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_personas" sheetId="1" r:id="rId4"/>
    <sheet state="visible" name="aux_BD_Laborales" sheetId="2" r:id="rId5"/>
    <sheet state="visible" name="fichas_pdf" sheetId="3" r:id="rId6"/>
    <sheet state="visible" name="Hoja 11" sheetId="4" r:id="rId7"/>
    <sheet state="visible" name="aux_BD_Delegados" sheetId="5" r:id="rId8"/>
    <sheet state="visible" name="aux_BD_conyuges" sheetId="6" r:id="rId9"/>
    <sheet state="visible" name="padron_prevecion" sheetId="7" r:id="rId10"/>
    <sheet state="visible" name="Hoja 13" sheetId="8" r:id="rId11"/>
    <sheet state="visible" name="Hoja 7" sheetId="9" r:id="rId12"/>
    <sheet state="visible" name="Hoja 10" sheetId="10" r:id="rId13"/>
    <sheet state="visible" name="grupo_whatsapp" sheetId="11" r:id="rId14"/>
    <sheet state="visible" name="No_Datos_GrWha" sheetId="12" r:id="rId15"/>
    <sheet state="visible" name="Bd_hijos" sheetId="13" r:id="rId16"/>
    <sheet state="visible" name="Hoja 14" sheetId="14" r:id="rId17"/>
  </sheets>
  <definedNames>
    <definedName name="I2xL166">#REF!</definedName>
    <definedName name="Q2.Q222">padron_prevecion!$Q$222</definedName>
  </definedNames>
  <calcPr/>
</workbook>
</file>

<file path=xl/sharedStrings.xml><?xml version="1.0" encoding="utf-8"?>
<sst xmlns="http://schemas.openxmlformats.org/spreadsheetml/2006/main" count="6108" uniqueCount="1736">
  <si>
    <t>id:</t>
  </si>
  <si>
    <t>Apellido:</t>
  </si>
  <si>
    <t>Nombre</t>
  </si>
  <si>
    <t>D.n.i:</t>
  </si>
  <si>
    <t>Nacionalidad:</t>
  </si>
  <si>
    <t>Género:</t>
  </si>
  <si>
    <t>Domicilio (Calle y n°):</t>
  </si>
  <si>
    <t>Cod. Postal:</t>
  </si>
  <si>
    <t>Provincia:</t>
  </si>
  <si>
    <t>Estudios:</t>
  </si>
  <si>
    <t>Titulo / Carrera:</t>
  </si>
  <si>
    <t>Estado Civil:</t>
  </si>
  <si>
    <t>Localidad:</t>
  </si>
  <si>
    <t>E-Mail:</t>
  </si>
  <si>
    <t>Tel. Contacto:</t>
  </si>
  <si>
    <t>Fecha Nacimiento:</t>
  </si>
  <si>
    <t>battafarano</t>
  </si>
  <si>
    <t xml:space="preserve"> amelia andrea</t>
  </si>
  <si>
    <t/>
  </si>
  <si>
    <t>andrius_1970@hotmail.com</t>
  </si>
  <si>
    <t>arroyo</t>
  </si>
  <si>
    <t>elizabeth beatriz</t>
  </si>
  <si>
    <t xml:space="preserve">elizabeth_arroyo25@hotmail.com </t>
  </si>
  <si>
    <t>aranda</t>
  </si>
  <si>
    <t>natalia veronica</t>
  </si>
  <si>
    <t>argentina</t>
  </si>
  <si>
    <t>femenino</t>
  </si>
  <si>
    <t>pola 2952</t>
  </si>
  <si>
    <t>bsas</t>
  </si>
  <si>
    <t>terciario</t>
  </si>
  <si>
    <t>tecnica radiologa</t>
  </si>
  <si>
    <t>casada</t>
  </si>
  <si>
    <t>caba</t>
  </si>
  <si>
    <t>aranda_natalia@hotmail.com.ar</t>
  </si>
  <si>
    <t>amaya</t>
  </si>
  <si>
    <t>mariela cecilia</t>
  </si>
  <si>
    <t>el hornero 403</t>
  </si>
  <si>
    <t>secundario</t>
  </si>
  <si>
    <t>bachiller contable</t>
  </si>
  <si>
    <t>divociada</t>
  </si>
  <si>
    <t>marielaceciliaamaya@hotmail.com</t>
  </si>
  <si>
    <t>erika elizabeth</t>
  </si>
  <si>
    <t>alegre</t>
  </si>
  <si>
    <t>daniela</t>
  </si>
  <si>
    <t>danielaoriana68@gmail.com</t>
  </si>
  <si>
    <t>ale</t>
  </si>
  <si>
    <t>micaela ayelen</t>
  </si>
  <si>
    <t>micaale40@gmail.com</t>
  </si>
  <si>
    <t>albornoz</t>
  </si>
  <si>
    <t>victor omar</t>
  </si>
  <si>
    <t>albornoz78victor@gmail.com</t>
  </si>
  <si>
    <t>acosta</t>
  </si>
  <si>
    <t>belen teresa</t>
  </si>
  <si>
    <t>belenmilena1311@hotmail.com</t>
  </si>
  <si>
    <t>romero</t>
  </si>
  <si>
    <t>irina</t>
  </si>
  <si>
    <t>terciario en estraccion</t>
  </si>
  <si>
    <t>soltera</t>
  </si>
  <si>
    <t>romeroirinauma19@gmail.com</t>
  </si>
  <si>
    <t>ruiz</t>
  </si>
  <si>
    <t>pablo nahuel</t>
  </si>
  <si>
    <t>argentino</t>
  </si>
  <si>
    <t>masculino</t>
  </si>
  <si>
    <t>las calas 780</t>
  </si>
  <si>
    <t>soltero</t>
  </si>
  <si>
    <t>ciudad evita</t>
  </si>
  <si>
    <t>nahuelruiz009@gmail.com</t>
  </si>
  <si>
    <t>felipe lima</t>
  </si>
  <si>
    <t>aidee deysi</t>
  </si>
  <si>
    <t>boliviana</t>
  </si>
  <si>
    <t>av. Castañares 4650</t>
  </si>
  <si>
    <t>sociologa social</t>
  </si>
  <si>
    <t>aideefelipe1977@gmail.com</t>
  </si>
  <si>
    <t>olaya piña</t>
  </si>
  <si>
    <t>laly del pilar</t>
  </si>
  <si>
    <t>paraguaya</t>
  </si>
  <si>
    <t>hernandarias</t>
  </si>
  <si>
    <t>basa</t>
  </si>
  <si>
    <t>universitario</t>
  </si>
  <si>
    <t>licenciado en seguridad publica</t>
  </si>
  <si>
    <t>polayalp39@gmail.com</t>
  </si>
  <si>
    <t>ferro rodriguez</t>
  </si>
  <si>
    <t>maria elena</t>
  </si>
  <si>
    <t>uruguaya</t>
  </si>
  <si>
    <t>fonrouge</t>
  </si>
  <si>
    <t>divorciada</t>
  </si>
  <si>
    <t>marielen1031@hotmail.com</t>
  </si>
  <si>
    <t>gutierrez quispe</t>
  </si>
  <si>
    <t>griselda</t>
  </si>
  <si>
    <t>villa 20</t>
  </si>
  <si>
    <t>chiiguisguty@gmain.com</t>
  </si>
  <si>
    <t>fernandez</t>
  </si>
  <si>
    <t>mariana</t>
  </si>
  <si>
    <t>galvan 3556</t>
  </si>
  <si>
    <t>psicologia(en curso)</t>
  </si>
  <si>
    <t>dugour</t>
  </si>
  <si>
    <t>cecilia paola</t>
  </si>
  <si>
    <t>femenina</t>
  </si>
  <si>
    <t>catrilo 546</t>
  </si>
  <si>
    <t>lomas del mirador</t>
  </si>
  <si>
    <t>lachechu.lachechu@gmail.com</t>
  </si>
  <si>
    <t>divito</t>
  </si>
  <si>
    <t>florencia belen</t>
  </si>
  <si>
    <t>11 de septiembre 545</t>
  </si>
  <si>
    <t>bachiller en ciencias sociales y humanidades</t>
  </si>
  <si>
    <t>ramos mejia</t>
  </si>
  <si>
    <t>floordivito@gmail.com</t>
  </si>
  <si>
    <t>guitierrez</t>
  </si>
  <si>
    <t>aylin silvia</t>
  </si>
  <si>
    <t>montiel 3912</t>
  </si>
  <si>
    <t>primario</t>
  </si>
  <si>
    <t>lugano</t>
  </si>
  <si>
    <t>aylingutierrez74@gmail.com</t>
  </si>
  <si>
    <t xml:space="preserve">alvarez </t>
  </si>
  <si>
    <t>miranda</t>
  </si>
  <si>
    <t>mariano acosta 3500</t>
  </si>
  <si>
    <t>bachiller en ciencias naturales</t>
  </si>
  <si>
    <t>villa soldati</t>
  </si>
  <si>
    <t>sabriialvarez06@gmail.com</t>
  </si>
  <si>
    <t>davico castañeira</t>
  </si>
  <si>
    <t>nazareno martin</t>
  </si>
  <si>
    <t>dellepiane 4540</t>
  </si>
  <si>
    <t>perito comercial</t>
  </si>
  <si>
    <t>capital federal</t>
  </si>
  <si>
    <t>nazareno.davico@live.com</t>
  </si>
  <si>
    <t xml:space="preserve">melgarejo </t>
  </si>
  <si>
    <t>viviana noemi</t>
  </si>
  <si>
    <t>alfredo palacios 4146</t>
  </si>
  <si>
    <t>bachiller</t>
  </si>
  <si>
    <t>melgarejovivi88@gmail.com</t>
  </si>
  <si>
    <t>nogueira</t>
  </si>
  <si>
    <t>diego marcelo</t>
  </si>
  <si>
    <t>san pedro 4751</t>
  </si>
  <si>
    <t>contable</t>
  </si>
  <si>
    <t>diegoluli21@gmail</t>
  </si>
  <si>
    <t>bonomo</t>
  </si>
  <si>
    <t>yamila maria</t>
  </si>
  <si>
    <t>jose e rodo 4387</t>
  </si>
  <si>
    <t>cursando abogacia</t>
  </si>
  <si>
    <t>separada</t>
  </si>
  <si>
    <t>yamilabonomo@hotmail.com</t>
  </si>
  <si>
    <t>herrera</t>
  </si>
  <si>
    <t>gaston</t>
  </si>
  <si>
    <t>roldan 2575</t>
  </si>
  <si>
    <t>casado</t>
  </si>
  <si>
    <t>gonzalez catan</t>
  </si>
  <si>
    <t>herreragas2021@gmail.com</t>
  </si>
  <si>
    <t>sinchicay</t>
  </si>
  <si>
    <t>nelida del valle</t>
  </si>
  <si>
    <t>carlos encina 4595</t>
  </si>
  <si>
    <t>bachiller en economia y gestion</t>
  </si>
  <si>
    <t>laferrere</t>
  </si>
  <si>
    <t>nelus872009@hotmail.com</t>
  </si>
  <si>
    <t>mariani</t>
  </si>
  <si>
    <t xml:space="preserve">melina giselle </t>
  </si>
  <si>
    <t>primera junta 5512</t>
  </si>
  <si>
    <t>melinamariani@hotmail.com</t>
  </si>
  <si>
    <t>melgarejo</t>
  </si>
  <si>
    <t>gabriela romina</t>
  </si>
  <si>
    <t>mz63 vores san javier</t>
  </si>
  <si>
    <t>virrey del pino</t>
  </si>
  <si>
    <t>gabielarominamelgarejo2@gmail</t>
  </si>
  <si>
    <t>silva borda</t>
  </si>
  <si>
    <t>nicolas rodrigo</t>
  </si>
  <si>
    <t>albareño 2811</t>
  </si>
  <si>
    <t>nikkoxeneixe@gmail.com</t>
  </si>
  <si>
    <t>gimenez</t>
  </si>
  <si>
    <t>monica susana</t>
  </si>
  <si>
    <t>arozarena</t>
  </si>
  <si>
    <t>psicopedagogia</t>
  </si>
  <si>
    <t>tapatiales</t>
  </si>
  <si>
    <t>moni_181275@hotmail.com</t>
  </si>
  <si>
    <t>jaime</t>
  </si>
  <si>
    <t>emilse solange</t>
  </si>
  <si>
    <t>remedios 5523 pb</t>
  </si>
  <si>
    <t>bachillerato comercial</t>
  </si>
  <si>
    <t>mataderos</t>
  </si>
  <si>
    <t>emilse_jaime@hotmail.com</t>
  </si>
  <si>
    <t>tuzes</t>
  </si>
  <si>
    <t>maria ester</t>
  </si>
  <si>
    <t>riogallegos 1895</t>
  </si>
  <si>
    <t>lomas de zamora</t>
  </si>
  <si>
    <t>martuzesesterm@gmail.com</t>
  </si>
  <si>
    <t>benittez</t>
  </si>
  <si>
    <t>mirian celeste</t>
  </si>
  <si>
    <t>paraguay</t>
  </si>
  <si>
    <t>viilla 15 n 26bis casa 13</t>
  </si>
  <si>
    <t>micebe2017@gmail.com</t>
  </si>
  <si>
    <t>aquino</t>
  </si>
  <si>
    <t>emilio javier</t>
  </si>
  <si>
    <t>calle 29 6266</t>
  </si>
  <si>
    <t>arte</t>
  </si>
  <si>
    <t>berazategui</t>
  </si>
  <si>
    <t>aquinoemiliojavier@gmail.com</t>
  </si>
  <si>
    <t>caballero reyna</t>
  </si>
  <si>
    <t xml:space="preserve"> manuel ignacio</t>
  </si>
  <si>
    <t>manucaballeroreyna2015@gmail.com</t>
  </si>
  <si>
    <t>cardozo</t>
  </si>
  <si>
    <t xml:space="preserve"> gladys mabel</t>
  </si>
  <si>
    <t>mabu21@gmail.com</t>
  </si>
  <si>
    <t>cipriano</t>
  </si>
  <si>
    <t xml:space="preserve"> facundo nicolas</t>
  </si>
  <si>
    <t>ciprianofacundonicolas@gmail.com</t>
  </si>
  <si>
    <t>corarelu</t>
  </si>
  <si>
    <t xml:space="preserve"> alejandra </t>
  </si>
  <si>
    <t>alejandracorarelu@hotmail.com</t>
  </si>
  <si>
    <t>coronel</t>
  </si>
  <si>
    <t xml:space="preserve"> alejandra noemi</t>
  </si>
  <si>
    <t>coronel.alejandra21n@gmail.com</t>
  </si>
  <si>
    <t>declavio</t>
  </si>
  <si>
    <t xml:space="preserve"> maría cristina</t>
  </si>
  <si>
    <t>Cristinadecla61@gmail .com</t>
  </si>
  <si>
    <t>delluniversidad</t>
  </si>
  <si>
    <t xml:space="preserve"> gabriela andrea</t>
  </si>
  <si>
    <t xml:space="preserve">gabanddell.gd@gmail.com </t>
  </si>
  <si>
    <t>diego</t>
  </si>
  <si>
    <t xml:space="preserve"> roxana claudia</t>
  </si>
  <si>
    <t>roxanadiego@yahoo.com.ar</t>
  </si>
  <si>
    <t>de como</t>
  </si>
  <si>
    <t xml:space="preserve"> daiana</t>
  </si>
  <si>
    <t xml:space="preserve">Daiana.decomo@gmail.com </t>
  </si>
  <si>
    <t>digangi</t>
  </si>
  <si>
    <t xml:space="preserve"> stella maris</t>
  </si>
  <si>
    <t>digangistella@gmail.com</t>
  </si>
  <si>
    <t>diosquez</t>
  </si>
  <si>
    <t xml:space="preserve"> sheila nahir</t>
  </si>
  <si>
    <t>sheiladiosquez98@gmail.com</t>
  </si>
  <si>
    <t>d' agostino</t>
  </si>
  <si>
    <t xml:space="preserve"> leandro</t>
  </si>
  <si>
    <t xml:space="preserve"> florencia soledad</t>
  </si>
  <si>
    <t>ferrari barcia</t>
  </si>
  <si>
    <t xml:space="preserve"> brenda belen</t>
  </si>
  <si>
    <t>brendaff92@hotmail.com</t>
  </si>
  <si>
    <t>flamenco</t>
  </si>
  <si>
    <t xml:space="preserve"> ludmila  rosalia</t>
  </si>
  <si>
    <t>flamencoludmila02@gmail.com</t>
  </si>
  <si>
    <t xml:space="preserve"> nazarena abril</t>
  </si>
  <si>
    <t>falucho san luis 5046</t>
  </si>
  <si>
    <t>figueroa</t>
  </si>
  <si>
    <t xml:space="preserve"> fernando </t>
  </si>
  <si>
    <t>ferfigueroa794@gmail.com</t>
  </si>
  <si>
    <t>garcia</t>
  </si>
  <si>
    <t xml:space="preserve"> maria belen</t>
  </si>
  <si>
    <t xml:space="preserve">argentina </t>
  </si>
  <si>
    <t>aguero 449</t>
  </si>
  <si>
    <t xml:space="preserve">bsas </t>
  </si>
  <si>
    <t>economia y gestion de las organizaciones</t>
  </si>
  <si>
    <t xml:space="preserve">soltera </t>
  </si>
  <si>
    <t>morón</t>
  </si>
  <si>
    <t>beeelgarcia@gmail.com</t>
  </si>
  <si>
    <t>galarza</t>
  </si>
  <si>
    <t xml:space="preserve"> wanda noemi</t>
  </si>
  <si>
    <t>galeano</t>
  </si>
  <si>
    <t xml:space="preserve"> carla antonella</t>
  </si>
  <si>
    <t>av. independencia 715 2p</t>
  </si>
  <si>
    <t>caa</t>
  </si>
  <si>
    <t>san telmo</t>
  </si>
  <si>
    <t>carlaagaleano@hotmail.com</t>
  </si>
  <si>
    <t>galian</t>
  </si>
  <si>
    <t xml:space="preserve"> daiana alejandra</t>
  </si>
  <si>
    <t>daianagalean.08@gmail.com</t>
  </si>
  <si>
    <t>geirola</t>
  </si>
  <si>
    <t xml:space="preserve"> tomas agustin</t>
  </si>
  <si>
    <t>gonzalez</t>
  </si>
  <si>
    <t xml:space="preserve"> agostina jessica</t>
  </si>
  <si>
    <t>agostina_kpa@hotmail.com</t>
  </si>
  <si>
    <t xml:space="preserve"> hernan francisco</t>
  </si>
  <si>
    <t>francisco78@gmail.com</t>
  </si>
  <si>
    <t>gonzalez churque</t>
  </si>
  <si>
    <t xml:space="preserve"> maria pilar</t>
  </si>
  <si>
    <t>pili.gonzalez.96@gmail.com</t>
  </si>
  <si>
    <t xml:space="preserve"> claudia </t>
  </si>
  <si>
    <t>2001brisasvale@gmail.com</t>
  </si>
  <si>
    <t xml:space="preserve"> ruth esther</t>
  </si>
  <si>
    <t>hermida</t>
  </si>
  <si>
    <t xml:space="preserve"> vanesa karina</t>
  </si>
  <si>
    <t>vankarher@gmail.com</t>
  </si>
  <si>
    <t>hidalgo</t>
  </si>
  <si>
    <t xml:space="preserve"> silvia roxana</t>
  </si>
  <si>
    <t xml:space="preserve">Silviahidalgo71@yahoo.com.ar </t>
  </si>
  <si>
    <t>ibañez</t>
  </si>
  <si>
    <t xml:space="preserve"> maria ines</t>
  </si>
  <si>
    <t>mariaines37@hotmail.com</t>
  </si>
  <si>
    <t>insfran gutierrez</t>
  </si>
  <si>
    <t xml:space="preserve"> johanna yanett </t>
  </si>
  <si>
    <t>johannainsfran@gmail.com</t>
  </si>
  <si>
    <t>irala</t>
  </si>
  <si>
    <t xml:space="preserve"> liz </t>
  </si>
  <si>
    <t>lizirala2604@gmail.com</t>
  </si>
  <si>
    <t>jofre</t>
  </si>
  <si>
    <t xml:space="preserve"> vivian</t>
  </si>
  <si>
    <t>jurado usabarrena</t>
  </si>
  <si>
    <t xml:space="preserve"> lourdes anabel</t>
  </si>
  <si>
    <t>lourdesjurado85@gmail.com</t>
  </si>
  <si>
    <t>kehoe</t>
  </si>
  <si>
    <t xml:space="preserve"> marianela</t>
  </si>
  <si>
    <t>Mariankehoe83@hotmail.com</t>
  </si>
  <si>
    <t>kim</t>
  </si>
  <si>
    <t xml:space="preserve"> sabrina leila</t>
  </si>
  <si>
    <t>skleila2001@hotmail.com</t>
  </si>
  <si>
    <t>larche</t>
  </si>
  <si>
    <t xml:space="preserve"> dario ezequiel </t>
  </si>
  <si>
    <t>dario_larche89@hotmail.com</t>
  </si>
  <si>
    <t>lenisa</t>
  </si>
  <si>
    <t xml:space="preserve"> nancy yanina</t>
  </si>
  <si>
    <t xml:space="preserve"> nancy210776@gmail.com</t>
  </si>
  <si>
    <t>linos</t>
  </si>
  <si>
    <t xml:space="preserve"> dolores del carmen</t>
  </si>
  <si>
    <t>doloreslinos0405@gmail.com</t>
  </si>
  <si>
    <t>lopez</t>
  </si>
  <si>
    <t xml:space="preserve"> daiana belen</t>
  </si>
  <si>
    <t>secundaria</t>
  </si>
  <si>
    <t>rafael castillo</t>
  </si>
  <si>
    <t xml:space="preserve"> gonzalo ezequiel</t>
  </si>
  <si>
    <t>gonzalocap@hotmail.com</t>
  </si>
  <si>
    <t xml:space="preserve"> julieta daiana </t>
  </si>
  <si>
    <t>lopezjulieta994@gmail.com</t>
  </si>
  <si>
    <t xml:space="preserve"> lilian elizabeth </t>
  </si>
  <si>
    <t>lilianqac@gmail.com</t>
  </si>
  <si>
    <t>mamani</t>
  </si>
  <si>
    <t xml:space="preserve"> ivan</t>
  </si>
  <si>
    <t>mansilla</t>
  </si>
  <si>
    <t xml:space="preserve"> fernando damian</t>
  </si>
  <si>
    <t>mfernandodamian@gmail.com</t>
  </si>
  <si>
    <t>martin</t>
  </si>
  <si>
    <t xml:space="preserve"> nicole</t>
  </si>
  <si>
    <t>nmmengual17@live.com</t>
  </si>
  <si>
    <t>martinez</t>
  </si>
  <si>
    <t xml:space="preserve"> raquel</t>
  </si>
  <si>
    <t>jesusteamo07@live.com.mx</t>
  </si>
  <si>
    <t xml:space="preserve"> debora alejandra</t>
  </si>
  <si>
    <t>av. rio de la plata</t>
  </si>
  <si>
    <t>bachiller en humanidades y cs. sociales</t>
  </si>
  <si>
    <t xml:space="preserve">separada </t>
  </si>
  <si>
    <t>debymaar@gmail.com</t>
  </si>
  <si>
    <t>medina</t>
  </si>
  <si>
    <t xml:space="preserve"> katerin julieta</t>
  </si>
  <si>
    <t>julmedi123@gmail.com</t>
  </si>
  <si>
    <t>mieres</t>
  </si>
  <si>
    <t xml:space="preserve"> florencia</t>
  </si>
  <si>
    <t>montiel</t>
  </si>
  <si>
    <t xml:space="preserve"> sergio agustín </t>
  </si>
  <si>
    <t>fa_osiris@hotmail.com</t>
  </si>
  <si>
    <t>monaco</t>
  </si>
  <si>
    <t xml:space="preserve"> agustina</t>
  </si>
  <si>
    <t>gra. naoleón uriburu 5803</t>
  </si>
  <si>
    <t>secundarios</t>
  </si>
  <si>
    <t>bachillerato</t>
  </si>
  <si>
    <t>agustinamonaco99@gmail.com</t>
  </si>
  <si>
    <t>montenegro</t>
  </si>
  <si>
    <t xml:space="preserve"> sandra beatriz</t>
  </si>
  <si>
    <t>montenegro-sandra@hotmail.com</t>
  </si>
  <si>
    <t>muscarelli</t>
  </si>
  <si>
    <t xml:space="preserve"> florencia sol</t>
  </si>
  <si>
    <t>fsm.91@hotmail.com</t>
  </si>
  <si>
    <t>nieva</t>
  </si>
  <si>
    <t xml:space="preserve"> alcira del valle</t>
  </si>
  <si>
    <t>alcira_delvalle80@hotmail.com</t>
  </si>
  <si>
    <t>nuñez</t>
  </si>
  <si>
    <t xml:space="preserve"> santino alan</t>
  </si>
  <si>
    <t>santinoalan222@gmail.com</t>
  </si>
  <si>
    <t>ortiz</t>
  </si>
  <si>
    <t xml:space="preserve"> yazmin vaniria nahir</t>
  </si>
  <si>
    <t>yazmin-ortiz@hotmail.com</t>
  </si>
  <si>
    <t xml:space="preserve"> daniela  </t>
  </si>
  <si>
    <t>Ortizdaniela977@gmail.com</t>
  </si>
  <si>
    <t xml:space="preserve"> gustavo</t>
  </si>
  <si>
    <t>gusttyortiz_GO@hotmail.com</t>
  </si>
  <si>
    <t xml:space="preserve"> marina elizabeth</t>
  </si>
  <si>
    <t>paez</t>
  </si>
  <si>
    <t xml:space="preserve"> yamila denise</t>
  </si>
  <si>
    <t>yamiladpaez@gmail.com</t>
  </si>
  <si>
    <t>paz</t>
  </si>
  <si>
    <t xml:space="preserve"> daniela</t>
  </si>
  <si>
    <t>palacio</t>
  </si>
  <si>
    <t>leonelll_83@hotmail.com</t>
  </si>
  <si>
    <t>perez</t>
  </si>
  <si>
    <t xml:space="preserve"> florencia ludmila</t>
  </si>
  <si>
    <t>luis guanella 441</t>
  </si>
  <si>
    <t>tapiales</t>
  </si>
  <si>
    <t xml:space="preserve"> maría bettina </t>
  </si>
  <si>
    <t>mariabettinaperez.18.2015@gmail.com</t>
  </si>
  <si>
    <t xml:space="preserve"> fernanda mariel</t>
  </si>
  <si>
    <t>fernandachuleta@gmail.com</t>
  </si>
  <si>
    <t>pereyra</t>
  </si>
  <si>
    <t xml:space="preserve"> lucas daniel</t>
  </si>
  <si>
    <t>lukzdaniel@gmail.com</t>
  </si>
  <si>
    <t>pineda</t>
  </si>
  <si>
    <t xml:space="preserve"> gina magali florencia</t>
  </si>
  <si>
    <t>estanislao del campo 1261</t>
  </si>
  <si>
    <t>giinapinedaa@gmail.com</t>
  </si>
  <si>
    <t>pineda mongelos</t>
  </si>
  <si>
    <t xml:space="preserve"> sindy kathiana</t>
  </si>
  <si>
    <t>sindykacheroff@gmail.com</t>
  </si>
  <si>
    <t>proz</t>
  </si>
  <si>
    <t xml:space="preserve"> magali nahir</t>
  </si>
  <si>
    <t>magalinahirproz@gmail.com</t>
  </si>
  <si>
    <t>quintero</t>
  </si>
  <si>
    <t xml:space="preserve"> cinthia alejandra </t>
  </si>
  <si>
    <t>zelada 5877</t>
  </si>
  <si>
    <t>perito mercantil</t>
  </si>
  <si>
    <t>cinthiaquintero20@hotmail.com</t>
  </si>
  <si>
    <t xml:space="preserve"> natalia paola</t>
  </si>
  <si>
    <t>natty_82@hotmail.com.ar</t>
  </si>
  <si>
    <t>quiroga</t>
  </si>
  <si>
    <t xml:space="preserve"> claudio javier </t>
  </si>
  <si>
    <t>javi_pef@hotmail.com</t>
  </si>
  <si>
    <t>quispe coronado</t>
  </si>
  <si>
    <t xml:space="preserve"> josé luis</t>
  </si>
  <si>
    <t xml:space="preserve">Joseluisquispecoronado39@gmail.com </t>
  </si>
  <si>
    <t>quiñones</t>
  </si>
  <si>
    <t xml:space="preserve"> camila</t>
  </si>
  <si>
    <t>camilarebeca927@gmail.com</t>
  </si>
  <si>
    <t>rivera</t>
  </si>
  <si>
    <t xml:space="preserve"> daniela alejandra</t>
  </si>
  <si>
    <t>la porteña 4880</t>
  </si>
  <si>
    <t>tecnico contador publico</t>
  </si>
  <si>
    <t>san justo</t>
  </si>
  <si>
    <t>riveradany28@gmail.com</t>
  </si>
  <si>
    <t>rinaldi</t>
  </si>
  <si>
    <t xml:space="preserve"> carla</t>
  </si>
  <si>
    <t>carlanoeliarinaldi@hotmail.com</t>
  </si>
  <si>
    <t>ríos</t>
  </si>
  <si>
    <t xml:space="preserve"> mariana noemí</t>
  </si>
  <si>
    <t>mr9524422@gmail.com</t>
  </si>
  <si>
    <t>rodriguez</t>
  </si>
  <si>
    <t xml:space="preserve"> paola alejandra</t>
  </si>
  <si>
    <t>paolaymorena.rodriguez@gmail.com</t>
  </si>
  <si>
    <t>rojas molinas</t>
  </si>
  <si>
    <t xml:space="preserve"> micaela</t>
  </si>
  <si>
    <t>rojasmicaela325@gmail.com</t>
  </si>
  <si>
    <t>rolón</t>
  </si>
  <si>
    <t xml:space="preserve"> marta patricia</t>
  </si>
  <si>
    <t xml:space="preserve">martapatricia.r.11@gimail.com </t>
  </si>
  <si>
    <t>roma</t>
  </si>
  <si>
    <t xml:space="preserve"> pablo</t>
  </si>
  <si>
    <t>pabloroma742@gmail.com</t>
  </si>
  <si>
    <t>rossi</t>
  </si>
  <si>
    <t xml:space="preserve"> jesica johana</t>
  </si>
  <si>
    <t>jessyjohann22@gmail.com</t>
  </si>
  <si>
    <t xml:space="preserve"> lucia yamila</t>
  </si>
  <si>
    <t>ruizyamila979@gmail.com</t>
  </si>
  <si>
    <t xml:space="preserve"> mailen ariadna</t>
  </si>
  <si>
    <t>remedios</t>
  </si>
  <si>
    <t>ruizamail1996@gmail.com</t>
  </si>
  <si>
    <t>ruíz diaz</t>
  </si>
  <si>
    <t xml:space="preserve"> diego fernando </t>
  </si>
  <si>
    <t>diegoruizdiaz221@gmail.com</t>
  </si>
  <si>
    <t>saracho</t>
  </si>
  <si>
    <t xml:space="preserve"> gabriela</t>
  </si>
  <si>
    <t>peralta ramos 1230</t>
  </si>
  <si>
    <t>bachiller en ciencias sociales</t>
  </si>
  <si>
    <t>grandbour</t>
  </si>
  <si>
    <t>gabrielasaracho28@gmail.com</t>
  </si>
  <si>
    <t>sabbagh</t>
  </si>
  <si>
    <t xml:space="preserve"> mario javier</t>
  </si>
  <si>
    <t>sabbaghmario37@gmail.com</t>
  </si>
  <si>
    <t>salazar</t>
  </si>
  <si>
    <t xml:space="preserve"> claudio</t>
  </si>
  <si>
    <t>klaudiosalazar91@gmail.com</t>
  </si>
  <si>
    <t>sartori</t>
  </si>
  <si>
    <t xml:space="preserve"> carina alejandra </t>
  </si>
  <si>
    <t>Carilula@hotmail.com</t>
  </si>
  <si>
    <t>siles</t>
  </si>
  <si>
    <t xml:space="preserve"> romina leticia </t>
  </si>
  <si>
    <t xml:space="preserve">rominasiles@hotmail.com </t>
  </si>
  <si>
    <t>silva</t>
  </si>
  <si>
    <t xml:space="preserve"> claudia alejandra</t>
  </si>
  <si>
    <t>claudiaalejandra-silva@hotmail.com</t>
  </si>
  <si>
    <t>sorbara</t>
  </si>
  <si>
    <t xml:space="preserve"> mariana</t>
  </si>
  <si>
    <t>m.sorbara@yahoo.com</t>
  </si>
  <si>
    <t>sotomayor machado</t>
  </si>
  <si>
    <t xml:space="preserve"> sandra</t>
  </si>
  <si>
    <t>sabrina_031629@hotmail.com</t>
  </si>
  <si>
    <t>sterzel</t>
  </si>
  <si>
    <t xml:space="preserve"> hernan</t>
  </si>
  <si>
    <t>hernansterzel01@gmail.com</t>
  </si>
  <si>
    <t>suarez</t>
  </si>
  <si>
    <t xml:space="preserve"> cristian marcelo</t>
  </si>
  <si>
    <t>Kitly88@gmail.com</t>
  </si>
  <si>
    <t>torres</t>
  </si>
  <si>
    <t xml:space="preserve"> rodrigo</t>
  </si>
  <si>
    <t>turza</t>
  </si>
  <si>
    <t xml:space="preserve"> francisco</t>
  </si>
  <si>
    <t>uriarte</t>
  </si>
  <si>
    <t xml:space="preserve"> romina maría lujan </t>
  </si>
  <si>
    <t>romina.uriarte@hotmail.com</t>
  </si>
  <si>
    <t>vallejos</t>
  </si>
  <si>
    <t xml:space="preserve"> cristian adrian</t>
  </si>
  <si>
    <t>vallejoscristianadrian@gmail.com</t>
  </si>
  <si>
    <t>vertz</t>
  </si>
  <si>
    <t xml:space="preserve"> carina alejandra</t>
  </si>
  <si>
    <t>vertz.carina.3@gmail.com</t>
  </si>
  <si>
    <t>vitadello</t>
  </si>
  <si>
    <t xml:space="preserve"> milena ayelen</t>
  </si>
  <si>
    <t>milvitaa22@gmail.com</t>
  </si>
  <si>
    <t>virreira</t>
  </si>
  <si>
    <t xml:space="preserve"> pedro </t>
  </si>
  <si>
    <t>Pedro_virreira@hotmail.com</t>
  </si>
  <si>
    <t>zegarra</t>
  </si>
  <si>
    <t xml:space="preserve"> alarcon mariano salvador</t>
  </si>
  <si>
    <t>Salvadorzegal@gmail.com</t>
  </si>
  <si>
    <t>carlos</t>
  </si>
  <si>
    <t xml:space="preserve"> nicolas</t>
  </si>
  <si>
    <t>catalano</t>
  </si>
  <si>
    <t xml:space="preserve"> ariadna </t>
  </si>
  <si>
    <t>cepeda</t>
  </si>
  <si>
    <t xml:space="preserve"> veronica</t>
  </si>
  <si>
    <t xml:space="preserve"> martina</t>
  </si>
  <si>
    <t>gutierrez</t>
  </si>
  <si>
    <t xml:space="preserve"> belén</t>
  </si>
  <si>
    <t>rojas</t>
  </si>
  <si>
    <t xml:space="preserve"> romina </t>
  </si>
  <si>
    <t xml:space="preserve"> marcos</t>
  </si>
  <si>
    <t>vaca</t>
  </si>
  <si>
    <t xml:space="preserve"> matias</t>
  </si>
  <si>
    <t>Armentano</t>
  </si>
  <si>
    <t xml:space="preserve"> Romina </t>
  </si>
  <si>
    <t>armentanoromina@outlook.com</t>
  </si>
  <si>
    <t>Barrero Borda</t>
  </si>
  <si>
    <t xml:space="preserve"> Melanie Araceli</t>
  </si>
  <si>
    <t>melaniebarrero@gmail.com</t>
  </si>
  <si>
    <t>Bazán</t>
  </si>
  <si>
    <t xml:space="preserve"> Erica Haydee</t>
  </si>
  <si>
    <t xml:space="preserve">daniela_99kikus@hotmail.com </t>
  </si>
  <si>
    <t>Bergamoen</t>
  </si>
  <si>
    <t xml:space="preserve"> Angie</t>
  </si>
  <si>
    <t>Bianchi</t>
  </si>
  <si>
    <t xml:space="preserve"> Alexis</t>
  </si>
  <si>
    <t>Borda</t>
  </si>
  <si>
    <t xml:space="preserve"> Noelia Elizabeth</t>
  </si>
  <si>
    <t>Bruno</t>
  </si>
  <si>
    <t xml:space="preserve"> Johanna Belén </t>
  </si>
  <si>
    <t>brunojohannab@gmail.com</t>
  </si>
  <si>
    <t>Camicia</t>
  </si>
  <si>
    <t xml:space="preserve"> Leila Mabel</t>
  </si>
  <si>
    <t>camicia.leila@gmail.com</t>
  </si>
  <si>
    <t>Castro Andraca</t>
  </si>
  <si>
    <t xml:space="preserve"> Maria Angeles</t>
  </si>
  <si>
    <t>angelescastro.mc@gmail.com</t>
  </si>
  <si>
    <t>Estevez</t>
  </si>
  <si>
    <t xml:space="preserve"> Brenda</t>
  </si>
  <si>
    <t>estevezbrenda.j92@gmail.com</t>
  </si>
  <si>
    <t>Gervasio</t>
  </si>
  <si>
    <t xml:space="preserve"> Cintia Micaela </t>
  </si>
  <si>
    <t>Mica.gervasio@gmail.com</t>
  </si>
  <si>
    <t>Jorrat</t>
  </si>
  <si>
    <t xml:space="preserve"> Sasha Tamara</t>
  </si>
  <si>
    <t>tamarajorrat@gmail.com</t>
  </si>
  <si>
    <t>Lopez</t>
  </si>
  <si>
    <t xml:space="preserve"> Cinthia </t>
  </si>
  <si>
    <t>Cintia.lopez91@gmail.com</t>
  </si>
  <si>
    <t>López</t>
  </si>
  <si>
    <t xml:space="preserve"> Nadiezha</t>
  </si>
  <si>
    <t>nadiezha.lopez@gmail.com</t>
  </si>
  <si>
    <t>Lucero</t>
  </si>
  <si>
    <t xml:space="preserve"> Camila Macarena</t>
  </si>
  <si>
    <t>camilalucero335@hotmail.com</t>
  </si>
  <si>
    <t>Mugno</t>
  </si>
  <si>
    <t xml:space="preserve"> Vanesa</t>
  </si>
  <si>
    <t>vanesamugno@hotmail.com</t>
  </si>
  <si>
    <t>Noya</t>
  </si>
  <si>
    <t xml:space="preserve"> Facundo Gonzalo</t>
  </si>
  <si>
    <t>fgnoya@hotmail.com</t>
  </si>
  <si>
    <t>Serrano</t>
  </si>
  <si>
    <t xml:space="preserve"> Natalia</t>
  </si>
  <si>
    <t>nataliaserrano@outlook.com</t>
  </si>
  <si>
    <t>Tesone</t>
  </si>
  <si>
    <t xml:space="preserve"> Juan Manuel </t>
  </si>
  <si>
    <t xml:space="preserve">Juanmt32@hotmail.com </t>
  </si>
  <si>
    <t>Ybarra</t>
  </si>
  <si>
    <t xml:space="preserve"> Roxana </t>
  </si>
  <si>
    <t>roxanaybarra18@gmail.com</t>
  </si>
  <si>
    <t>Argañaraz</t>
  </si>
  <si>
    <t xml:space="preserve"> Ayelen Ailen</t>
  </si>
  <si>
    <t>Baez</t>
  </si>
  <si>
    <t xml:space="preserve"> Ornella</t>
  </si>
  <si>
    <t>Barreto</t>
  </si>
  <si>
    <t xml:space="preserve"> Federico Martin</t>
  </si>
  <si>
    <t>Barriento</t>
  </si>
  <si>
    <t xml:space="preserve"> Daniela Giselle</t>
  </si>
  <si>
    <t>Benitez</t>
  </si>
  <si>
    <t xml:space="preserve"> Lucas</t>
  </si>
  <si>
    <t>lucasz7845@gmail.com</t>
  </si>
  <si>
    <t xml:space="preserve"> Miriagly</t>
  </si>
  <si>
    <t>Cabelluzi</t>
  </si>
  <si>
    <t xml:space="preserve"> Juan Alberto</t>
  </si>
  <si>
    <t>Carosini</t>
  </si>
  <si>
    <t xml:space="preserve"> Araceli</t>
  </si>
  <si>
    <t>Corbalan</t>
  </si>
  <si>
    <t xml:space="preserve"> Amalia</t>
  </si>
  <si>
    <t>Cordoba</t>
  </si>
  <si>
    <t xml:space="preserve"> Romina</t>
  </si>
  <si>
    <t>Dugour</t>
  </si>
  <si>
    <t xml:space="preserve"> Cecilia</t>
  </si>
  <si>
    <t>Espindola</t>
  </si>
  <si>
    <t>Farias</t>
  </si>
  <si>
    <t xml:space="preserve"> Daiana</t>
  </si>
  <si>
    <t xml:space="preserve"> Tamara</t>
  </si>
  <si>
    <t>Gerez</t>
  </si>
  <si>
    <t xml:space="preserve"> Paula</t>
  </si>
  <si>
    <t>Gonzalez</t>
  </si>
  <si>
    <t xml:space="preserve"> Gabriela Guadalupe</t>
  </si>
  <si>
    <t>Hosko</t>
  </si>
  <si>
    <t xml:space="preserve"> Aldana</t>
  </si>
  <si>
    <t>Pentrelli</t>
  </si>
  <si>
    <t>Silva</t>
  </si>
  <si>
    <t xml:space="preserve"> Luciana</t>
  </si>
  <si>
    <t>lucianabsilva58@gmail.com</t>
  </si>
  <si>
    <t>Villegas</t>
  </si>
  <si>
    <t xml:space="preserve"> Oscar</t>
  </si>
  <si>
    <t>encina</t>
  </si>
  <si>
    <t>madelin milagros</t>
  </si>
  <si>
    <t>av. Piedra buena 3360</t>
  </si>
  <si>
    <t>Secundario</t>
  </si>
  <si>
    <t>villa lugano</t>
  </si>
  <si>
    <t>made0936@gmail.com</t>
  </si>
  <si>
    <t>lemos</t>
  </si>
  <si>
    <t>ezequiel alberto</t>
  </si>
  <si>
    <t>suarez 988 3B</t>
  </si>
  <si>
    <t>ezelemos91@gmail.com</t>
  </si>
  <si>
    <t>villalva</t>
  </si>
  <si>
    <t>jonathan</t>
  </si>
  <si>
    <t>calle 818  2796</t>
  </si>
  <si>
    <t>quilmes</t>
  </si>
  <si>
    <t>jona2079@gmail.com</t>
  </si>
  <si>
    <t>cruz</t>
  </si>
  <si>
    <t>jonathan hernan</t>
  </si>
  <si>
    <t>mza 15 casa 4</t>
  </si>
  <si>
    <t>tecnico electronica</t>
  </si>
  <si>
    <t>retiro</t>
  </si>
  <si>
    <t>cruz_jonathan_03@hotmail.com</t>
  </si>
  <si>
    <t>pindilli</t>
  </si>
  <si>
    <t>monica beatriz</t>
  </si>
  <si>
    <t>sefito alvarez 862</t>
  </si>
  <si>
    <t>ciudad madero</t>
  </si>
  <si>
    <t>mbpindilli@hotmail.com</t>
  </si>
  <si>
    <t>clave_foranea</t>
  </si>
  <si>
    <t>N° De Legajo</t>
  </si>
  <si>
    <t>N° De Cuil:</t>
  </si>
  <si>
    <t>Domicilio del  lugar de Trabajo: (Calle y n°)</t>
  </si>
  <si>
    <t>Motivo de Afiliación:</t>
  </si>
  <si>
    <t>Organismo que liquida su haber</t>
  </si>
  <si>
    <t>Organismo donde trabaja:</t>
  </si>
  <si>
    <t>Obra Social:</t>
  </si>
  <si>
    <t>N° de Afiliado:</t>
  </si>
  <si>
    <t>Fecha de Alta:</t>
  </si>
  <si>
    <t>Cod. De Afiliado:</t>
  </si>
  <si>
    <t>Cod. Edeficio:</t>
  </si>
  <si>
    <t>Cod. Delegacion:</t>
  </si>
  <si>
    <t>Relacion de Dependencia</t>
  </si>
  <si>
    <t>Inicio Actividad:</t>
  </si>
  <si>
    <t>Años en Actividad:</t>
  </si>
  <si>
    <t>renuncio</t>
  </si>
  <si>
    <t>tiene_ficha_pdf</t>
  </si>
  <si>
    <t>bolivar 189</t>
  </si>
  <si>
    <t>Gremiales</t>
  </si>
  <si>
    <t>g.caba</t>
  </si>
  <si>
    <t>prevencion de la ciudad</t>
  </si>
  <si>
    <t>planta permanente</t>
  </si>
  <si>
    <t>bolivar 190</t>
  </si>
  <si>
    <t>monotributista</t>
  </si>
  <si>
    <t>bolivar 191</t>
  </si>
  <si>
    <t>planta transitoria</t>
  </si>
  <si>
    <t>bolivar 192</t>
  </si>
  <si>
    <t>Planta Permanente</t>
  </si>
  <si>
    <t>Monotributista</t>
  </si>
  <si>
    <t>Planta Transitoria</t>
  </si>
  <si>
    <t xml:space="preserve">Monotributista </t>
  </si>
  <si>
    <t>Monitributista</t>
  </si>
  <si>
    <t>ap</t>
  </si>
  <si>
    <t>apellido</t>
  </si>
  <si>
    <t>nombre</t>
  </si>
  <si>
    <t>tiene</t>
  </si>
  <si>
    <t>Amaya</t>
  </si>
  <si>
    <t>MarielaCecilia</t>
  </si>
  <si>
    <t>Aranda</t>
  </si>
  <si>
    <t>Natalia</t>
  </si>
  <si>
    <t>Olayiña</t>
  </si>
  <si>
    <t>Laly</t>
  </si>
  <si>
    <t>Rodriguez</t>
  </si>
  <si>
    <t>Paola</t>
  </si>
  <si>
    <t>FerroRodriguez</t>
  </si>
  <si>
    <t>MariaElena</t>
  </si>
  <si>
    <t>FelipeLima</t>
  </si>
  <si>
    <t>Aidee</t>
  </si>
  <si>
    <t>Agostina</t>
  </si>
  <si>
    <t>Grillo</t>
  </si>
  <si>
    <t>Viviana</t>
  </si>
  <si>
    <t>GutierrezQuispe</t>
  </si>
  <si>
    <t>Grisela</t>
  </si>
  <si>
    <t>Martinez</t>
  </si>
  <si>
    <t>Raquel</t>
  </si>
  <si>
    <t>Quiroga</t>
  </si>
  <si>
    <t>Claudio</t>
  </si>
  <si>
    <t>Romero</t>
  </si>
  <si>
    <t>Irina</t>
  </si>
  <si>
    <t>Ruiz</t>
  </si>
  <si>
    <t>Pablo</t>
  </si>
  <si>
    <t>Uriarte</t>
  </si>
  <si>
    <t>Romina</t>
  </si>
  <si>
    <t>Diego</t>
  </si>
  <si>
    <t>Roxana</t>
  </si>
  <si>
    <t>Soto</t>
  </si>
  <si>
    <t>Gaston</t>
  </si>
  <si>
    <t>CharroVera</t>
  </si>
  <si>
    <t>Horacio</t>
  </si>
  <si>
    <t>Quintero</t>
  </si>
  <si>
    <t>Cinthia</t>
  </si>
  <si>
    <t>Ibañez</t>
  </si>
  <si>
    <t>MariaInes</t>
  </si>
  <si>
    <t>Cuffia</t>
  </si>
  <si>
    <t>MariaClara</t>
  </si>
  <si>
    <t>Encina</t>
  </si>
  <si>
    <t>Madelin</t>
  </si>
  <si>
    <t>Castañeda</t>
  </si>
  <si>
    <t>Yamila</t>
  </si>
  <si>
    <t>FerrariBarcia</t>
  </si>
  <si>
    <t>Brenda</t>
  </si>
  <si>
    <t>Figueroa</t>
  </si>
  <si>
    <t>Fernando</t>
  </si>
  <si>
    <t>Ybarrola</t>
  </si>
  <si>
    <t>Pamela</t>
  </si>
  <si>
    <t>Sartori</t>
  </si>
  <si>
    <t>Carina</t>
  </si>
  <si>
    <t>Aquino</t>
  </si>
  <si>
    <t>Emilio</t>
  </si>
  <si>
    <t>Claudia</t>
  </si>
  <si>
    <t>RojasMolinas</t>
  </si>
  <si>
    <t>Micaela</t>
  </si>
  <si>
    <t>Pereyra</t>
  </si>
  <si>
    <t>Lucas</t>
  </si>
  <si>
    <t>Julieta</t>
  </si>
  <si>
    <t>Scliar</t>
  </si>
  <si>
    <t>Noelia</t>
  </si>
  <si>
    <t>Cipriano</t>
  </si>
  <si>
    <t>Facundo</t>
  </si>
  <si>
    <t>Maidana</t>
  </si>
  <si>
    <t>Francisco</t>
  </si>
  <si>
    <t>Martinenghi</t>
  </si>
  <si>
    <t>Nayla</t>
  </si>
  <si>
    <t>Mieres</t>
  </si>
  <si>
    <t>Florencia</t>
  </si>
  <si>
    <t>Ortiz</t>
  </si>
  <si>
    <t>Leandro</t>
  </si>
  <si>
    <t>Perez</t>
  </si>
  <si>
    <t>Fernanda1953</t>
  </si>
  <si>
    <t>Reppucci</t>
  </si>
  <si>
    <t>Gusso</t>
  </si>
  <si>
    <t>Agustina</t>
  </si>
  <si>
    <t>Kim</t>
  </si>
  <si>
    <t>Sabrina</t>
  </si>
  <si>
    <t>Proz</t>
  </si>
  <si>
    <t>Magali</t>
  </si>
  <si>
    <t>Rojas</t>
  </si>
  <si>
    <t>Nicole</t>
  </si>
  <si>
    <t>Artesi</t>
  </si>
  <si>
    <t>Flavia</t>
  </si>
  <si>
    <t>AvalosBenitez</t>
  </si>
  <si>
    <t>Nieva</t>
  </si>
  <si>
    <t>Alcira</t>
  </si>
  <si>
    <t>DiColaAbella</t>
  </si>
  <si>
    <t>Esquivel</t>
  </si>
  <si>
    <t>Lourdes</t>
  </si>
  <si>
    <t>Galian</t>
  </si>
  <si>
    <t>Daiana</t>
  </si>
  <si>
    <t>Lezcano</t>
  </si>
  <si>
    <t>Abigail</t>
  </si>
  <si>
    <t>Lilian</t>
  </si>
  <si>
    <t>Ricarde</t>
  </si>
  <si>
    <t>Nicolas</t>
  </si>
  <si>
    <t>Sabbagh</t>
  </si>
  <si>
    <t>Mario</t>
  </si>
  <si>
    <t>Castillo</t>
  </si>
  <si>
    <t>Lucia</t>
  </si>
  <si>
    <t>Macias</t>
  </si>
  <si>
    <t>Laura</t>
  </si>
  <si>
    <t>Acosta</t>
  </si>
  <si>
    <t>Mayra</t>
  </si>
  <si>
    <t>Alvarado</t>
  </si>
  <si>
    <t>Bongiovanni</t>
  </si>
  <si>
    <t>Castez</t>
  </si>
  <si>
    <t>Naimid</t>
  </si>
  <si>
    <t>CorreaNovo</t>
  </si>
  <si>
    <t>Ulises</t>
  </si>
  <si>
    <t>Fernandez</t>
  </si>
  <si>
    <t>Alan</t>
  </si>
  <si>
    <t>FernandezGazan</t>
  </si>
  <si>
    <t>Nazarena</t>
  </si>
  <si>
    <t>Ivanovik</t>
  </si>
  <si>
    <t>Karen</t>
  </si>
  <si>
    <t>Nogales</t>
  </si>
  <si>
    <t>Nuñez</t>
  </si>
  <si>
    <t>Santino</t>
  </si>
  <si>
    <t>Rivera</t>
  </si>
  <si>
    <t>Daniela</t>
  </si>
  <si>
    <t>Vallejos</t>
  </si>
  <si>
    <t>Anaula</t>
  </si>
  <si>
    <t>Cristian</t>
  </si>
  <si>
    <t>CastilloAquino</t>
  </si>
  <si>
    <t>Camila</t>
  </si>
  <si>
    <t>GonzalesChurque</t>
  </si>
  <si>
    <t>Mariilar</t>
  </si>
  <si>
    <t>Paez</t>
  </si>
  <si>
    <t>Rolon</t>
  </si>
  <si>
    <t>Mauricio</t>
  </si>
  <si>
    <t>Mailen</t>
  </si>
  <si>
    <t>Brito</t>
  </si>
  <si>
    <t>Priscila</t>
  </si>
  <si>
    <t>Pineda</t>
  </si>
  <si>
    <t>Gina</t>
  </si>
  <si>
    <t>Razzitte</t>
  </si>
  <si>
    <t>MariaBelen</t>
  </si>
  <si>
    <t>Gioia</t>
  </si>
  <si>
    <t>Abril</t>
  </si>
  <si>
    <t>Insaurralde</t>
  </si>
  <si>
    <t>Santiago</t>
  </si>
  <si>
    <t>Mamani</t>
  </si>
  <si>
    <t>EulaliaYanina</t>
  </si>
  <si>
    <t>Coronel</t>
  </si>
  <si>
    <t>AlejandraNoemi</t>
  </si>
  <si>
    <t>Riquelme</t>
  </si>
  <si>
    <t>Sanchez</t>
  </si>
  <si>
    <t>Gabriela</t>
  </si>
  <si>
    <t>Condoriaza</t>
  </si>
  <si>
    <t>Maria</t>
  </si>
  <si>
    <t>Victoria</t>
  </si>
  <si>
    <t>Pascua</t>
  </si>
  <si>
    <t>Divito</t>
  </si>
  <si>
    <t>Espinoza</t>
  </si>
  <si>
    <t>XXXX</t>
  </si>
  <si>
    <t>FigueroaNarvaez</t>
  </si>
  <si>
    <t>Brigitte</t>
  </si>
  <si>
    <t>Debora</t>
  </si>
  <si>
    <t>Palacio</t>
  </si>
  <si>
    <t>Gustavo</t>
  </si>
  <si>
    <t>Quevedo</t>
  </si>
  <si>
    <t>Raed</t>
  </si>
  <si>
    <t>Walter</t>
  </si>
  <si>
    <t>Apellido/s nombre/s</t>
  </si>
  <si>
    <t>AP</t>
  </si>
  <si>
    <t>Teléfono de contacto</t>
  </si>
  <si>
    <t>Cuando ingreso a prevención</t>
  </si>
  <si>
    <t>¿En que comuna esta tu sendero?</t>
  </si>
  <si>
    <t>Apellido/s y Nombre/s  hijo/a 1</t>
  </si>
  <si>
    <t>D.n.i hijo/a 1</t>
  </si>
  <si>
    <t>Fecha nacimiento hijo/a 1</t>
  </si>
  <si>
    <t>Apellido/s y Nombre/s  hijo/a 2</t>
  </si>
  <si>
    <t>D.n.i hijo/a 2</t>
  </si>
  <si>
    <t>Fecha nacimiento hijo/a 2</t>
  </si>
  <si>
    <t>Apellido/s y Nombre/s  hijo/a 3</t>
  </si>
  <si>
    <t>D.n.i hijo/a 3</t>
  </si>
  <si>
    <t>Fecha nacimiento hijo/a 3</t>
  </si>
  <si>
    <t>Apellido/s y Nombre/s  hijo/a 4</t>
  </si>
  <si>
    <t>D.n.i hijo/a 4</t>
  </si>
  <si>
    <t>Fecha nacimiento hijo/a 4</t>
  </si>
  <si>
    <t>Apellido/s y Nombre/s  hijo/a 5</t>
  </si>
  <si>
    <t>D.n.i hijo/a 5</t>
  </si>
  <si>
    <t>Fecha nacimiento hijo/a 5</t>
  </si>
  <si>
    <t>Apellido/s y Nombre/s  hijo/a 6</t>
  </si>
  <si>
    <t>D.n.i hijo/a 6</t>
  </si>
  <si>
    <t>Fecha nacimiento hijo/a 6</t>
  </si>
  <si>
    <t>Apellido/s y Nombre/s  hijo/a 7</t>
  </si>
  <si>
    <t>D.n.i hijo/a 7</t>
  </si>
  <si>
    <t>Fecha nacimiento hijo/a 7</t>
  </si>
  <si>
    <t>Quispe Coronado José Luis</t>
  </si>
  <si>
    <t>Comuna. 8</t>
  </si>
  <si>
    <t>Quispe Rivadeneyra Matilda Aylen</t>
  </si>
  <si>
    <t>.</t>
  </si>
  <si>
    <t>Amaya mariela</t>
  </si>
  <si>
    <t>Bolivar</t>
  </si>
  <si>
    <t>Victoria otero</t>
  </si>
  <si>
    <t>Serrano natalia</t>
  </si>
  <si>
    <t>Morano Sofia</t>
  </si>
  <si>
    <t>Aranda Natalia</t>
  </si>
  <si>
    <t>Comuna 8 sendero jumbo</t>
  </si>
  <si>
    <t>Falcon Sofia</t>
  </si>
  <si>
    <t>Falcon Santino</t>
  </si>
  <si>
    <t>Obredor romina natalia</t>
  </si>
  <si>
    <t>Bautista zuriel muñoz obredor</t>
  </si>
  <si>
    <t>Ciro heber muñoz obredor</t>
  </si>
  <si>
    <t>Paola Rodriguez</t>
  </si>
  <si>
    <t>Rodriguez Etter , Morena Ariana</t>
  </si>
  <si>
    <t>Crespin Daniela</t>
  </si>
  <si>
    <t>Álvarez Malena</t>
  </si>
  <si>
    <t>Felipe lima Aidee Deysi</t>
  </si>
  <si>
    <t>Flores Daiara celeste</t>
  </si>
  <si>
    <t>Flores  sheila azul</t>
  </si>
  <si>
    <t>Flores Camilo Ian</t>
  </si>
  <si>
    <t>González Agostina</t>
  </si>
  <si>
    <t>Martinez, Eren Lionel</t>
  </si>
  <si>
    <t>Martinez, Gala Isabella</t>
  </si>
  <si>
    <t>Martinez, Noah Federico</t>
  </si>
  <si>
    <t>Gutierrez Quispe Grisela</t>
  </si>
  <si>
    <t>Lizarraga Gutierrez Adriana Grisel</t>
  </si>
  <si>
    <t>Lizarraga Gutierrez Mariana Dail</t>
  </si>
  <si>
    <t>Lizarraga Gutierrez Leonardo Jhoel</t>
  </si>
  <si>
    <t>Lizarraga Gutierrez Gonzalo Marino</t>
  </si>
  <si>
    <t>Pineda Mongelos Sindy Kathiana</t>
  </si>
  <si>
    <t>Comuna15</t>
  </si>
  <si>
    <t>Gómez Pineda Sofía Ailén</t>
  </si>
  <si>
    <t>Gómez Pineda Selene Antonella</t>
  </si>
  <si>
    <t>Romero irina</t>
  </si>
  <si>
    <t>Comuna 7</t>
  </si>
  <si>
    <t>Franco romero uma</t>
  </si>
  <si>
    <t>Gonzalez lionel</t>
  </si>
  <si>
    <t>Uriarte Romina Maria Lujan</t>
  </si>
  <si>
    <t>Romero Bautista Tomas</t>
  </si>
  <si>
    <t>Sinchicay, Nelida</t>
  </si>
  <si>
    <t>Comuna 8</t>
  </si>
  <si>
    <t>Jacquet Sinchicay, Alejo</t>
  </si>
  <si>
    <t>Claudio Servando Salazar</t>
  </si>
  <si>
    <t>Briana Naomi Salazar rios</t>
  </si>
  <si>
    <t>Linos Dolores del Carmen</t>
  </si>
  <si>
    <t>Comuna 3</t>
  </si>
  <si>
    <t>Gimenez Gonzalo Lionel</t>
  </si>
  <si>
    <t>Gimenez Valentina</t>
  </si>
  <si>
    <t>Portillo Lucrecia isabel</t>
  </si>
  <si>
    <t>Mara Valentina Cruz</t>
  </si>
  <si>
    <t>70.264.168</t>
  </si>
  <si>
    <t>Ferrari Brenda</t>
  </si>
  <si>
    <t>Pérez Ferrari Renata</t>
  </si>
  <si>
    <t>Fernando Figueroa</t>
  </si>
  <si>
    <t>Isaac Emmanuel Figueroa</t>
  </si>
  <si>
    <t>Martin Nicole</t>
  </si>
  <si>
    <t>Olivia Renata Gomez Martin</t>
  </si>
  <si>
    <t>Siles Romina Leticia</t>
  </si>
  <si>
    <t>Comuna 9</t>
  </si>
  <si>
    <t>--------'</t>
  </si>
  <si>
    <t>-----------'</t>
  </si>
  <si>
    <t>-------</t>
  </si>
  <si>
    <t>--------</t>
  </si>
  <si>
    <t>Iglesias Jaeger Sofía Tamara</t>
  </si>
  <si>
    <t>Olas Benjamín Román</t>
  </si>
  <si>
    <t>Machado Sotomayor Sandra</t>
  </si>
  <si>
    <t>C1</t>
  </si>
  <si>
    <t>Dillon Liam</t>
  </si>
  <si>
    <t>Benítez Lucas</t>
  </si>
  <si>
    <t>Benítez Veiga Zeus Leónidas</t>
  </si>
  <si>
    <t>Benítez Veiga Zoe Leila</t>
  </si>
  <si>
    <t>Navarro Elizabeth</t>
  </si>
  <si>
    <t>Touze Navarro Thiago Uriel</t>
  </si>
  <si>
    <t>Figueredo Navarro Valentino Gael</t>
  </si>
  <si>
    <t>Silva Luciana Belen</t>
  </si>
  <si>
    <t>Ferrante Silva Tiziano Gabriel</t>
  </si>
  <si>
    <t>López Julieta</t>
  </si>
  <si>
    <t>Benítez Bruno Agustín</t>
  </si>
  <si>
    <t>Benítez López Leonardo Joaquín</t>
  </si>
  <si>
    <t>Benítez miriagly</t>
  </si>
  <si>
    <t>Andrés Eduardo Luis Benitez</t>
  </si>
  <si>
    <t>Dugour Cecilia Paola</t>
  </si>
  <si>
    <t>Dugour Santiago</t>
  </si>
  <si>
    <t>Perez fernanda</t>
  </si>
  <si>
    <t>Balvanera</t>
  </si>
  <si>
    <t>Roldan perez matias leonel</t>
  </si>
  <si>
    <t>Proz Magali Nahir</t>
  </si>
  <si>
    <t>Gómez Proz Zoe Morella</t>
  </si>
  <si>
    <t>Nieva, Alcira del Valle</t>
  </si>
  <si>
    <t>Comuna 1</t>
  </si>
  <si>
    <t>Delgadillo Nieva, Luciano Sandro</t>
  </si>
  <si>
    <t>López Lilian</t>
  </si>
  <si>
    <t>Gonzalez Lopez Dafne Xiomara</t>
  </si>
  <si>
    <t>Gonzalez López Jana Naylen</t>
  </si>
  <si>
    <t>Araujo Jesica Mabel</t>
  </si>
  <si>
    <t>Glavovich Zamira Agostina</t>
  </si>
  <si>
    <t>Villegas Oscar</t>
  </si>
  <si>
    <t>Villegas Centurión Aarón Zaid</t>
  </si>
  <si>
    <t>Villegas Centurión Martina Antonella</t>
  </si>
  <si>
    <t>Acosta Gladys Natalia</t>
  </si>
  <si>
    <t>Martinez Alma Francesca</t>
  </si>
  <si>
    <t>González Paola yanet</t>
  </si>
  <si>
    <t>Comuna 13</t>
  </si>
  <si>
    <t>Abregu Lionel benjamin</t>
  </si>
  <si>
    <t>Abregu emily Antonella</t>
  </si>
  <si>
    <t>Morales llanos camila marisol</t>
  </si>
  <si>
    <t>Rodríguez Morales Valentina priscila</t>
  </si>
  <si>
    <t>Rodríguez Morales Julieta Luciana</t>
  </si>
  <si>
    <t>Noseda María Belén</t>
  </si>
  <si>
    <t>Comuna 12</t>
  </si>
  <si>
    <t>Comerci Helena</t>
  </si>
  <si>
    <t>58.492.812</t>
  </si>
  <si>
    <t>Acosta Belén</t>
  </si>
  <si>
    <t>Retamozo Milena</t>
  </si>
  <si>
    <t>Espindola Romina Soledad</t>
  </si>
  <si>
    <t>Alcaraz Espindola  Lautaro  Ignacio</t>
  </si>
  <si>
    <t>Alcaraz Espindola Guadalupe  Milagros</t>
  </si>
  <si>
    <t>Alcaraz Espindola Francisco Javier</t>
  </si>
  <si>
    <t>Acosta Mayra yanina</t>
  </si>
  <si>
    <t>Basil tahiel bastian</t>
  </si>
  <si>
    <t>Galeano Carla Antonella</t>
  </si>
  <si>
    <t>Galeano casciotta Tiziano Ignacio Fabián</t>
  </si>
  <si>
    <t>Galeano Cataleya Aitana naomi</t>
  </si>
  <si>
    <t>Nogueira Diego marcelo</t>
  </si>
  <si>
    <t>Nogueira ludmila avril</t>
  </si>
  <si>
    <t>Nogueira bautista Ezequiel</t>
  </si>
  <si>
    <t>Pentrelli Vanesa</t>
  </si>
  <si>
    <t>Costilla Rodrigo</t>
  </si>
  <si>
    <t>Costilla Lautaro</t>
  </si>
  <si>
    <t>Quintero Natalia</t>
  </si>
  <si>
    <t>Comuna 10</t>
  </si>
  <si>
    <t>Galeazi Quintero Valentina</t>
  </si>
  <si>
    <t>Ruiz Daiana belen</t>
  </si>
  <si>
    <t>Comuna 2</t>
  </si>
  <si>
    <t>Bruno mateo Gómez ruiz</t>
  </si>
  <si>
    <t>Luz Annabel Gómez Ruiz</t>
  </si>
  <si>
    <t>Vallejos Cristian</t>
  </si>
  <si>
    <t>Isabella Vallejos Rivera</t>
  </si>
  <si>
    <t>Enzo Gael Vallejos Rivera</t>
  </si>
  <si>
    <t>Francesca Vallejos Rivera</t>
  </si>
  <si>
    <t>Farias tamara</t>
  </si>
  <si>
    <t>Sandoval Delfina</t>
  </si>
  <si>
    <t>Tamara farias</t>
  </si>
  <si>
    <t>Delfina Sandoval</t>
  </si>
  <si>
    <t>Gaston Herrera</t>
  </si>
  <si>
    <t>Herrera Benjamin</t>
  </si>
  <si>
    <t>Herrera Emilia</t>
  </si>
  <si>
    <t>León sonco rossmery</t>
  </si>
  <si>
    <t>Sofía morote león</t>
  </si>
  <si>
    <t>Avril.morote leon</t>
  </si>
  <si>
    <t>Llanos Coro Mariela Jeanette</t>
  </si>
  <si>
    <t>Casimiro Llanos Thania Sabrina</t>
  </si>
  <si>
    <t>Melgarejo Gabriela</t>
  </si>
  <si>
    <t>Melgarejo Bastian</t>
  </si>
  <si>
    <t>Chader Noelia</t>
  </si>
  <si>
    <t>Della sala Thiago</t>
  </si>
  <si>
    <t>Matta Daniela</t>
  </si>
  <si>
    <t>Cáceres Ciro Daniel</t>
  </si>
  <si>
    <t>Cáceres Micaela Abril</t>
  </si>
  <si>
    <t>Rocha Micaela</t>
  </si>
  <si>
    <t>Alma Villalba</t>
  </si>
  <si>
    <t>Alegre daniela</t>
  </si>
  <si>
    <t>Torres oriana ailen</t>
  </si>
  <si>
    <t>Altamiranda Solange Macarena</t>
  </si>
  <si>
    <t>Borges Juan Carlos Miguel</t>
  </si>
  <si>
    <t>Aranda Elva Patricia</t>
  </si>
  <si>
    <t>Marconi tiziana nicole</t>
  </si>
  <si>
    <t>Marconi Bautista Román</t>
  </si>
  <si>
    <t>Marconi Bastián león</t>
  </si>
  <si>
    <t>Barriento Daniela Giselle</t>
  </si>
  <si>
    <t>Comuna 5</t>
  </si>
  <si>
    <t>Monasterios Gael José</t>
  </si>
  <si>
    <t>54.525.502</t>
  </si>
  <si>
    <t>Fernandez Florencia Soledad</t>
  </si>
  <si>
    <t>Davalos Fernandez Ulises Ciro</t>
  </si>
  <si>
    <t>García María Belén</t>
  </si>
  <si>
    <t>García Joaquín Ariel</t>
  </si>
  <si>
    <t>Sabalza Mía Brunella</t>
  </si>
  <si>
    <t>Garrido Veronica</t>
  </si>
  <si>
    <t>Tolosa theo</t>
  </si>
  <si>
    <t>Ruiz Lucía Yamila</t>
  </si>
  <si>
    <t>Cortez Bautista</t>
  </si>
  <si>
    <t>Agostina Lucía Tenrreiro</t>
  </si>
  <si>
    <t>Indiana Paz Velázquez Tenrreiro</t>
  </si>
  <si>
    <t>Barzi Yanina Elizabeth</t>
  </si>
  <si>
    <t>Comuna 11</t>
  </si>
  <si>
    <t>Robledo Emir Natanael</t>
  </si>
  <si>
    <t>Coronel Alejandra Noemí</t>
  </si>
  <si>
    <t>8 t.mañana</t>
  </si>
  <si>
    <t>Coronel Adrian Ezequiel</t>
  </si>
  <si>
    <t>Lencina coronel Jocelyn loreley</t>
  </si>
  <si>
    <t>Lencina coronel Giovanny</t>
  </si>
  <si>
    <t>Amaya erika</t>
  </si>
  <si>
    <t>Sampietro derek</t>
  </si>
  <si>
    <t>Sampietro zoe</t>
  </si>
  <si>
    <t>Baez Moreno Ornella Bianca</t>
  </si>
  <si>
    <t>Comuna 4</t>
  </si>
  <si>
    <t>Chuquel Baez Bianca Danae</t>
  </si>
  <si>
    <t>Chuquel Baez Elias Nazareno</t>
  </si>
  <si>
    <t>Godoy abril sathya</t>
  </si>
  <si>
    <t>Godoy Bautista emir</t>
  </si>
  <si>
    <t>58.451.110</t>
  </si>
  <si>
    <t>Lutte Elisabet Cristal</t>
  </si>
  <si>
    <t>Villa Lugano</t>
  </si>
  <si>
    <t>Del monte Pedro Francisco</t>
  </si>
  <si>
    <t>58.253.568</t>
  </si>
  <si>
    <t>Mónaco Agustina</t>
  </si>
  <si>
    <t>Mónaco emanuel milo</t>
  </si>
  <si>
    <t>Riquelme Brenda Macarena</t>
  </si>
  <si>
    <t>Rios Elizabeth Venecia</t>
  </si>
  <si>
    <t>Alvarez Robledo Georgina Emperatriz</t>
  </si>
  <si>
    <t>Comuna 14</t>
  </si>
  <si>
    <t>Leiva Alvarez Taiz natanaela</t>
  </si>
  <si>
    <t>Barrientos Maidana Yessica Tamara</t>
  </si>
  <si>
    <t>Barrientos Julieta</t>
  </si>
  <si>
    <t>Carrizo marcela</t>
  </si>
  <si>
    <t>Carrizo munaylla milo Valentin</t>
  </si>
  <si>
    <t>Cruz Fernando Emanuel</t>
  </si>
  <si>
    <t>Mia Ayelen Cruz</t>
  </si>
  <si>
    <t>Agustín Emanuel Cruz</t>
  </si>
  <si>
    <t>Melgarejo viviana</t>
  </si>
  <si>
    <t>Grosso alma</t>
  </si>
  <si>
    <t>Grosso mia</t>
  </si>
  <si>
    <t>Grosso brisa</t>
  </si>
  <si>
    <t>Nieva victoria daniela</t>
  </si>
  <si>
    <t>Cáceres Nahitan Federico</t>
  </si>
  <si>
    <t>Ortiz marina Elizabeth</t>
  </si>
  <si>
    <t>Federico esteban Suárez Ortiz</t>
  </si>
  <si>
    <t>Santiago eliam ortiz</t>
  </si>
  <si>
    <t>Rincovich Rocio</t>
  </si>
  <si>
    <t>Lezcano Malena</t>
  </si>
  <si>
    <t>Vertz Carina Alejandra</t>
  </si>
  <si>
    <t>Valdez Franco Nahuel</t>
  </si>
  <si>
    <t>Luna Sabrina Soledad</t>
  </si>
  <si>
    <t>Bohmwetsch Maia Jazmin</t>
  </si>
  <si>
    <t>Martinez Raquel fernanda</t>
  </si>
  <si>
    <t>Martinez Nayla Nicoln</t>
  </si>
  <si>
    <t>Josefina Brito Carranza</t>
  </si>
  <si>
    <t>Santino Olivera Brito</t>
  </si>
  <si>
    <t>Romina Soledad Espindola</t>
  </si>
  <si>
    <t>Lautaro ignacio Alcaraz</t>
  </si>
  <si>
    <t>Guadalupe  Milagros Alcaraz</t>
  </si>
  <si>
    <t>Francisco Javier Alcaraz</t>
  </si>
  <si>
    <t>Hermida Vanesa karina</t>
  </si>
  <si>
    <t>comuna 4</t>
  </si>
  <si>
    <t>Hermida Sofía Oriana</t>
  </si>
  <si>
    <t>Lugones Nadia Mariela</t>
  </si>
  <si>
    <t>González Lugones Christian Ángel</t>
  </si>
  <si>
    <t>-</t>
  </si>
  <si>
    <t>Fanola Zambrana Needa Widad</t>
  </si>
  <si>
    <t>Fanola Zambrana Lael Agustín</t>
  </si>
  <si>
    <t>Escalante sara</t>
  </si>
  <si>
    <t>López ailin</t>
  </si>
  <si>
    <t>53.739.554</t>
  </si>
  <si>
    <t>clave_foranea:</t>
  </si>
  <si>
    <t>Inicio mandato</t>
  </si>
  <si>
    <t>En Actividad</t>
  </si>
  <si>
    <t>Años mandato</t>
  </si>
  <si>
    <t>Observaciones</t>
  </si>
  <si>
    <t>comuna</t>
  </si>
  <si>
    <t>Clave_foranea:</t>
  </si>
  <si>
    <t>Nombre y Apellido:</t>
  </si>
  <si>
    <t>Fecha  de Nacimiento:</t>
  </si>
  <si>
    <t>otero gustavo</t>
  </si>
  <si>
    <t>13801311</t>
  </si>
  <si>
    <t>julio cesar maidana</t>
  </si>
  <si>
    <t>18473969</t>
  </si>
  <si>
    <t>jorge botenstein</t>
  </si>
  <si>
    <t>17107105</t>
  </si>
  <si>
    <t>almada roque noberto</t>
  </si>
  <si>
    <t>13965388</t>
  </si>
  <si>
    <t>rodrigo galeano</t>
  </si>
  <si>
    <t>36359917</t>
  </si>
  <si>
    <t>cristian trapani</t>
  </si>
  <si>
    <t>33719240</t>
  </si>
  <si>
    <t>ruben baez</t>
  </si>
  <si>
    <t>2889177</t>
  </si>
  <si>
    <t>hector antonio velazavez</t>
  </si>
  <si>
    <t>92996350</t>
  </si>
  <si>
    <t>sandra navarro</t>
  </si>
  <si>
    <t>29000000</t>
  </si>
  <si>
    <t>yanina giselle ruiz</t>
  </si>
  <si>
    <t>371137561</t>
  </si>
  <si>
    <t>comentarios VERO</t>
  </si>
  <si>
    <t>comentarios VERO1</t>
  </si>
  <si>
    <t>id</t>
  </si>
  <si>
    <t>Delegados</t>
  </si>
  <si>
    <t>Afiliados:</t>
  </si>
  <si>
    <t>Ingreso a Prevención</t>
  </si>
  <si>
    <t>Años de actividad:</t>
  </si>
  <si>
    <t>DNI</t>
  </si>
  <si>
    <t>Fecha de Nacimiento</t>
  </si>
  <si>
    <t>Menores a Cargo</t>
  </si>
  <si>
    <t>kit-1</t>
  </si>
  <si>
    <t>kit-2</t>
  </si>
  <si>
    <t>kit-3</t>
  </si>
  <si>
    <t>kit-4</t>
  </si>
  <si>
    <t>cantidad de kits</t>
  </si>
  <si>
    <t>Celular Particular</t>
  </si>
  <si>
    <t>Email</t>
  </si>
  <si>
    <t>esta_grupo_upcn</t>
  </si>
  <si>
    <t>renucio</t>
  </si>
  <si>
    <t>no tiene en pdf</t>
  </si>
  <si>
    <t>no tiene pdf</t>
  </si>
  <si>
    <t>no dato</t>
  </si>
  <si>
    <t>alvarez</t>
  </si>
  <si>
    <t>melina giselle</t>
  </si>
  <si>
    <t>facundo nicolas</t>
  </si>
  <si>
    <t>alejandra</t>
  </si>
  <si>
    <t>gabriela andrea</t>
  </si>
  <si>
    <t>roxana claudia</t>
  </si>
  <si>
    <t>stella maris</t>
  </si>
  <si>
    <t>sheila nahir</t>
  </si>
  <si>
    <t>florencia soledad</t>
  </si>
  <si>
    <t>brenda belen</t>
  </si>
  <si>
    <t>ludmila  rosalia</t>
  </si>
  <si>
    <t>fernando</t>
  </si>
  <si>
    <t>maria belen</t>
  </si>
  <si>
    <t>wanda noemi</t>
  </si>
  <si>
    <t>carla antonella</t>
  </si>
  <si>
    <t>daiana alejandra</t>
  </si>
  <si>
    <t>agostina jessica</t>
  </si>
  <si>
    <t>hernan francisco</t>
  </si>
  <si>
    <t>mascolino</t>
  </si>
  <si>
    <t>maria pilar</t>
  </si>
  <si>
    <t>ruth esther</t>
  </si>
  <si>
    <t>maria ines</t>
  </si>
  <si>
    <t>liz</t>
  </si>
  <si>
    <t>vivian</t>
  </si>
  <si>
    <t>marianela</t>
  </si>
  <si>
    <t>sabrina leila</t>
  </si>
  <si>
    <t>dario ezequiel</t>
  </si>
  <si>
    <t>nancy yanina</t>
  </si>
  <si>
    <t>dolores del carmen</t>
  </si>
  <si>
    <t>daiana belen</t>
  </si>
  <si>
    <t>julieta daiana</t>
  </si>
  <si>
    <t>lilian elizabeth</t>
  </si>
  <si>
    <t>fernando damian</t>
  </si>
  <si>
    <t>raquel</t>
  </si>
  <si>
    <t>katerin julieta</t>
  </si>
  <si>
    <t>florencia</t>
  </si>
  <si>
    <t>agustina</t>
  </si>
  <si>
    <t>sandra beatriz</t>
  </si>
  <si>
    <t>florencia sol</t>
  </si>
  <si>
    <t>alcira del valle</t>
  </si>
  <si>
    <t>santino alan</t>
  </si>
  <si>
    <t>yazmin vaniria nahir</t>
  </si>
  <si>
    <t>marina elizabeth</t>
  </si>
  <si>
    <t>gustavo</t>
  </si>
  <si>
    <t>florencia ludmila</t>
  </si>
  <si>
    <t>fernanda mariel</t>
  </si>
  <si>
    <t>gina magali florencia</t>
  </si>
  <si>
    <t>sindy kathiana</t>
  </si>
  <si>
    <t>magali nahir</t>
  </si>
  <si>
    <t>cinthia alejandra</t>
  </si>
  <si>
    <t>natalia paola</t>
  </si>
  <si>
    <t>claudio javier</t>
  </si>
  <si>
    <t>josé luis</t>
  </si>
  <si>
    <t>mascoulino</t>
  </si>
  <si>
    <t>camila</t>
  </si>
  <si>
    <t>paola alejandra</t>
  </si>
  <si>
    <t>micaela</t>
  </si>
  <si>
    <t>marta patricia</t>
  </si>
  <si>
    <t>mailen ariadna</t>
  </si>
  <si>
    <t>diego fernando</t>
  </si>
  <si>
    <t>mario javier</t>
  </si>
  <si>
    <t>claudio</t>
  </si>
  <si>
    <t>carina alejandra</t>
  </si>
  <si>
    <t>romina leticia</t>
  </si>
  <si>
    <t>claudia alejandra</t>
  </si>
  <si>
    <t>sandra</t>
  </si>
  <si>
    <t>cristian marcelo</t>
  </si>
  <si>
    <t>romina maría lujan</t>
  </si>
  <si>
    <t>Erica Haydee</t>
  </si>
  <si>
    <t>Sasha Tamara</t>
  </si>
  <si>
    <t>Nadiezha</t>
  </si>
  <si>
    <t>Camila Macarena</t>
  </si>
  <si>
    <t>Facundo Gonzalo</t>
  </si>
  <si>
    <t>Ornella</t>
  </si>
  <si>
    <t>nodato</t>
  </si>
  <si>
    <t>Federico Martin</t>
  </si>
  <si>
    <t>Daniela Giselle</t>
  </si>
  <si>
    <t>Miriagly</t>
  </si>
  <si>
    <t>Amalia</t>
  </si>
  <si>
    <t>Cecilia</t>
  </si>
  <si>
    <t>Tamara</t>
  </si>
  <si>
    <t>Vanesa</t>
  </si>
  <si>
    <t>Luciana</t>
  </si>
  <si>
    <t>Oscar</t>
  </si>
  <si>
    <t>Nombre y Apellido</t>
  </si>
  <si>
    <t>arroyo, elizabeth beatriz</t>
  </si>
  <si>
    <t>conseguir número</t>
  </si>
  <si>
    <t>?</t>
  </si>
  <si>
    <t>ale, micaela ayelen</t>
  </si>
  <si>
    <t>declavio,  maría cristina</t>
  </si>
  <si>
    <t>gonzalez,  claudia</t>
  </si>
  <si>
    <t>irala,  liz</t>
  </si>
  <si>
    <t>lenisa,  nancy yanina</t>
  </si>
  <si>
    <t>linos,  dolores del carmen</t>
  </si>
  <si>
    <t>martin,  nicole</t>
  </si>
  <si>
    <t>montiel,  sergio agustín</t>
  </si>
  <si>
    <t>pineda mongelos,  sindy kathiana</t>
  </si>
  <si>
    <t>quispe coronado,  josé luis</t>
  </si>
  <si>
    <t>ruíz diaz,  diego fernando</t>
  </si>
  <si>
    <t>salazar,  claudio</t>
  </si>
  <si>
    <t>sotomayor machado,  sandra</t>
  </si>
  <si>
    <t>Barrero Borda,  Melanie Araceli</t>
  </si>
  <si>
    <t>Bazán,  Erica Haydee</t>
  </si>
  <si>
    <t>Serrano,  Natalia</t>
  </si>
  <si>
    <t>lemos, ezequiel alberto</t>
  </si>
  <si>
    <t>villalva, jonathan</t>
  </si>
  <si>
    <t>Ferreyra Silva</t>
  </si>
  <si>
    <t>Comparacion Padron</t>
  </si>
  <si>
    <t>tabla hijos a cargo</t>
  </si>
  <si>
    <t>no esta en el padron</t>
  </si>
  <si>
    <t>Acosta, Belén Teresa</t>
  </si>
  <si>
    <t>acosta, belen teresa</t>
  </si>
  <si>
    <t>Agostina Lucía Tenreiro</t>
  </si>
  <si>
    <t>Ale, Micaela Ayelen</t>
  </si>
  <si>
    <t>no esta tabla hijos a cargo</t>
  </si>
  <si>
    <t>Alegre Daniela</t>
  </si>
  <si>
    <t>Álvarez , Miranda Sabrina</t>
  </si>
  <si>
    <t>alvarez , miranda</t>
  </si>
  <si>
    <t>Amaya Erika</t>
  </si>
  <si>
    <t>Amaya, Mariela Cecilia</t>
  </si>
  <si>
    <t>amaya, mariela cecilia</t>
  </si>
  <si>
    <t>Aquino, Emilio Javier</t>
  </si>
  <si>
    <t>aquino, emilio javier</t>
  </si>
  <si>
    <t>Aranda, Natalia Veronica</t>
  </si>
  <si>
    <t>aranda, natalia veronica</t>
  </si>
  <si>
    <t>Argañaraz,  Ayelen Ailen</t>
  </si>
  <si>
    <t>Arroyo, Elizabeth Beatriz</t>
  </si>
  <si>
    <t>Baez,  Ornella</t>
  </si>
  <si>
    <t>Barreto,  Federico Martin</t>
  </si>
  <si>
    <t>Barriento,  Daniela Giselle</t>
  </si>
  <si>
    <t>Barrientos Maidana Jessica Tamara</t>
  </si>
  <si>
    <t>Benitez,  Lucas</t>
  </si>
  <si>
    <t>Benitez,  Miriagly</t>
  </si>
  <si>
    <t>Bergamoen,  Angie</t>
  </si>
  <si>
    <t>Bonomo, Yamila Maria</t>
  </si>
  <si>
    <t>bonomo, yamila maria</t>
  </si>
  <si>
    <t xml:space="preserve">Brenda Papa </t>
  </si>
  <si>
    <t>Caballero Reyna,  Manuel Ignacio</t>
  </si>
  <si>
    <t>caballero reyna,  manuel ignacio</t>
  </si>
  <si>
    <t>Carlos,  Nicolas</t>
  </si>
  <si>
    <t>Carrizo Marcela</t>
  </si>
  <si>
    <t xml:space="preserve">Chazarreta Fernando </t>
  </si>
  <si>
    <t>Cipriano,  Facundo Nicolas</t>
  </si>
  <si>
    <t>cipriano,  facundo nicolas</t>
  </si>
  <si>
    <t>Corbalan,  Amalia</t>
  </si>
  <si>
    <t>Cordoba,  Romina</t>
  </si>
  <si>
    <t>Coronel,  Alejandra Noemi</t>
  </si>
  <si>
    <t>coronel,  alejandra noemi</t>
  </si>
  <si>
    <t>De como,  Daiana</t>
  </si>
  <si>
    <t>de como,  daiana</t>
  </si>
  <si>
    <t>Declavio,  María Cristina</t>
  </si>
  <si>
    <t>Delgado,  Brenda Jaqueline</t>
  </si>
  <si>
    <t>delgado,  brenda jaqueline</t>
  </si>
  <si>
    <t>Diego,  Roxana Claudia</t>
  </si>
  <si>
    <t>diego,  roxana claudia</t>
  </si>
  <si>
    <t>Digangi,  Stella Maris</t>
  </si>
  <si>
    <t>digangi,  stella maris</t>
  </si>
  <si>
    <t>Diosquez,  Sheila Nahir</t>
  </si>
  <si>
    <t>diosquez,  sheila nahir</t>
  </si>
  <si>
    <t>Divito, Florencia Belén</t>
  </si>
  <si>
    <t>divito, florencia belen</t>
  </si>
  <si>
    <t>Dugour, Cecilia Paola</t>
  </si>
  <si>
    <t>dugour, cecilia paola</t>
  </si>
  <si>
    <t>Espindola,  Romina</t>
  </si>
  <si>
    <t>Farias,  Daiana</t>
  </si>
  <si>
    <t>Farias,  Tamara</t>
  </si>
  <si>
    <t>Felipe Lima, Aidee Deysi</t>
  </si>
  <si>
    <t>felipe lima, aidee deysi</t>
  </si>
  <si>
    <t>Fernandez,  Florencia Soledad</t>
  </si>
  <si>
    <t>fernandez,  florencia soledad</t>
  </si>
  <si>
    <t>Fernandez, Mariana</t>
  </si>
  <si>
    <t>fernandez, mariana</t>
  </si>
  <si>
    <t>Ferrari Barcia,  Brenda Belén</t>
  </si>
  <si>
    <t>ferrari barcia,  brenda belen</t>
  </si>
  <si>
    <t>Ferreyra Silda</t>
  </si>
  <si>
    <t>Ferro Rodriguez, Maria Elena</t>
  </si>
  <si>
    <t>ferro rodriguez, maria elena</t>
  </si>
  <si>
    <t>Figueroa,  Fernando</t>
  </si>
  <si>
    <t xml:space="preserve">figueroa,  fernando </t>
  </si>
  <si>
    <t>Flamenco,  Ludmila  Rosalia</t>
  </si>
  <si>
    <t>flamenco,  ludmila  rosalia</t>
  </si>
  <si>
    <t>Galarza,  Wanda Noemi</t>
  </si>
  <si>
    <t>galarza,  wanda noemi</t>
  </si>
  <si>
    <t>Galean,  Daiana Alejandra</t>
  </si>
  <si>
    <t>galean,  daiana alejandra</t>
  </si>
  <si>
    <t>Galeano,  Carla Antonella</t>
  </si>
  <si>
    <t>galeano,  carla antonella</t>
  </si>
  <si>
    <t>Garcia,  Maria Belén</t>
  </si>
  <si>
    <t>garcia,  maria belen</t>
  </si>
  <si>
    <t>Geirola,  Tomas Agustin</t>
  </si>
  <si>
    <t>geirola,  tomas agustin</t>
  </si>
  <si>
    <t>Gimenez, Monica Susana</t>
  </si>
  <si>
    <t>gimenez, monica susana</t>
  </si>
  <si>
    <t>Godoy Sathya</t>
  </si>
  <si>
    <t>Gonzalez Churque,  Maria Pilar</t>
  </si>
  <si>
    <t>gonzalez churque,  maria pilar</t>
  </si>
  <si>
    <t>Gonzalez,  Agostina Jessica</t>
  </si>
  <si>
    <t>gonzalez,  agostina jessica</t>
  </si>
  <si>
    <t>Gonzalez,  Claudia</t>
  </si>
  <si>
    <t xml:space="preserve">gonzalez,  claudia </t>
  </si>
  <si>
    <t>Gonzalez,  Gabriela Guadalupe</t>
  </si>
  <si>
    <t>Gonzalez,  Hernan Francisco</t>
  </si>
  <si>
    <t>gonzalez,  hernan francisco</t>
  </si>
  <si>
    <t>Gonzalez,  Ruth Esther</t>
  </si>
  <si>
    <t>gonzalez,  ruth esther</t>
  </si>
  <si>
    <t>Guitierrez, Aylin Silvia</t>
  </si>
  <si>
    <t>guitierrez, aylin silvia</t>
  </si>
  <si>
    <t>Gutierrez Quispe, Griselda</t>
  </si>
  <si>
    <t>gutierrez quispe, griselda</t>
  </si>
  <si>
    <t>Hermida,  Vanesa Karina</t>
  </si>
  <si>
    <t>hermida,  vanesa karina</t>
  </si>
  <si>
    <t>Herrera, Gaston</t>
  </si>
  <si>
    <t>herrera, gaston</t>
  </si>
  <si>
    <t>Ibañez,  Maria Ines</t>
  </si>
  <si>
    <t>ibañez,  maria ines</t>
  </si>
  <si>
    <t>Irala,  Liz</t>
  </si>
  <si>
    <t xml:space="preserve">irala,  liz </t>
  </si>
  <si>
    <t>Ivanovik,  Karen Giselle</t>
  </si>
  <si>
    <t>ivanovik,  karen giselle</t>
  </si>
  <si>
    <t>Kim,  Sabrina Leila</t>
  </si>
  <si>
    <t>kim,  sabrina leila</t>
  </si>
  <si>
    <t>Lenisa,  Nancy Yanina</t>
  </si>
  <si>
    <t>Linos,  Dolores del Carmen</t>
  </si>
  <si>
    <t xml:space="preserve">López Diego Alberto </t>
  </si>
  <si>
    <t>Lopez,  Julieta Daiana</t>
  </si>
  <si>
    <t xml:space="preserve">lopez,  julieta daiana </t>
  </si>
  <si>
    <t>Lopez,  Lilian Elizabeth</t>
  </si>
  <si>
    <t xml:space="preserve">lopez,  lilian elizabeth </t>
  </si>
  <si>
    <t xml:space="preserve">Luciana Argañaraz </t>
  </si>
  <si>
    <t>Mariani, Melina Giselle</t>
  </si>
  <si>
    <t xml:space="preserve">mariani, melina giselle </t>
  </si>
  <si>
    <t>Martin,  Nicole</t>
  </si>
  <si>
    <t>Martinez,  Raquel</t>
  </si>
  <si>
    <t>martinez,  raquel</t>
  </si>
  <si>
    <t>Medina,  Katerin Julieta</t>
  </si>
  <si>
    <t>medina,  katerin julieta</t>
  </si>
  <si>
    <t>Melgarejo , Viviana Noemi</t>
  </si>
  <si>
    <t>melgarejo , viviana noemi</t>
  </si>
  <si>
    <t>Melgarejo, Gabriela Romina</t>
  </si>
  <si>
    <t>melgarejo, gabriela romina</t>
  </si>
  <si>
    <t>Mieres,  Florencia</t>
  </si>
  <si>
    <t>mieres,  florencia</t>
  </si>
  <si>
    <t>Monaco,  Agustina</t>
  </si>
  <si>
    <t>monaco,  agustina</t>
  </si>
  <si>
    <t>Morales llanos Camila Marisol</t>
  </si>
  <si>
    <t>Muscarelli,  Florencia Sol</t>
  </si>
  <si>
    <t>muscarelli,  florencia sol</t>
  </si>
  <si>
    <t>Nieva Victoria Daniela</t>
  </si>
  <si>
    <t>Nieva,  Alcira del Valle</t>
  </si>
  <si>
    <t>nieva,  alcira del valle</t>
  </si>
  <si>
    <t>Nogueira, Diego Marcelo</t>
  </si>
  <si>
    <t>nogueira, diego marcelo</t>
  </si>
  <si>
    <t>Nuñez,  Santino Alan</t>
  </si>
  <si>
    <t>nuñez,  santino alan</t>
  </si>
  <si>
    <t>Olaya Piña, Laly del Pilar</t>
  </si>
  <si>
    <t>olaya piña, laly del pilar</t>
  </si>
  <si>
    <t xml:space="preserve">Olivera Maria Fernanda </t>
  </si>
  <si>
    <t>Ortiz,  Daniela</t>
  </si>
  <si>
    <t xml:space="preserve">ortiz,  daniela  </t>
  </si>
  <si>
    <t>Ortiz,  Marina Elizabeth</t>
  </si>
  <si>
    <t>ortiz,  marina elizabeth</t>
  </si>
  <si>
    <t>Ortiz,  Yazmin Vaniria Nahir</t>
  </si>
  <si>
    <t>ortiz,  yazmin vaniria nahir</t>
  </si>
  <si>
    <t>Palacio,  Gustavo</t>
  </si>
  <si>
    <t>palacio,  gustavo</t>
  </si>
  <si>
    <t>Paz,  Daniela</t>
  </si>
  <si>
    <t>paz,  daniela</t>
  </si>
  <si>
    <t>Pentrelli,  Vanesa</t>
  </si>
  <si>
    <t>Peralta Lourdes Tais</t>
  </si>
  <si>
    <t>Pereyra,  Lucas Daniel</t>
  </si>
  <si>
    <t>pereyra,  lucas daniel</t>
  </si>
  <si>
    <t>Perez,  Fernanda Mariel</t>
  </si>
  <si>
    <t>perez,  fernanda mariel</t>
  </si>
  <si>
    <t>Pineda Mongelos,  Sindy Kathiana</t>
  </si>
  <si>
    <t>Pineda,  Gina Magali Florencia</t>
  </si>
  <si>
    <t>pineda,  gina magali florencia</t>
  </si>
  <si>
    <t>Portillo Lucrecia Isabel</t>
  </si>
  <si>
    <t>Proz, Magali Nahir</t>
  </si>
  <si>
    <t>proz,  magali nahir</t>
  </si>
  <si>
    <t>Quintero,  Natalia Paola</t>
  </si>
  <si>
    <t>quintero,  natalia paola</t>
  </si>
  <si>
    <t>Quiñones,  Camila</t>
  </si>
  <si>
    <t>quiñones,  camila</t>
  </si>
  <si>
    <t>Quiroga,  Claudio Javier</t>
  </si>
  <si>
    <t xml:space="preserve">quiroga,  claudio javier </t>
  </si>
  <si>
    <t>Quispe Coronado,  José Luis</t>
  </si>
  <si>
    <t>Rinaldi,  Carla</t>
  </si>
  <si>
    <t>rinaldi,  carla</t>
  </si>
  <si>
    <t>Rocio Rincovich</t>
  </si>
  <si>
    <t>Rodriguez,  Paola Alejandra</t>
  </si>
  <si>
    <t>rodriguez,  paola alejandra</t>
  </si>
  <si>
    <t>Romero,  Veronica</t>
  </si>
  <si>
    <t>Romero, Irina</t>
  </si>
  <si>
    <t>romero, irina</t>
  </si>
  <si>
    <t>Romina Natalia Obredor</t>
  </si>
  <si>
    <t>Ruiz Daiana Belén</t>
  </si>
  <si>
    <t>Ruíz Diaz,  Diego Fernando</t>
  </si>
  <si>
    <t xml:space="preserve">ruíz diaz,  diego fernando </t>
  </si>
  <si>
    <t>Sabbagh,  Mario Javier</t>
  </si>
  <si>
    <t>sabbagh,  mario javier</t>
  </si>
  <si>
    <t>Salazar,  Claudio</t>
  </si>
  <si>
    <t>Salomone Gomez,  Martin Alejandro</t>
  </si>
  <si>
    <t>salomone gomez,  martin alejandro</t>
  </si>
  <si>
    <t>Saracho,  Gabriela</t>
  </si>
  <si>
    <t>saracho,  gabriela</t>
  </si>
  <si>
    <t>Sartori,  Carina Alejandra</t>
  </si>
  <si>
    <t xml:space="preserve">sartori,  carina alejandra </t>
  </si>
  <si>
    <t>Siles,  Romina Leticia</t>
  </si>
  <si>
    <t xml:space="preserve">siles,  romina leticia </t>
  </si>
  <si>
    <t>Silva Borda, Nicolas Rodrigo</t>
  </si>
  <si>
    <t>silva borda, nicolas rodrigo</t>
  </si>
  <si>
    <t>Silva,  Claudia Alejandra</t>
  </si>
  <si>
    <t>silva,  claudia alejandra</t>
  </si>
  <si>
    <t>Silva,  Luciana</t>
  </si>
  <si>
    <t>Sinchicay, Nelida del Valle</t>
  </si>
  <si>
    <t>sinchicay, nelida del valle</t>
  </si>
  <si>
    <t>Sotomayor Machado,  Sandra</t>
  </si>
  <si>
    <t>Tuzes,  Maria Ester</t>
  </si>
  <si>
    <t>Uriarte,  Romina María Lujan</t>
  </si>
  <si>
    <t xml:space="preserve">uriarte,  romina maría lujan </t>
  </si>
  <si>
    <t>Vallejos,  Cristian Adrian</t>
  </si>
  <si>
    <t>vallejos,  cristian adrian</t>
  </si>
  <si>
    <t>Vertz,  Carina Alejandra</t>
  </si>
  <si>
    <t>vertz,  carina alejandra</t>
  </si>
  <si>
    <t xml:space="preserve">Victoria Prieto </t>
  </si>
  <si>
    <t>Villalva, Jonathan</t>
  </si>
  <si>
    <t>Villegas,  Oscar</t>
  </si>
  <si>
    <t>Vitadello,  Milena Ayelen</t>
  </si>
  <si>
    <t>vitadello,  milena ayelen</t>
  </si>
  <si>
    <t>Giogia, Abril</t>
  </si>
  <si>
    <t xml:space="preserve">Romero, Jose </t>
  </si>
  <si>
    <t>Romero, Gabriela</t>
  </si>
  <si>
    <t>Ciles, Romina</t>
  </si>
  <si>
    <t>Benitez, Gisela</t>
  </si>
  <si>
    <t>Ramirez, Marilyn</t>
  </si>
  <si>
    <t xml:space="preserve">Montenegro, Sandra </t>
  </si>
  <si>
    <t>montenegro,  sandra beatriz</t>
  </si>
  <si>
    <t>Pollarolo, Soledad</t>
  </si>
  <si>
    <t>Barzi Camila, Eliana</t>
  </si>
  <si>
    <t>Herrera, Ana Cristina</t>
  </si>
  <si>
    <t>Luttie, Elizabet Cristal</t>
  </si>
  <si>
    <t>Chutchurru, Paula Giselle</t>
  </si>
  <si>
    <t>Iglesias, Juan</t>
  </si>
  <si>
    <t xml:space="preserve">Peña, Delia mabel </t>
  </si>
  <si>
    <t>Godoy, Romina</t>
  </si>
  <si>
    <t>Mansilla, Jessica</t>
  </si>
  <si>
    <t xml:space="preserve">Alvarez Miranda, Micaela </t>
  </si>
  <si>
    <t>Calderon, Rocio</t>
  </si>
  <si>
    <t>Ortiz, Gustavo</t>
  </si>
  <si>
    <t>Artesi, Flavia</t>
  </si>
  <si>
    <t>Vallejo, Rocio</t>
  </si>
  <si>
    <t>Vallejos, Cristian</t>
  </si>
  <si>
    <t>Vizgarra, Valeria</t>
  </si>
  <si>
    <t>Nogales, Lucas</t>
  </si>
  <si>
    <t>Pirri, Belen</t>
  </si>
  <si>
    <t>Pizarello, Gonzalo</t>
  </si>
  <si>
    <t>Castillo, Camila</t>
  </si>
  <si>
    <t>Cortese, Pablo</t>
  </si>
  <si>
    <t>Insaurralde, Santiago</t>
  </si>
  <si>
    <t>numeros_loys</t>
  </si>
  <si>
    <t>esta</t>
  </si>
  <si>
    <t>Nombre Afiliado</t>
  </si>
  <si>
    <t>Nombre Afiliado 1</t>
  </si>
  <si>
    <t>ap 1</t>
  </si>
  <si>
    <t>Columna 1</t>
  </si>
  <si>
    <t>Larrea Agustina</t>
  </si>
  <si>
    <t>Lucero,  Camila Macarena</t>
  </si>
  <si>
    <t>ruiz, pablo nahuel</t>
  </si>
  <si>
    <t>benittez, mirian celeste</t>
  </si>
  <si>
    <t>rodriguez,  andrea viviana</t>
  </si>
  <si>
    <t xml:space="preserve">quintero,  cinthia alejandra </t>
  </si>
  <si>
    <t>alegre, daniela</t>
  </si>
  <si>
    <t>mansilla,  fernando damian</t>
  </si>
  <si>
    <t>perez,  florencia ludmila</t>
  </si>
  <si>
    <t>ortiz,  gustavo</t>
  </si>
  <si>
    <t>1122400666</t>
  </si>
  <si>
    <t>encina,  madelin milagros</t>
  </si>
  <si>
    <t>ruiz,  mailen ariadna</t>
  </si>
  <si>
    <t>suarez,  marcos</t>
  </si>
  <si>
    <t>rojas molinas,  micaela</t>
  </si>
  <si>
    <t>davico castañeira, nazareno martin</t>
  </si>
  <si>
    <t>Timón Juan</t>
  </si>
  <si>
    <t xml:space="preserve">corarelu,  alejandra </t>
  </si>
  <si>
    <t>suarez,  cristian marcelo</t>
  </si>
  <si>
    <t xml:space="preserve">larche,  dario ezequiel </t>
  </si>
  <si>
    <t>delluniversidad,  gabriela andrea</t>
  </si>
  <si>
    <t>11 6170-8518</t>
  </si>
  <si>
    <t>kehoe,  marianela</t>
  </si>
  <si>
    <t>rolón,  marta patricia</t>
  </si>
  <si>
    <t>tuzes, maria ester</t>
  </si>
  <si>
    <t>jofre,  vivian</t>
  </si>
  <si>
    <t>salazar claudio</t>
  </si>
  <si>
    <t>Columna 2</t>
  </si>
  <si>
    <t>Afiliados sin telefono</t>
  </si>
  <si>
    <t>Celular</t>
  </si>
  <si>
    <t>López Diego Alberto ap 1784</t>
  </si>
  <si>
    <t>Fecha de Nacimiento:</t>
  </si>
  <si>
    <t>Edad:</t>
  </si>
  <si>
    <t>Discapasidad:</t>
  </si>
  <si>
    <t>expesifique cual</t>
  </si>
  <si>
    <t>Kits-1</t>
  </si>
  <si>
    <t>Kits-2</t>
  </si>
  <si>
    <t>Kits-3</t>
  </si>
  <si>
    <t>Kits-4</t>
  </si>
  <si>
    <t>Valentina, Battafarano</t>
  </si>
  <si>
    <t>no</t>
  </si>
  <si>
    <t>Santino Lorenzo, falcon</t>
  </si>
  <si>
    <t>Sofia Victoria, Falcon</t>
  </si>
  <si>
    <t xml:space="preserve"> Victoria melania, Otero Amaya</t>
  </si>
  <si>
    <t>Derek Ismael, Sampietro</t>
  </si>
  <si>
    <t xml:space="preserve"> Zoe Cataleya, Samprieto</t>
  </si>
  <si>
    <t>Oriana Ailen  torres</t>
  </si>
  <si>
    <t xml:space="preserve"> milena Agustina, retamozo</t>
  </si>
  <si>
    <t xml:space="preserve"> Uma Jazmin, franco romero</t>
  </si>
  <si>
    <t>Camilo Ian flores</t>
  </si>
  <si>
    <t>Daiara Celeste flores</t>
  </si>
  <si>
    <t>Sheila Azul, Flores</t>
  </si>
  <si>
    <t>matias nicolas galan ferro</t>
  </si>
  <si>
    <t>joanne nicole galan</t>
  </si>
  <si>
    <t>Matilda Aylen Quispe Rivadeneyra</t>
  </si>
  <si>
    <t>Gonzalo Marino Lizarraga Gutierrez</t>
  </si>
  <si>
    <t>Leonardo Jhoel Lizarraga Gutierrez</t>
  </si>
  <si>
    <t>Mariana Dail Lizarraga Gutierrez</t>
  </si>
  <si>
    <t>Adriana Grisel Lizarraga Gutierrez</t>
  </si>
  <si>
    <t>juan martin borensteins</t>
  </si>
  <si>
    <t>lucas borenstein</t>
  </si>
  <si>
    <t>matias romero</t>
  </si>
  <si>
    <t>emilia herrera</t>
  </si>
  <si>
    <t>milena russo</t>
  </si>
  <si>
    <t xml:space="preserve">brisa grosso </t>
  </si>
  <si>
    <t>satiago dugour</t>
  </si>
  <si>
    <t>mia nicole grosso</t>
  </si>
  <si>
    <t>alma candela grosso</t>
  </si>
  <si>
    <t>ludmila nogueira</t>
  </si>
  <si>
    <t>abril russo</t>
  </si>
  <si>
    <t>benjamin herrera</t>
  </si>
  <si>
    <t>lucas trapani</t>
  </si>
  <si>
    <t>rodrigo baez</t>
  </si>
  <si>
    <t>siomara mailen</t>
  </si>
  <si>
    <t>jazmin sanchez</t>
  </si>
  <si>
    <t>mora lidia aquino</t>
  </si>
  <si>
    <t>lara nina aquino</t>
  </si>
  <si>
    <t xml:space="preserve"> Juan Manuel, Cabelluzzi</t>
  </si>
  <si>
    <t>Maia Abril, Miranda Carosini</t>
  </si>
  <si>
    <t xml:space="preserve"> Felipe, Bartolome </t>
  </si>
  <si>
    <t xml:space="preserve"> Paulina, Gimenez</t>
  </si>
  <si>
    <t>Santiago, Dugou</t>
  </si>
  <si>
    <t xml:space="preserve">Lautaro, Alcaraz Espindola </t>
  </si>
  <si>
    <t xml:space="preserve">Guadalupe, Alcaraz Espindola </t>
  </si>
  <si>
    <t>Francisco, Alcaraz Espindola</t>
  </si>
  <si>
    <t xml:space="preserve">Lucero, Maite </t>
  </si>
  <si>
    <t xml:space="preserve">Galo, Lucero </t>
  </si>
  <si>
    <t xml:space="preserve">Delfina Guadalupe, Sandova </t>
  </si>
  <si>
    <t>Valentin Ezequiel, Aguirre</t>
  </si>
  <si>
    <t>Bastian Lionel, Soria  55070052</t>
  </si>
  <si>
    <t>Alma Morena, Gonzalez</t>
  </si>
  <si>
    <t>Tiziano, Solorzano Hosko</t>
  </si>
  <si>
    <t xml:space="preserve">Rodrigo, Costilla </t>
  </si>
  <si>
    <t xml:space="preserve">Lautaro, Costilla </t>
  </si>
  <si>
    <t xml:space="preserve">Ferrante Silva, Tiziano Gabriel </t>
  </si>
  <si>
    <t xml:space="preserve">Villegas Centurion, Aaron Zaid </t>
  </si>
  <si>
    <t xml:space="preserve">Villegas Centurion, Martina Antonella </t>
  </si>
  <si>
    <t xml:space="preserve">Sofia Ailen, Gómez Pineda </t>
  </si>
  <si>
    <t>Selene Antonella, Gómez Pineda</t>
  </si>
  <si>
    <t>Angelina, Napoli</t>
  </si>
  <si>
    <t>Leonela, Napoli</t>
  </si>
  <si>
    <t>Ainara Sol Patrizio</t>
  </si>
  <si>
    <t>Martina Jazmin Patrizio</t>
  </si>
  <si>
    <t xml:space="preserve">Joaquin Lautaro, Amengual De Rosa </t>
  </si>
  <si>
    <t xml:space="preserve">Nayla Nicole, Marinez </t>
  </si>
  <si>
    <t xml:space="preserve">Lautaro cortese </t>
  </si>
  <si>
    <t xml:space="preserve">Lucas cortese </t>
  </si>
  <si>
    <t xml:space="preserve">Valdez, Franco Nahuel </t>
  </si>
  <si>
    <t xml:space="preserve">Castillo Martina </t>
  </si>
  <si>
    <t xml:space="preserve"> Castillo Facundo</t>
  </si>
  <si>
    <t xml:space="preserve">Matias Leonel, Roldan Perez </t>
  </si>
  <si>
    <t xml:space="preserve">Federico Esteban, Suarez </t>
  </si>
  <si>
    <t xml:space="preserve">Santiago Eliam, Ortiz </t>
  </si>
  <si>
    <t>Gonzalo Lionel Gimenez</t>
  </si>
  <si>
    <t xml:space="preserve"> Valentina Gimenez </t>
  </si>
  <si>
    <t xml:space="preserve">Francisco Guerra </t>
  </si>
  <si>
    <t xml:space="preserve">Enzo Gianluca Aranda </t>
  </si>
  <si>
    <t xml:space="preserve">Franco cuda </t>
  </si>
  <si>
    <t>Tiziano Cuda</t>
  </si>
  <si>
    <t xml:space="preserve">Rocco Cuda </t>
  </si>
  <si>
    <t>Delgadillo Nieva</t>
  </si>
  <si>
    <t>Retamozo, Kiara</t>
  </si>
  <si>
    <t>Romero, Bautista Tomas</t>
  </si>
  <si>
    <t xml:space="preserve">Franco Ibañez, Ailin Gabriela </t>
  </si>
  <si>
    <t xml:space="preserve"> Franco Ibañez, Amarú Eva </t>
  </si>
  <si>
    <t xml:space="preserve">Lorenzo Jeremias, Rostan </t>
  </si>
  <si>
    <t>Valentina, Galeazi Quintero</t>
  </si>
  <si>
    <t>Melina Jazmin Lopez Krieger</t>
  </si>
  <si>
    <t xml:space="preserve">Tomás Joaquín Lopez Krieger </t>
  </si>
  <si>
    <t>Alex kehoe</t>
  </si>
  <si>
    <t xml:space="preserve">Joel kehoe </t>
  </si>
  <si>
    <t xml:space="preserve">Luciano kehoe </t>
  </si>
  <si>
    <t xml:space="preserve">Tania isabella, Palacio </t>
  </si>
  <si>
    <t>Irina Ludmila, Palacio</t>
  </si>
  <si>
    <t xml:space="preserve">Morena Ariana Rodriguez </t>
  </si>
  <si>
    <t xml:space="preserve">Mia Chaparro Silva </t>
  </si>
  <si>
    <t>Santiago Ezequiel Chaparro Silva</t>
  </si>
  <si>
    <t xml:space="preserve"> Escobedo, Gael Alejandro </t>
  </si>
  <si>
    <t xml:space="preserve">Alejo, Jacquet Sinchicay </t>
  </si>
  <si>
    <t xml:space="preserve">Camila aylen Serantes </t>
  </si>
  <si>
    <t xml:space="preserve"> Ezequiel Serantes </t>
  </si>
  <si>
    <t xml:space="preserve">Segundo Santiago Valentin Quiroga </t>
  </si>
  <si>
    <t>Abril Russo</t>
  </si>
  <si>
    <t xml:space="preserve"> Milena Russo</t>
  </si>
  <si>
    <t xml:space="preserve">Uma Jazmin, Franco Romero  </t>
  </si>
  <si>
    <t xml:space="preserve">Romero, Stefano Luca </t>
  </si>
  <si>
    <t xml:space="preserve">Luana Sofía, Gomá </t>
  </si>
  <si>
    <t xml:space="preserve">Joaquin Ariel, Garcia </t>
  </si>
  <si>
    <t xml:space="preserve">Mia Brunella, Sabalza </t>
  </si>
  <si>
    <t xml:space="preserve">Benjamin Román, Olas </t>
  </si>
  <si>
    <t xml:space="preserve">Maia Jazmin, Bohmwetsch </t>
  </si>
  <si>
    <t xml:space="preserve">Matias Nicolas, Rodriguez Gonzalez  </t>
  </si>
  <si>
    <t>Alma Victoria, Rodriguez Gonzalez</t>
  </si>
  <si>
    <t>Tomas,  Rodriguez Gonzalez</t>
  </si>
  <si>
    <t xml:space="preserve">Eren Lionel, Martinez </t>
  </si>
  <si>
    <t>Gala Isabella, Martinez</t>
  </si>
  <si>
    <t xml:space="preserve">Martinez, Noah Federico </t>
  </si>
  <si>
    <t>Briana Naomi, Salazar Rios</t>
  </si>
  <si>
    <t xml:space="preserve"> Ulises Ciro, Davalos Fernandez </t>
  </si>
  <si>
    <t xml:space="preserve">Renata Victoria, Perez Ferrari </t>
  </si>
  <si>
    <t xml:space="preserve">Adrian, Coronel </t>
  </si>
  <si>
    <t xml:space="preserve"> Lencina Coronel</t>
  </si>
  <si>
    <t xml:space="preserve">Franchesca, Pereyra </t>
  </si>
  <si>
    <t xml:space="preserve">Yasmin Pilar Caballero </t>
  </si>
  <si>
    <t xml:space="preserve"> Gala Azul Caballero</t>
  </si>
  <si>
    <t>Roman Caballero</t>
  </si>
  <si>
    <t>Dafne Xiomara, González López</t>
  </si>
  <si>
    <t>Jana Naylen, González López</t>
  </si>
  <si>
    <t xml:space="preserve">Olivia Renata Gomez Martin </t>
  </si>
  <si>
    <t xml:space="preserve">Bruno Agustin, Benitez  </t>
  </si>
  <si>
    <t>Leonardo Joaquín, Benitez Lopez</t>
  </si>
  <si>
    <t xml:space="preserve">Bautista Tomas, Cortez, </t>
  </si>
  <si>
    <t>Zoe Morella Gomez Proz</t>
  </si>
  <si>
    <t xml:space="preserve">Melina, Cesar  </t>
  </si>
  <si>
    <t xml:space="preserve">Mieres, Shaiel </t>
  </si>
  <si>
    <t xml:space="preserve">Tiziano Ignacio Fabian, Galeano Casciotta </t>
  </si>
  <si>
    <t xml:space="preserve">Cataleya Aitana Naomi,  Galeano Arguello </t>
  </si>
  <si>
    <t xml:space="preserve">Franchesca, Nuñez </t>
  </si>
  <si>
    <t>Isaac Emmanuel, Figueroa Arce</t>
  </si>
  <si>
    <t>Santiago Amir, Artaza</t>
  </si>
  <si>
    <t>Miqueas Abdiel Virreira Benítez</t>
  </si>
  <si>
    <t xml:space="preserve">Daiara Celeste,  Flores </t>
  </si>
  <si>
    <t>Liam Dillon</t>
  </si>
  <si>
    <t>Umma Isabella Almiron</t>
  </si>
  <si>
    <t xml:space="preserve">Olivia Isabella Di Tomaso </t>
  </si>
  <si>
    <t xml:space="preserve">Matilda Aylen, Quispe Rivadeneyra  </t>
  </si>
  <si>
    <t>Roldan, Bruno</t>
  </si>
  <si>
    <t xml:space="preserve">Chuquel Baez, Bianca </t>
  </si>
  <si>
    <t>Chuquel Baez, Elias</t>
  </si>
  <si>
    <t>Medina Barreto, Milagros Gabriela</t>
  </si>
  <si>
    <t xml:space="preserve"> Medina Barreto, Hannah Sophia</t>
  </si>
  <si>
    <t xml:space="preserve">Monasterios, Gael Jose </t>
  </si>
  <si>
    <t xml:space="preserve">Benitez Veiga, Zeuz Leonidas </t>
  </si>
  <si>
    <t>Benitez Veiga, Zoe Leila</t>
  </si>
  <si>
    <t>Benitez, Andres Eduardo Luis</t>
  </si>
  <si>
    <t>hermida, sofia oriana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</si>
</sst>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11">
    <font>
      <sz val="11.0"/>
      <color/>
      <name val="Arial"/>
      <scheme val="minor"/>
    </font>
    <font>
      <color/>
      <name val="Calibri"/>
    </font>
    <font>
      <sz val="11.0"/>
      <color/>
      <name val="Calibri"/>
    </font>
    <font>
      <color rgb="FF000000"/>
      <name val="Arial"/>
    </font>
    <font/>
    <font>
      <sz val="9.0"/>
      <color rgb="FF000000"/>
      <name val="&quot;Google Sans Mono&quot;"/>
    </font>
    <font>
      <strike/>
      <color/>
      <name val="Calibri"/>
    </font>
    <font>
      <color rgb="FF434343"/>
      <name val="Roboto"/>
    </font>
    <font>
      <color/>
      <name val="Arial"/>
    </font>
    <font>
      <sz val="11.0"/>
      <color rgb="FF0C0C0C"/>
      <name val="Calibri"/>
    </font>
    <font>
      <sz val="11.0"/>
      <color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6F8F9"/>
        <bgColor rgb="FFF6F8F9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49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</border>
    <border>
      <left style="thin">
        <color rgb="FF3E4791"/>
      </left>
      <right style="thin">
        <color rgb="FFE6B8AF"/>
      </right>
      <top style="thin">
        <color rgb="FFE6B8AF"/>
      </top>
      <bottom style="thin">
        <color rgb="FFE6B8A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3E4791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D0E0E3"/>
      </left>
      <right style="thin">
        <color rgb="FFD0E0E3"/>
      </right>
      <top style="thin">
        <color rgb="FFD0E0E3"/>
      </top>
      <bottom style="thin">
        <color rgb="FFD0E0E3"/>
      </bottom>
    </border>
    <border>
      <left style="thin">
        <color rgb="FFD0E0E3"/>
      </left>
      <right style="thin">
        <color rgb="FF3E4791"/>
      </right>
      <top style="thin">
        <color rgb="FFD0E0E3"/>
      </top>
      <bottom style="thin">
        <color rgb="FFD0E0E3"/>
      </bottom>
    </border>
    <border>
      <left style="thin">
        <color rgb="FFFFF2CC"/>
      </left>
      <right style="thin">
        <color rgb="FF3E4791"/>
      </right>
      <top style="thin">
        <color rgb="FFFFF2CC"/>
      </top>
      <bottom style="thin">
        <color rgb="FFFFF2CC"/>
      </bottom>
    </border>
    <border>
      <left style="thin">
        <color rgb="FF3E4791"/>
      </left>
      <right style="thin">
        <color rgb="FFFFF2CC"/>
      </right>
      <top style="thin">
        <color rgb="FFFFF2CC"/>
      </top>
      <bottom style="thin">
        <color rgb="FF3E4791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3E479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E1CD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F4C7C3"/>
      </left>
      <right style="thin">
        <color rgb="FF284E3F"/>
      </right>
      <top style="thin">
        <color rgb="FFF4C7C3"/>
      </top>
      <bottom style="thin">
        <color rgb="FFF4C7C3"/>
      </bottom>
    </border>
    <border>
      <left style="thin">
        <color rgb="FFB7E1CD"/>
      </left>
      <right style="thin">
        <color rgb="FF284E3F"/>
      </right>
      <top style="thin">
        <color rgb="FFB7E1CD"/>
      </top>
      <bottom style="thin">
        <color rgb="FFB7E1CD"/>
      </bottom>
    </border>
    <border>
      <left style="thin">
        <color rgb="FF284E3F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284E3F"/>
      </left>
      <right style="thin">
        <color rgb="FFF4CCCC"/>
      </right>
      <top style="thin">
        <color rgb="FFF4CCCC"/>
      </top>
      <bottom style="thin">
        <color rgb="FF284E3F"/>
      </bottom>
    </border>
    <border>
      <left style="thin">
        <color rgb="FFB7E1CD"/>
      </left>
      <right style="thin">
        <color rgb="FFB7E1CD"/>
      </right>
      <top style="thin">
        <color rgb="FFB7E1CD"/>
      </top>
      <bottom style="thin">
        <color rgb="FF284E3F"/>
      </bottom>
    </border>
    <border>
      <left style="thin">
        <color rgb="FFB7E1CD"/>
      </left>
      <right style="thin">
        <color rgb="FF284E3F"/>
      </right>
      <top style="thin">
        <color rgb="FFB7E1CD"/>
      </top>
      <bottom style="thin">
        <color rgb="FF284E3F"/>
      </bottom>
    </border>
    <border>
      <left style="thin">
        <color rgb="FF284E3F"/>
      </left>
      <right style="thin">
        <color rgb="FFCFE2F3"/>
      </right>
      <top style="thin">
        <color rgb="FFCFE2F3"/>
      </top>
      <bottom style="thin">
        <color rgb="FFCFE2F3"/>
      </bottom>
    </border>
    <border>
      <left style="thin">
        <color rgb="FFFFEB9C"/>
      </left>
      <right style="thin">
        <color rgb="FFFFEB9C"/>
      </right>
      <top style="thin">
        <color rgb="FFFFEB9C"/>
      </top>
      <bottom style="thin">
        <color rgb="FFFFEB9C"/>
      </bottom>
    </border>
    <border>
      <left style="thin">
        <color rgb="FFFFC7CE"/>
      </left>
      <right style="thin">
        <color rgb="FF3E4791"/>
      </right>
      <top style="thin">
        <color rgb="FFFFC7CE"/>
      </top>
      <bottom style="thin">
        <color rgb="FFFFC7CE"/>
      </bottom>
    </border>
    <border>
      <left style="thin">
        <color rgb="FFFFC7CE"/>
      </left>
      <right style="thin">
        <color rgb="FFFFC7CE"/>
      </right>
      <top style="thin">
        <color rgb="FFFFC7CE"/>
      </top>
      <bottom style="thin">
        <color rgb="FFFFC7CE"/>
      </bottom>
    </border>
    <border>
      <left style="thin">
        <color rgb="FFFFEB9C"/>
      </left>
      <right style="thin">
        <color rgb="FF3E4791"/>
      </right>
      <top style="thin">
        <color rgb="FFFFEB9C"/>
      </top>
      <bottom style="thin">
        <color rgb="FFFFEB9C"/>
      </bottom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14" xfId="0" applyAlignment="1" applyBorder="1" applyFont="1" applyNumberFormat="1">
      <alignment horizontal="left" shrinkToFit="0" vertical="center" wrapText="0"/>
    </xf>
    <xf borderId="0" fillId="0" fontId="2" numFmtId="0" xfId="0" applyAlignment="1" applyFont="1">
      <alignment horizontal="center" vertical="center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164" xfId="0" applyAlignment="1" applyBorder="1" applyFont="1" applyNumberForma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164" xfId="0" applyAlignment="1" applyBorder="1" applyFont="1" applyNumberFormat="1">
      <alignment shrinkToFit="0" vertical="center" wrapText="0"/>
    </xf>
    <xf borderId="6" fillId="2" fontId="3" numFmtId="164" xfId="0" applyAlignment="1" applyBorder="1" applyFill="1" applyFont="1" applyNumberFormat="1">
      <alignment horizontal="right" shrinkToFit="0" vertical="center" wrapText="0"/>
    </xf>
    <xf borderId="6" fillId="0" fontId="1" numFmtId="14" xfId="0" applyAlignment="1" applyBorder="1" applyFont="1" applyNumberFormat="1">
      <alignment shrinkToFit="0" vertical="center" wrapText="0"/>
    </xf>
    <xf borderId="5" fillId="2" fontId="3" numFmtId="0" xfId="0" applyAlignment="1" applyBorder="1" applyFont="1">
      <alignment horizontal="right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164" xfId="0" applyAlignment="1" applyBorder="1" applyFont="1" applyNumberFormat="1">
      <alignment shrinkToFit="0" vertical="center" wrapText="0"/>
    </xf>
    <xf borderId="0" fillId="0" fontId="2" numFmtId="14" xfId="0" applyAlignment="1" applyFont="1" applyNumberFormat="1">
      <alignment horizontal="center" vertical="center"/>
    </xf>
    <xf borderId="2" fillId="0" fontId="1" numFmtId="14" xfId="0" applyAlignment="1" applyBorder="1" applyFont="1" applyNumberForma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3" fillId="3" fontId="1" numFmtId="0" xfId="0" applyAlignment="1" applyBorder="1" applyFill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15" fillId="0" fontId="1" numFmtId="164" xfId="0" applyAlignment="1" applyBorder="1" applyFont="1" applyNumberFormat="1">
      <alignment shrinkToFit="0" vertical="center" wrapText="0"/>
    </xf>
    <xf borderId="16" fillId="0" fontId="1" numFmtId="0" xfId="0" applyAlignment="1" applyBorder="1" applyFont="1">
      <alignment shrinkToFit="0" vertical="center" wrapText="0"/>
    </xf>
    <xf borderId="17" fillId="0" fontId="1" numFmtId="0" xfId="0" applyAlignment="1" applyBorder="1" applyFont="1">
      <alignment horizontal="left" shrinkToFit="0" vertical="center" wrapText="0"/>
    </xf>
    <xf borderId="18" fillId="0" fontId="1" numFmtId="0" xfId="0" applyAlignment="1" applyBorder="1" applyFont="1">
      <alignment horizontal="left" shrinkToFit="0" vertical="center" wrapText="0"/>
    </xf>
    <xf borderId="19" fillId="0" fontId="1" numFmtId="0" xfId="0" applyAlignment="1" applyBorder="1" applyFont="1">
      <alignment horizontal="left" shrinkToFit="0" vertical="center" wrapText="0"/>
    </xf>
    <xf borderId="20" fillId="0" fontId="1" numFmtId="0" xfId="0" applyAlignment="1" applyBorder="1" applyFont="1">
      <alignment shrinkToFit="0" vertical="center" wrapText="0"/>
    </xf>
    <xf borderId="21" fillId="0" fontId="1" numFmtId="0" xfId="0" applyAlignment="1" applyBorder="1" applyFont="1">
      <alignment shrinkToFit="0" vertical="center" wrapText="0"/>
    </xf>
    <xf borderId="22" fillId="0" fontId="1" numFmtId="0" xfId="0" applyAlignment="1" applyBorder="1" applyFont="1">
      <alignment shrinkToFit="0" vertical="center" wrapText="0"/>
    </xf>
    <xf borderId="23" fillId="0" fontId="1" numFmtId="0" xfId="0" applyAlignment="1" applyBorder="1" applyFont="1">
      <alignment shrinkToFit="0" vertical="center" wrapText="0"/>
    </xf>
    <xf borderId="24" fillId="0" fontId="1" numFmtId="0" xfId="0" applyAlignment="1" applyBorder="1" applyFont="1">
      <alignment shrinkToFit="0" vertical="center" wrapText="0"/>
    </xf>
    <xf borderId="25" fillId="0" fontId="1" numFmtId="0" xfId="0" applyAlignment="1" applyBorder="1" applyFont="1">
      <alignment shrinkToFit="0" vertical="center" wrapText="0"/>
    </xf>
    <xf borderId="26" fillId="0" fontId="1" numFmtId="0" xfId="0" applyAlignment="1" applyBorder="1" applyFont="1">
      <alignment shrinkToFit="0" vertical="center" wrapText="0"/>
    </xf>
    <xf borderId="5" fillId="0" fontId="1" numFmtId="165" xfId="0" applyAlignment="1" applyBorder="1" applyFont="1" applyNumberFormat="1">
      <alignment shrinkToFit="0" vertical="center" wrapText="0"/>
    </xf>
    <xf borderId="0" fillId="0" fontId="4" numFmtId="0" xfId="0" applyFont="1"/>
    <xf borderId="8" fillId="0" fontId="1" numFmtId="165" xfId="0" applyAlignment="1" applyBorder="1" applyFont="1" applyNumberFormat="1">
      <alignment shrinkToFit="0" vertical="center" wrapText="0"/>
    </xf>
    <xf borderId="27" fillId="0" fontId="1" numFmtId="0" xfId="0" applyAlignment="1" applyBorder="1" applyFont="1">
      <alignment shrinkToFit="0" vertical="center" wrapText="0"/>
    </xf>
    <xf borderId="28" fillId="0" fontId="1" numFmtId="0" xfId="0" applyAlignment="1" applyBorder="1" applyFont="1">
      <alignment shrinkToFit="0" vertical="center" wrapText="0"/>
    </xf>
    <xf borderId="28" fillId="0" fontId="1" numFmtId="165" xfId="0" applyAlignment="1" applyBorder="1" applyFont="1" applyNumberFormat="1">
      <alignment shrinkToFit="0" vertical="center" wrapText="0"/>
    </xf>
    <xf borderId="0" fillId="0" fontId="1" numFmtId="0" xfId="0" applyFont="1"/>
    <xf borderId="2" fillId="0" fontId="1" numFmtId="0" xfId="0" applyAlignment="1" applyBorder="1" applyFont="1">
      <alignment horizontal="center" shrinkToFit="0" vertical="center" wrapText="0"/>
    </xf>
    <xf borderId="5" fillId="0" fontId="1" numFmtId="49" xfId="0" applyAlignment="1" applyBorder="1" applyFont="1" applyNumberFormat="1">
      <alignment horizontal="center" shrinkToFit="0" vertical="center" wrapText="0"/>
    </xf>
    <xf borderId="8" fillId="0" fontId="1" numFmtId="49" xfId="0" applyAlignment="1" applyBorder="1" applyFont="1" applyNumberFormat="1">
      <alignment horizontal="center" shrinkToFit="0" vertical="center" wrapText="0"/>
    </xf>
    <xf borderId="15" fillId="0" fontId="1" numFmtId="49" xfId="0" applyAlignment="1" applyBorder="1" applyFont="1" applyNumberFormat="1">
      <alignment shrinkToFit="0" vertical="center" wrapText="0"/>
    </xf>
    <xf borderId="16" fillId="0" fontId="1" numFmtId="164" xfId="0" applyAlignment="1" applyBorder="1" applyFont="1" applyNumberFormat="1">
      <alignment shrinkToFit="0" vertical="center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shrinkToFit="0" vertical="center" wrapText="0"/>
    </xf>
    <xf borderId="2" fillId="0" fontId="1" numFmtId="3" xfId="0" applyAlignment="1" applyBorder="1" applyFont="1" applyNumberForma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0" fillId="0" fontId="2" numFmtId="0" xfId="0" applyFont="1"/>
    <xf borderId="29" fillId="0" fontId="1" numFmtId="0" xfId="0" applyAlignment="1" applyBorder="1" applyFont="1">
      <alignment horizontal="center" shrinkToFit="0" vertical="center" wrapText="0"/>
    </xf>
    <xf borderId="30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5" fillId="0" fontId="1" numFmtId="164" xfId="0" applyAlignment="1" applyBorder="1" applyFont="1" applyNumberFormat="1">
      <alignment horizontal="center" shrinkToFit="0" vertical="center" wrapText="0"/>
    </xf>
    <xf borderId="5" fillId="0" fontId="1" numFmtId="3" xfId="0" applyAlignment="1" applyBorder="1" applyFont="1" applyNumberFormat="1">
      <alignment horizontal="center" shrinkToFit="0" vertical="center" wrapText="0"/>
    </xf>
    <xf borderId="5" fillId="2" fontId="5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8" fillId="0" fontId="1" numFmtId="164" xfId="0" applyAlignment="1" applyBorder="1" applyFont="1" applyNumberFormat="1">
      <alignment horizontal="center" shrinkToFit="0" vertical="center" wrapText="0"/>
    </xf>
    <xf borderId="8" fillId="0" fontId="1" numFmtId="3" xfId="0" applyAlignment="1" applyBorder="1" applyFont="1" applyNumberForma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31" fillId="0" fontId="1" numFmtId="0" xfId="0" applyAlignment="1" applyBorder="1" applyFont="1">
      <alignment horizontal="center" shrinkToFit="0" vertical="center" wrapText="0"/>
    </xf>
    <xf borderId="31" fillId="0" fontId="1" numFmtId="164" xfId="0" applyAlignment="1" applyBorder="1" applyFont="1" applyNumberFormat="1">
      <alignment horizontal="center" shrinkToFit="0" vertical="center" wrapText="0"/>
    </xf>
    <xf borderId="31" fillId="0" fontId="1" numFmtId="3" xfId="0" applyAlignment="1" applyBorder="1" applyFont="1" applyNumberFormat="1">
      <alignment horizontal="center" shrinkToFit="0" vertical="center" wrapText="0"/>
    </xf>
    <xf borderId="32" fillId="0" fontId="1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horizontal="center" shrinkToFit="0" vertical="center" wrapText="0"/>
    </xf>
    <xf borderId="9" fillId="0" fontId="6" numFmtId="0" xfId="0" applyAlignment="1" applyBorder="1" applyFont="1">
      <alignment horizontal="center" shrinkToFit="0" vertical="center" wrapText="0"/>
    </xf>
    <xf borderId="33" fillId="0" fontId="1" numFmtId="0" xfId="0" applyAlignment="1" applyBorder="1" applyFont="1">
      <alignment horizontal="center" shrinkToFit="0" vertical="center" wrapText="0"/>
    </xf>
    <xf borderId="30" fillId="0" fontId="1" numFmtId="164" xfId="0" applyAlignment="1" applyBorder="1" applyFont="1" applyNumberFormat="1">
      <alignment horizontal="center" shrinkToFit="0" vertical="center" wrapText="0"/>
    </xf>
    <xf borderId="31" fillId="0" fontId="1" numFmtId="14" xfId="0" applyAlignment="1" applyBorder="1" applyFont="1" applyNumberFormat="1">
      <alignment horizontal="center" shrinkToFit="0" vertical="center" wrapText="0"/>
    </xf>
    <xf borderId="5" fillId="0" fontId="1" numFmtId="14" xfId="0" applyAlignment="1" applyBorder="1" applyFont="1" applyNumberFormat="1">
      <alignment horizontal="center" shrinkToFit="0" vertical="center" wrapText="0"/>
    </xf>
    <xf borderId="8" fillId="0" fontId="1" numFmtId="14" xfId="0" applyAlignment="1" applyBorder="1" applyFont="1" applyNumberFormat="1">
      <alignment horizontal="center" shrinkToFit="0" vertical="center" wrapText="0"/>
    </xf>
    <xf borderId="34" fillId="0" fontId="1" numFmtId="0" xfId="0" applyAlignment="1" applyBorder="1" applyFont="1">
      <alignment horizontal="center" shrinkToFit="0" vertical="center" wrapText="0"/>
    </xf>
    <xf borderId="35" fillId="0" fontId="1" numFmtId="0" xfId="0" applyAlignment="1" applyBorder="1" applyFont="1">
      <alignment horizontal="center" shrinkToFit="0" vertical="center" wrapText="0"/>
    </xf>
    <xf borderId="15" fillId="0" fontId="1" numFmtId="0" xfId="0" applyAlignment="1" applyBorder="1" applyFont="1">
      <alignment horizontal="center" shrinkToFit="0" vertical="center" wrapText="0"/>
    </xf>
    <xf borderId="15" fillId="0" fontId="1" numFmtId="14" xfId="0" applyAlignment="1" applyBorder="1" applyFont="1" applyNumberFormat="1">
      <alignment horizontal="center" shrinkToFit="0" vertical="center" wrapText="0"/>
    </xf>
    <xf borderId="15" fillId="0" fontId="1" numFmtId="3" xfId="0" applyAlignment="1" applyBorder="1" applyFont="1" applyNumberFormat="1">
      <alignment horizontal="center" shrinkToFit="0" vertical="center" wrapText="0"/>
    </xf>
    <xf borderId="16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1" numFmtId="164" xfId="0" applyFont="1" applyNumberFormat="1"/>
    <xf borderId="36" fillId="4" fontId="7" numFmtId="0" xfId="0" applyAlignment="1" applyBorder="1" applyFill="1" applyFont="1">
      <alignment shrinkToFit="0" vertical="bottom" wrapText="0"/>
    </xf>
    <xf borderId="36" fillId="4" fontId="7" numFmtId="0" xfId="0" applyAlignment="1" applyBorder="1" applyFont="1">
      <alignment horizontal="right" shrinkToFit="0" vertical="bottom" wrapText="0"/>
    </xf>
    <xf borderId="0" fillId="4" fontId="7" numFmtId="0" xfId="0" applyAlignment="1" applyFont="1">
      <alignment horizontal="right" shrinkToFit="0" vertical="bottom" wrapText="0"/>
    </xf>
    <xf borderId="0" fillId="0" fontId="8" numFmtId="0" xfId="0" applyAlignment="1" applyFont="1">
      <alignment vertical="bottom"/>
    </xf>
    <xf borderId="36" fillId="2" fontId="7" numFmtId="0" xfId="0" applyAlignment="1" applyBorder="1" applyFont="1">
      <alignment shrinkToFit="0" vertical="bottom" wrapText="0"/>
    </xf>
    <xf borderId="36" fillId="2" fontId="7" numFmtId="0" xfId="0" applyAlignment="1" applyBorder="1" applyFont="1">
      <alignment horizontal="right" shrinkToFit="0" vertical="bottom" wrapText="0"/>
    </xf>
    <xf borderId="0" fillId="2" fontId="8" numFmtId="0" xfId="0" applyAlignment="1" applyFont="1">
      <alignment horizontal="right" shrinkToFit="0" vertical="bottom" wrapText="0"/>
    </xf>
    <xf borderId="0" fillId="2" fontId="8" numFmtId="0" xfId="0" applyAlignment="1" applyFont="1">
      <alignment vertical="bottom"/>
    </xf>
    <xf borderId="0" fillId="4" fontId="8" numFmtId="0" xfId="0" applyAlignment="1" applyFont="1">
      <alignment horizontal="right" shrinkToFit="0" vertical="bottom" wrapText="0"/>
    </xf>
    <xf borderId="0" fillId="4" fontId="8" numFmtId="0" xfId="0" applyAlignment="1" applyFont="1">
      <alignment vertical="bottom"/>
    </xf>
    <xf borderId="8" fillId="2" fontId="7" numFmtId="0" xfId="0" applyAlignment="1" applyBorder="1" applyFont="1">
      <alignment horizontal="right" shrinkToFit="0" vertical="bottom" wrapText="0"/>
    </xf>
    <xf borderId="5" fillId="4" fontId="7" numFmtId="0" xfId="0" applyAlignment="1" applyBorder="1" applyFont="1">
      <alignment horizontal="right" shrinkToFit="0" vertical="bottom" wrapText="0"/>
    </xf>
    <xf borderId="0" fillId="2" fontId="7" numFmtId="0" xfId="0" applyAlignment="1" applyFont="1">
      <alignment horizontal="right" shrinkToFit="0" vertical="bottom" wrapText="0"/>
    </xf>
    <xf borderId="5" fillId="2" fontId="7" numFmtId="0" xfId="0" applyAlignment="1" applyBorder="1" applyFont="1">
      <alignment horizontal="right" shrinkToFit="0" vertical="bottom" wrapText="0"/>
    </xf>
    <xf borderId="8" fillId="4" fontId="7" numFmtId="0" xfId="0" applyAlignment="1" applyBorder="1" applyFont="1">
      <alignment horizontal="right" shrinkToFit="0" vertical="bottom" wrapText="0"/>
    </xf>
    <xf borderId="36" fillId="5" fontId="7" numFmtId="0" xfId="0" applyAlignment="1" applyBorder="1" applyFill="1" applyFont="1">
      <alignment shrinkToFit="0" vertical="bottom" wrapText="0"/>
    </xf>
    <xf borderId="36" fillId="5" fontId="7" numFmtId="0" xfId="0" applyAlignment="1" applyBorder="1" applyFont="1">
      <alignment horizontal="right" shrinkToFit="0" vertical="bottom" wrapText="0"/>
    </xf>
    <xf borderId="11" fillId="5" fontId="7" numFmtId="0" xfId="0" applyAlignment="1" applyBorder="1" applyFont="1">
      <alignment horizontal="right" shrinkToFit="0" vertical="bottom" wrapText="0"/>
    </xf>
    <xf borderId="0" fillId="5" fontId="8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4" fontId="9" numFmtId="0" xfId="0" applyAlignment="1" applyFont="1">
      <alignment horizontal="center" vertical="bottom"/>
    </xf>
    <xf borderId="0" fillId="4" fontId="8" numFmtId="0" xfId="0" applyAlignment="1" applyFont="1">
      <alignment horizontal="right" vertical="bottom"/>
    </xf>
    <xf borderId="17" fillId="0" fontId="8" numFmtId="0" xfId="0" applyAlignment="1" applyBorder="1" applyFont="1">
      <alignment horizontal="left" shrinkToFit="0" vertical="center" wrapText="0"/>
    </xf>
    <xf borderId="18" fillId="0" fontId="8" numFmtId="0" xfId="0" applyAlignment="1" applyBorder="1" applyFont="1">
      <alignment horizontal="left" shrinkToFit="0" vertical="center" wrapText="0"/>
    </xf>
    <xf borderId="20" fillId="2" fontId="10" numFmtId="0" xfId="0" applyAlignment="1" applyBorder="1" applyFont="1">
      <alignment shrinkToFit="0" vertical="center" wrapText="0"/>
    </xf>
    <xf borderId="21" fillId="2" fontId="8" numFmtId="0" xfId="0" applyAlignment="1" applyBorder="1" applyFont="1">
      <alignment horizontal="right" shrinkToFit="0" vertical="center" wrapText="0"/>
    </xf>
    <xf borderId="37" fillId="0" fontId="1" numFmtId="0" xfId="0" applyAlignment="1" applyBorder="1" applyFont="1">
      <alignment shrinkToFit="0" vertical="center" wrapText="0"/>
    </xf>
    <xf borderId="22" fillId="4" fontId="10" numFmtId="0" xfId="0" applyAlignment="1" applyBorder="1" applyFont="1">
      <alignment shrinkToFit="0" vertical="center" wrapText="0"/>
    </xf>
    <xf borderId="23" fillId="4" fontId="10" numFmtId="0" xfId="0" applyAlignment="1" applyBorder="1" applyFont="1">
      <alignment horizontal="right" shrinkToFit="0" vertical="center" wrapText="0"/>
    </xf>
    <xf borderId="21" fillId="2" fontId="10" numFmtId="0" xfId="0" applyAlignment="1" applyBorder="1" applyFont="1">
      <alignment horizontal="right" shrinkToFit="0" vertical="center" wrapText="0"/>
    </xf>
    <xf borderId="38" fillId="4" fontId="10" numFmtId="0" xfId="0" applyAlignment="1" applyBorder="1" applyFont="1">
      <alignment horizontal="right" shrinkToFit="0" vertical="center" wrapText="0"/>
    </xf>
    <xf borderId="39" fillId="0" fontId="1" numFmtId="0" xfId="0" applyAlignment="1" applyBorder="1" applyFont="1">
      <alignment shrinkToFit="0" vertical="center" wrapText="0"/>
    </xf>
    <xf borderId="20" fillId="4" fontId="10" numFmtId="0" xfId="0" applyAlignment="1" applyBorder="1" applyFont="1">
      <alignment shrinkToFit="0" vertical="center" wrapText="0"/>
    </xf>
    <xf borderId="21" fillId="4" fontId="10" numFmtId="0" xfId="0" applyAlignment="1" applyBorder="1" applyFont="1">
      <alignment horizontal="right" shrinkToFit="0" vertical="center" wrapText="0"/>
    </xf>
    <xf borderId="22" fillId="2" fontId="10" numFmtId="0" xfId="0" applyAlignment="1" applyBorder="1" applyFont="1">
      <alignment shrinkToFit="0" vertical="center" wrapText="0"/>
    </xf>
    <xf borderId="23" fillId="2" fontId="10" numFmtId="0" xfId="0" applyAlignment="1" applyBorder="1" applyFont="1">
      <alignment horizontal="right" shrinkToFit="0" vertical="center" wrapText="0"/>
    </xf>
    <xf borderId="20" fillId="6" fontId="10" numFmtId="0" xfId="0" applyAlignment="1" applyBorder="1" applyFill="1" applyFont="1">
      <alignment shrinkToFit="0" vertical="center" wrapText="0"/>
    </xf>
    <xf borderId="22" fillId="6" fontId="10" numFmtId="0" xfId="0" applyAlignment="1" applyBorder="1" applyFont="1">
      <alignment shrinkToFit="0" vertical="center" wrapText="0"/>
    </xf>
    <xf borderId="38" fillId="2" fontId="10" numFmtId="0" xfId="0" applyAlignment="1" applyBorder="1" applyFont="1">
      <alignment horizontal="right" shrinkToFit="0" vertical="center" wrapText="0"/>
    </xf>
    <xf borderId="40" fillId="6" fontId="10" numFmtId="0" xfId="0" applyAlignment="1" applyBorder="1" applyFont="1">
      <alignment shrinkToFit="0" vertical="center" wrapText="0"/>
    </xf>
    <xf borderId="8" fillId="4" fontId="10" numFmtId="0" xfId="0" applyAlignment="1" applyBorder="1" applyFont="1">
      <alignment horizontal="right" shrinkToFit="0" vertical="center" wrapText="0"/>
    </xf>
    <xf borderId="5" fillId="2" fontId="10" numFmtId="0" xfId="0" applyAlignment="1" applyBorder="1" applyFont="1">
      <alignment horizontal="right" shrinkToFit="0" vertical="center" wrapText="0"/>
    </xf>
    <xf borderId="5" fillId="2" fontId="8" numFmtId="0" xfId="0" applyAlignment="1" applyBorder="1" applyFont="1">
      <alignment shrinkToFit="0" vertical="center" wrapText="0"/>
    </xf>
    <xf borderId="41" fillId="6" fontId="10" numFmtId="0" xfId="0" applyAlignment="1" applyBorder="1" applyFont="1">
      <alignment shrinkToFit="0" vertical="center" wrapText="0"/>
    </xf>
    <xf borderId="25" fillId="2" fontId="10" numFmtId="0" xfId="0" applyAlignment="1" applyBorder="1" applyFont="1">
      <alignment horizontal="right" shrinkToFit="0" vertical="center" wrapText="0"/>
    </xf>
    <xf borderId="42" fillId="0" fontId="1" numFmtId="0" xfId="0" applyAlignment="1" applyBorder="1" applyFont="1">
      <alignment shrinkToFit="0" vertical="center" wrapText="0"/>
    </xf>
    <xf borderId="43" fillId="0" fontId="1" numFmtId="0" xfId="0" applyAlignment="1" applyBorder="1" applyFont="1">
      <alignment shrinkToFit="0" vertical="center" wrapText="0"/>
    </xf>
    <xf borderId="17" fillId="0" fontId="1" numFmtId="49" xfId="0" applyAlignment="1" applyBorder="1" applyFont="1" applyNumberFormat="1">
      <alignment horizontal="center" shrinkToFit="0" vertical="center" wrapText="0"/>
    </xf>
    <xf borderId="18" fillId="0" fontId="1" numFmtId="49" xfId="0" applyAlignment="1" applyBorder="1" applyFont="1" applyNumberFormat="1">
      <alignment horizontal="left" shrinkToFit="0" vertical="center" wrapText="0"/>
    </xf>
    <xf borderId="20" fillId="0" fontId="1" numFmtId="0" xfId="0" applyAlignment="1" applyBorder="1" applyFont="1">
      <alignment horizontal="center" shrinkToFit="0" vertical="center" wrapText="0"/>
    </xf>
    <xf borderId="40" fillId="6" fontId="1" numFmtId="0" xfId="0" applyAlignment="1" applyBorder="1" applyFont="1">
      <alignment horizontal="center" shrinkToFit="0" vertical="center" wrapText="0"/>
    </xf>
    <xf borderId="22" fillId="0" fontId="1" numFmtId="0" xfId="0" applyAlignment="1" applyBorder="1" applyFont="1">
      <alignment horizontal="center" shrinkToFit="0" vertical="center" wrapText="0"/>
    </xf>
    <xf borderId="20" fillId="2" fontId="1" numFmtId="0" xfId="0" applyAlignment="1" applyBorder="1" applyFont="1">
      <alignment horizontal="center" shrinkToFit="0" vertical="center" wrapText="0"/>
    </xf>
    <xf borderId="40" fillId="6" fontId="1" numFmtId="49" xfId="0" applyAlignment="1" applyBorder="1" applyFont="1" applyNumberFormat="1">
      <alignment horizontal="center" shrinkToFit="0" vertical="center" wrapText="0"/>
    </xf>
    <xf borderId="22" fillId="4" fontId="1" numFmtId="0" xfId="0" applyAlignment="1" applyBorder="1" applyFont="1">
      <alignment horizontal="center" shrinkToFit="0" vertical="center" wrapText="0"/>
    </xf>
    <xf borderId="24" fillId="0" fontId="1" numFmtId="0" xfId="0" applyAlignment="1" applyBorder="1" applyFont="1">
      <alignment horizontal="center" shrinkToFit="0" vertical="center" wrapText="0"/>
    </xf>
    <xf borderId="0" fillId="0" fontId="1" numFmtId="49" xfId="0" applyAlignment="1" applyFont="1" applyNumberFormat="1">
      <alignment horizontal="center"/>
    </xf>
    <xf borderId="17" fillId="0" fontId="1" numFmtId="49" xfId="0" applyAlignment="1" applyBorder="1" applyFont="1" applyNumberFormat="1">
      <alignment horizontal="left" shrinkToFit="0" vertical="center" wrapText="0"/>
    </xf>
    <xf borderId="44" fillId="7" fontId="1" numFmtId="0" xfId="0" applyAlignment="1" applyBorder="1" applyFill="1" applyFont="1">
      <alignment shrinkToFit="0" vertical="center" wrapText="0"/>
    </xf>
    <xf borderId="20" fillId="2" fontId="1" numFmtId="0" xfId="0" applyAlignment="1" applyBorder="1" applyFont="1">
      <alignment shrinkToFit="0" vertical="center" wrapText="0"/>
    </xf>
    <xf borderId="22" fillId="0" fontId="1" numFmtId="49" xfId="0" applyAlignment="1" applyBorder="1" applyFont="1" applyNumberFormat="1">
      <alignment shrinkToFit="0" vertical="center" wrapText="0"/>
    </xf>
    <xf borderId="20" fillId="0" fontId="1" numFmtId="49" xfId="0" applyAlignment="1" applyBorder="1" applyFont="1" applyNumberFormat="1">
      <alignment shrinkToFit="0" vertical="center" wrapText="0"/>
    </xf>
    <xf borderId="45" fillId="0" fontId="1" numFmtId="0" xfId="0" applyAlignment="1" applyBorder="1" applyFont="1">
      <alignment shrinkToFit="0" vertical="center" wrapText="0"/>
    </xf>
    <xf borderId="46" fillId="0" fontId="1" numFmtId="0" xfId="0" applyAlignment="1" applyBorder="1" applyFont="1">
      <alignment shrinkToFit="0" vertical="center" wrapText="0"/>
    </xf>
    <xf borderId="47" fillId="0" fontId="1" numFmtId="0" xfId="0" applyAlignment="1" applyBorder="1" applyFont="1">
      <alignment shrinkToFit="0" vertical="center" wrapText="0"/>
    </xf>
    <xf borderId="48" fillId="0" fontId="1" numFmtId="0" xfId="0" applyAlignment="1" applyBorder="1" applyFont="1">
      <alignment shrinkToFit="0" vertical="center" wrapText="0"/>
    </xf>
    <xf borderId="0" fillId="0" fontId="2" numFmtId="14" xfId="0" applyAlignment="1" applyFont="1" applyNumberFormat="1">
      <alignment horizontal="center"/>
    </xf>
  </cellXfs>
  <cellStyles count="1">
    <cellStyle xfId="0" name="Normal" builtinId="0"/>
  </cellStyles>
  <dxfs count="13">
    <dxf>
      <font/>
      <fill>
        <patternFill patternType="none"/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>
        <b/>
        <color rgb="FF9C0006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C7CE"/>
          <bgColor rgb="FFFFC7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  <tableStyles count="15">
    <tableStyle count="3" pivot="0" name="BD_personas-style">
      <tableStyleElement dxfId="2" type="headerRow"/>
      <tableStyleElement dxfId="3" type="firstRowStripe"/>
      <tableStyleElement dxfId="4" type="secondRowStripe"/>
    </tableStyle>
    <tableStyle count="3" pivot="0" name="aux_BD_Laborales-style">
      <tableStyleElement dxfId="2" type="headerRow"/>
      <tableStyleElement dxfId="3" type="firstRowStripe"/>
      <tableStyleElement dxfId="4" type="secondRowStripe"/>
    </tableStyle>
    <tableStyle count="3" pivot="0" name="fichas_pdf-style">
      <tableStyleElement dxfId="5" type="headerRow"/>
      <tableStyleElement dxfId="3" type="firstRowStripe"/>
      <tableStyleElement dxfId="4" type="secondRowStripe"/>
    </tableStyle>
    <tableStyle count="3" pivot="0" name="Hoja 11-style">
      <tableStyleElement dxfId="5" type="headerRow"/>
      <tableStyleElement dxfId="3" type="firstRowStripe"/>
      <tableStyleElement dxfId="4" type="secondRowStripe"/>
    </tableStyle>
    <tableStyle count="3" pivot="0" name="aux_BD_Delegados-style">
      <tableStyleElement dxfId="2" type="headerRow"/>
      <tableStyleElement dxfId="3" type="firstRowStripe"/>
      <tableStyleElement dxfId="4" type="secondRowStripe"/>
    </tableStyle>
    <tableStyle count="3" pivot="0" name="aux_BD_conyuges-style">
      <tableStyleElement dxfId="2" type="headerRow"/>
      <tableStyleElement dxfId="3" type="firstRowStripe"/>
      <tableStyleElement dxfId="4" type="secondRowStripe"/>
    </tableStyle>
    <tableStyle count="3" pivot="0" name="padron_prevecion-style">
      <tableStyleElement dxfId="2" type="headerRow"/>
      <tableStyleElement dxfId="3" type="firstRowStripe"/>
      <tableStyleElement dxfId="4" type="secondRowStripe"/>
    </tableStyle>
    <tableStyle count="3" pivot="0" name="Hoja 7-style">
      <tableStyleElement dxfId="5" type="headerRow"/>
      <tableStyleElement dxfId="3" type="firstRowStripe"/>
      <tableStyleElement dxfId="4" type="secondRowStripe"/>
    </tableStyle>
    <tableStyle count="2" pivot="0" name="Hoja 7-style 2">
      <tableStyleElement dxfId="4" type="firstRowStripe"/>
      <tableStyleElement dxfId="3" type="secondRowStripe"/>
    </tableStyle>
    <tableStyle count="3" pivot="0" name="Hoja 10-style">
      <tableStyleElement dxfId="5" type="headerRow"/>
      <tableStyleElement dxfId="3" type="firstRowStripe"/>
      <tableStyleElement dxfId="4" type="secondRowStripe"/>
    </tableStyle>
    <tableStyle count="3" pivot="0" name="grupo_whatsapp-style">
      <tableStyleElement dxfId="5" type="headerRow"/>
      <tableStyleElement dxfId="3" type="firstRowStripe"/>
      <tableStyleElement dxfId="4" type="secondRowStripe"/>
    </tableStyle>
    <tableStyle count="3" pivot="0" name="No_Datos_GrWha-style">
      <tableStyleElement dxfId="5" type="headerRow"/>
      <tableStyleElement dxfId="3" type="firstRowStripe"/>
      <tableStyleElement dxfId="4" type="secondRowStripe"/>
    </tableStyle>
    <tableStyle count="3" pivot="0" name="No_Datos_GrWha-style 2">
      <tableStyleElement dxfId="5" type="headerRow"/>
      <tableStyleElement dxfId="3" type="firstRowStripe"/>
      <tableStyleElement dxfId="4" type="secondRowStripe"/>
    </tableStyle>
    <tableStyle count="3" pivot="0" name="Bd_hijos-style">
      <tableStyleElement dxfId="2" type="headerRow"/>
      <tableStyleElement dxfId="3" type="firstRowStripe"/>
      <tableStyleElement dxfId="4" type="secondRowStripe"/>
    </tableStyle>
    <tableStyle count="3" pivot="0" name="Hoja 14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96" displayName="Table_1" name="Table_1" id="1">
  <tableColumns count="16">
    <tableColumn name="id:" id="1"/>
    <tableColumn name="Apellido:" id="2"/>
    <tableColumn name="Nombre" id="3"/>
    <tableColumn name="D.n.i:" id="4"/>
    <tableColumn name="Nacionalidad:" id="5"/>
    <tableColumn name="Género:" id="6"/>
    <tableColumn name="Domicilio (Calle y n°):" id="7"/>
    <tableColumn name="Cod. Postal:" id="8"/>
    <tableColumn name="Provincia:" id="9"/>
    <tableColumn name="Estudios:" id="10"/>
    <tableColumn name="Titulo / Carrera:" id="11"/>
    <tableColumn name="Estado Civil:" id="12"/>
    <tableColumn name="Localidad:" id="13"/>
    <tableColumn name="E-Mail:" id="14"/>
    <tableColumn name="Tel. Contacto:" id="15"/>
    <tableColumn name="Fecha Nacimiento:" id="16"/>
  </tableColumns>
  <tableStyleInfo name="BD_personas-style" showColumnStripes="0" showFirstColumn="1" showLastColumn="1" showRowStripes="1"/>
</table>
</file>

<file path=xl/tables/table2.xml><?xml version="1.0" encoding="utf-8"?>
<table xmlns="http://schemas.openxmlformats.org/spreadsheetml/2006/main" ref="A1:T207" displayName="Table_2" name="Table_2" id="2">
  <tableColumns count="20">
    <tableColumn name="id:" id="1"/>
    <tableColumn name="clave_foranea" id="2"/>
    <tableColumn name="N° De Legajo" id="3"/>
    <tableColumn name="N° De Cuil:" id="4"/>
    <tableColumn name="Domicilio del  lugar de Trabajo: (Calle y n°)" id="5"/>
    <tableColumn name="Localidad:" id="6"/>
    <tableColumn name="Motivo de Afiliación:" id="7"/>
    <tableColumn name="Organismo que liquida su haber" id="8"/>
    <tableColumn name="Organismo donde trabaja:" id="9"/>
    <tableColumn name="Obra Social:" id="10"/>
    <tableColumn name="N° de Afiliado:" id="11"/>
    <tableColumn name="Fecha de Alta:" id="12"/>
    <tableColumn name="Cod. De Afiliado:" id="13"/>
    <tableColumn name="Cod. Edeficio:" id="14"/>
    <tableColumn name="Cod. Delegacion:" id="15"/>
    <tableColumn name="Relacion de Dependencia" id="16"/>
    <tableColumn name="Inicio Actividad:" id="17"/>
    <tableColumn name="Años en Actividad:" id="18"/>
    <tableColumn name="renuncio" id="19"/>
    <tableColumn name="tiene_ficha_pdf" id="20"/>
  </tableColumns>
  <tableStyleInfo name="aux_BD_Laborales-style" showColumnStripes="0" showFirstColumn="1" showLastColumn="1" showRowStripes="1"/>
</table>
</file>

<file path=xl/tables/table3.xml><?xml version="1.0" encoding="utf-8"?>
<table xmlns="http://schemas.openxmlformats.org/spreadsheetml/2006/main" ref="A1:D96" displayName="Table_3" name="Table_3" id="3">
  <tableColumns count="4">
    <tableColumn name="ap" id="1"/>
    <tableColumn name="apellido" id="2"/>
    <tableColumn name="nombre" id="3"/>
    <tableColumn name="tiene" id="4"/>
  </tableColumns>
  <tableStyleInfo name="fichas_pdf-style" showColumnStripes="0" showFirstColumn="1" showLastColumn="1" showRowStripes="1"/>
</table>
</file>

<file path=xl/tables/table4.xml><?xml version="1.0" encoding="utf-8"?>
<table xmlns="http://schemas.openxmlformats.org/spreadsheetml/2006/main" ref="A1:Z95" displayName="Table_4" name="Table_4" id="4">
  <tableColumns count="26">
    <tableColumn name="Apellido/s nombre/s" id="1"/>
    <tableColumn name="AP" id="2"/>
    <tableColumn name="Teléfono de contacto" id="3"/>
    <tableColumn name="Cuando ingreso a prevención" id="4"/>
    <tableColumn name="¿En que comuna esta tu sendero?" id="5"/>
    <tableColumn name="Apellido/s y Nombre/s  hijo/a 1" id="6"/>
    <tableColumn name="D.n.i hijo/a 1" id="7"/>
    <tableColumn name="Fecha nacimiento hijo/a 1" id="8"/>
    <tableColumn name="Apellido/s y Nombre/s  hijo/a 2" id="9"/>
    <tableColumn name="D.n.i hijo/a 2" id="10"/>
    <tableColumn name="Fecha nacimiento hijo/a 2" id="11"/>
    <tableColumn name="Apellido/s y Nombre/s  hijo/a 3" id="12"/>
    <tableColumn name="D.n.i hijo/a 3" id="13"/>
    <tableColumn name="Fecha nacimiento hijo/a 3" id="14"/>
    <tableColumn name="Apellido/s y Nombre/s  hijo/a 4" id="15"/>
    <tableColumn name="D.n.i hijo/a 4" id="16"/>
    <tableColumn name="Fecha nacimiento hijo/a 4" id="17"/>
    <tableColumn name="Apellido/s y Nombre/s  hijo/a 5" id="18"/>
    <tableColumn name="D.n.i hijo/a 5" id="19"/>
    <tableColumn name="Fecha nacimiento hijo/a 5" id="20"/>
    <tableColumn name="Apellido/s y Nombre/s  hijo/a 6" id="21"/>
    <tableColumn name="D.n.i hijo/a 6" id="22"/>
    <tableColumn name="Fecha nacimiento hijo/a 6" id="23"/>
    <tableColumn name="Apellido/s y Nombre/s  hijo/a 7" id="24"/>
    <tableColumn name="D.n.i hijo/a 7" id="25"/>
    <tableColumn name="Fecha nacimiento hijo/a 7" id="26"/>
  </tableColumns>
  <tableStyleInfo name="Hoja 11-style" showColumnStripes="0" showFirstColumn="1" showLastColumn="1" showRowStripes="1"/>
</table>
</file>

<file path=xl/tables/table5.xml><?xml version="1.0" encoding="utf-8"?>
<table xmlns="http://schemas.openxmlformats.org/spreadsheetml/2006/main" ref="A1:F17" displayName="Table_5" name="Table_5" id="5">
  <tableColumns count="6">
    <tableColumn name="id:" id="1"/>
    <tableColumn name="clave_foranea:" id="2"/>
    <tableColumn name="Inicio mandato" id="3"/>
    <tableColumn name="En Actividad" id="4"/>
    <tableColumn name="Años mandato" id="5"/>
    <tableColumn name="Observaciones" id="6"/>
  </tableColumns>
  <tableStyleInfo name="aux_BD_Delegados-style" showColumnStripes="0" showFirstColumn="1" showLastColumn="1" showRowStripes="1"/>
</table>
</file>

<file path=xl/tables/table6.xml><?xml version="1.0" encoding="utf-8"?>
<table xmlns="http://schemas.openxmlformats.org/spreadsheetml/2006/main" ref="A1:E225" displayName="Table_6" name="Table_6" id="6">
  <tableColumns count="5">
    <tableColumn name="id:" id="1"/>
    <tableColumn name="Clave_foranea:" id="2"/>
    <tableColumn name="Nombre y Apellido:" id="3"/>
    <tableColumn name="D.n.i:" id="4"/>
    <tableColumn name="Fecha  de Nacimiento:" id="5"/>
  </tableColumns>
  <tableStyleInfo name="aux_BD_conyuges-style" showColumnStripes="0" showFirstColumn="1" showLastColumn="1" showRowStripes="1"/>
</table>
</file>

<file path=xl/tables/table7.xml><?xml version="1.0" encoding="utf-8"?>
<table xmlns="http://schemas.openxmlformats.org/spreadsheetml/2006/main" ref="A1:V227" displayName="Table_7" name="Table_7" id="7">
  <tableColumns count="22">
    <tableColumn name="comentarios VERO" id="1"/>
    <tableColumn name="comentarios VERO1" id="2"/>
    <tableColumn name="id" id="3"/>
    <tableColumn name="Relacion de Dependencia" id="4"/>
    <tableColumn name="Delegados" id="5"/>
    <tableColumn name="Afiliados:" id="6"/>
    <tableColumn name="AP" id="7"/>
    <tableColumn name="Ingreso a Prevención" id="8"/>
    <tableColumn name="Años de actividad:" id="9"/>
    <tableColumn name="DNI" id="10"/>
    <tableColumn name="Fecha de Nacimiento" id="11"/>
    <tableColumn name="Menores a Cargo" id="12"/>
    <tableColumn name="kit-1" id="13"/>
    <tableColumn name="kit-2" id="14"/>
    <tableColumn name="kit-3" id="15"/>
    <tableColumn name="kit-4" id="16"/>
    <tableColumn name="cantidad de kits" id="17"/>
    <tableColumn name="Celular Particular" id="18"/>
    <tableColumn name="Email" id="19"/>
    <tableColumn name="esta_grupo_upcn" id="20"/>
    <tableColumn name="renucio" id="21"/>
    <tableColumn name="tiene_ficha_pdf" id="22"/>
  </tableColumns>
  <tableStyleInfo name="padron_prevecion-style" showColumnStripes="0" showFirstColumn="1" showLastColumn="1" showRowStripes="1"/>
</table>
</file>

<file path=xl/tables/table8.xml><?xml version="1.0" encoding="utf-8"?>
<table xmlns="http://schemas.openxmlformats.org/spreadsheetml/2006/main" ref="A1:B226" displayName="Table_8" name="Table_8" id="8">
  <tableColumns count="2">
    <tableColumn name="Nombre y Apellido" id="1"/>
    <tableColumn name="AP" id="2"/>
  </tableColumns>
  <tableStyleInfo name="Hoja 7-style" showColumnStripes="0" showFirstColumn="1" showLastColumn="1" showRowStripes="1"/>
</table>
</file>

<file path=xl/tables/table9.xml><?xml version="1.0" encoding="utf-8"?>
<table xmlns="http://schemas.openxmlformats.org/spreadsheetml/2006/main" headerRowCount="0" ref="D2:G21" displayName="Table_9" name="Table_9" id="9">
  <tableColumns count="4">
    <tableColumn name="Column1" id="1"/>
    <tableColumn name="Column2" id="2"/>
    <tableColumn name="Column3" id="3"/>
    <tableColumn name="Column4" id="4"/>
  </tableColumns>
  <tableStyleInfo name="Hoja 7-style 2" showColumnStripes="0" showFirstColumn="1" showLastColumn="1" showRowStripes="1"/>
</table>
</file>

<file path=xl/tables/table10.xml><?xml version="1.0" encoding="utf-8"?>
<table xmlns="http://schemas.openxmlformats.org/spreadsheetml/2006/main" ref="A1:D184" displayName="Table_10" name="Table_10" id="10">
  <tableColumns count="4">
    <tableColumn name="Afiliados:" id="1"/>
    <tableColumn name="AP" id="2"/>
    <tableColumn name="Comparacion Padron" id="3"/>
    <tableColumn name="tabla hijos a cargo" id="4"/>
  </tableColumns>
  <tableStyleInfo name="Hoja 10-style" showColumnStripes="0" showFirstColumn="1" showLastColumn="1" showRowStripes="1"/>
</table>
</file>

<file path=xl/tables/table11.xml><?xml version="1.0" encoding="utf-8"?>
<table xmlns="http://schemas.openxmlformats.org/spreadsheetml/2006/main" ref="A1:G306" displayName="Table_11" name="Table_11" id="11">
  <tableColumns count="7">
    <tableColumn name="numeros_loys" id="1"/>
    <tableColumn name="esta" id="2"/>
    <tableColumn name="Nombre Afiliado" id="3"/>
    <tableColumn name="ap" id="4"/>
    <tableColumn name="Nombre Afiliado 1" id="5"/>
    <tableColumn name="ap 1" id="6"/>
    <tableColumn name="Columna 1" id="7"/>
  </tableColumns>
  <tableStyleInfo name="grupo_whatsapp-style" showColumnStripes="0" showFirstColumn="1" showLastColumn="1" showRowStripes="1"/>
</table>
</file>

<file path=xl/tables/table12.xml><?xml version="1.0" encoding="utf-8"?>
<table xmlns="http://schemas.openxmlformats.org/spreadsheetml/2006/main" ref="A1:B340" displayName="Table_12" name="Table_12" id="12">
  <tableColumns count="2">
    <tableColumn name="numeros_loys" id="1"/>
    <tableColumn name="Columna 2" id="2"/>
  </tableColumns>
  <tableStyleInfo name="No_Datos_GrWha-style" showColumnStripes="0" showFirstColumn="1" showLastColumn="1" showRowStripes="1"/>
</table>
</file>

<file path=xl/tables/table13.xml><?xml version="1.0" encoding="utf-8"?>
<table xmlns="http://schemas.openxmlformats.org/spreadsheetml/2006/main" ref="C1:D340" displayName="Table_13" name="Table_13" id="13">
  <tableColumns count="2">
    <tableColumn name="Afiliados sin telefono" id="1"/>
    <tableColumn name="Celular" id="2"/>
  </tableColumns>
  <tableStyleInfo name="No_Datos_GrWha-style 2" showColumnStripes="0" showFirstColumn="1" showLastColumn="1" showRowStripes="1"/>
</table>
</file>

<file path=xl/tables/table14.xml><?xml version="1.0" encoding="utf-8"?>
<table xmlns="http://schemas.openxmlformats.org/spreadsheetml/2006/main" ref="A1:L159" displayName="Table_14" name="Table_14" id="14">
  <tableColumns count="12">
    <tableColumn name="id:" id="1"/>
    <tableColumn name="Clave_foranea:" id="2"/>
    <tableColumn name="Nombre y Apellido:" id="3"/>
    <tableColumn name="D.n.i:" id="4"/>
    <tableColumn name="Fecha de Nacimiento:" id="5"/>
    <tableColumn name="Edad:" id="6"/>
    <tableColumn name="Discapasidad:" id="7"/>
    <tableColumn name="expesifique cual" id="8"/>
    <tableColumn name="Kits-1" id="9"/>
    <tableColumn name="Kits-2" id="10"/>
    <tableColumn name="Kits-3" id="11"/>
    <tableColumn name="Kits-4" id="12"/>
  </tableColumns>
  <tableStyleInfo name="Bd_hijos-style" showColumnStripes="0" showFirstColumn="1" showLastColumn="1" showRowStripes="1"/>
</table>
</file>

<file path=xl/tables/table15.xml><?xml version="1.0" encoding="utf-8"?>
<table xmlns="http://schemas.openxmlformats.org/spreadsheetml/2006/main" ref="A1:L159" displayName="Table_15" name="Table_15" id="15">
  <tableColumns count="12">
    <tableColumn name="id:" id="1"/>
    <tableColumn name="Clave_foranea:" id="2"/>
    <tableColumn name="Nombre y Apellido:" id="3"/>
    <tableColumn name="D.n.i:" id="4"/>
    <tableColumn name="Fecha de Nacimiento:" id="5"/>
    <tableColumn name="Edad:" id="6"/>
    <tableColumn name="Discapasidad:" id="7"/>
    <tableColumn name="expesifique cual" id="8"/>
    <tableColumn name="Kits-1" id="9"/>
    <tableColumn name="Kits-2" id="10"/>
    <tableColumn name="Kits-3" id="11"/>
    <tableColumn name="Kits-4" id="12"/>
  </tableColumns>
  <tableStyleInfo name="Hoja 1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4" Type="http://schemas.openxmlformats.org/officeDocument/2006/relationships/table" Target="../tables/table8.xml"/><Relationship Id="rId5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4" Type="http://schemas.openxmlformats.org/officeDocument/2006/relationships/table" Target="../tables/table12.xml"/><Relationship Id="rId5" Type="http://schemas.openxmlformats.org/officeDocument/2006/relationships/table" Target="../tables/table13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4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29"/>
    <col customWidth="1" min="2" max="2" width="19.0"/>
    <col customWidth="1" min="3" max="4" width="23.71"/>
    <col customWidth="1" min="5" max="5" width="15.29"/>
    <col customWidth="1" min="6" max="6" width="13.43"/>
    <col customWidth="1" min="7" max="7" width="26.14"/>
    <col customWidth="1" min="8" max="8" width="17.57"/>
    <col customWidth="1" min="9" max="9" width="15.43"/>
    <col customWidth="1" min="10" max="10" width="14.86"/>
    <col customWidth="1" min="11" max="11" width="40.86"/>
    <col customWidth="1" min="12" max="12" width="17.71"/>
    <col customWidth="1" min="13" max="13" width="19.43"/>
    <col customWidth="1" min="14" max="14" width="36.29"/>
    <col customWidth="1" min="15" max="15" width="19.43"/>
    <col customWidth="1" min="16" max="16" width="27.43"/>
    <col customWidth="1" min="17" max="3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>
      <c r="A2" s="5">
        <v>2.172633E7</v>
      </c>
      <c r="B2" s="6" t="s">
        <v>16</v>
      </c>
      <c r="C2" s="6" t="s">
        <v>17</v>
      </c>
      <c r="D2" s="6">
        <v>2.172633E7</v>
      </c>
      <c r="E2" s="6"/>
      <c r="F2" s="6"/>
      <c r="G2" s="6"/>
      <c r="H2" s="6"/>
      <c r="I2" s="6"/>
      <c r="J2" s="6" t="s">
        <v>18</v>
      </c>
      <c r="K2" s="6"/>
      <c r="L2" s="6"/>
      <c r="M2" s="6"/>
      <c r="N2" s="6" t="s">
        <v>19</v>
      </c>
      <c r="O2" s="6">
        <v>1.144271929E9</v>
      </c>
      <c r="P2" s="7">
        <v>25771.0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>
      <c r="A3" s="8">
        <v>3.2436304E7</v>
      </c>
      <c r="B3" s="9" t="s">
        <v>20</v>
      </c>
      <c r="C3" s="9" t="s">
        <v>21</v>
      </c>
      <c r="D3" s="9">
        <v>3.2436304E7</v>
      </c>
      <c r="E3" s="9"/>
      <c r="F3" s="9"/>
      <c r="G3" s="9"/>
      <c r="H3" s="9"/>
      <c r="I3" s="9"/>
      <c r="J3" s="9" t="s">
        <v>18</v>
      </c>
      <c r="K3" s="9"/>
      <c r="L3" s="9"/>
      <c r="M3" s="9"/>
      <c r="N3" s="9" t="s">
        <v>22</v>
      </c>
      <c r="O3" s="9"/>
      <c r="P3" s="10">
        <v>31527.0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>
      <c r="A4" s="5">
        <v>3.1963497E7</v>
      </c>
      <c r="B4" s="6" t="s">
        <v>23</v>
      </c>
      <c r="C4" s="6" t="s">
        <v>24</v>
      </c>
      <c r="D4" s="6">
        <v>3.1963497E7</v>
      </c>
      <c r="E4" s="6" t="s">
        <v>25</v>
      </c>
      <c r="F4" s="6" t="s">
        <v>26</v>
      </c>
      <c r="G4" s="6" t="s">
        <v>27</v>
      </c>
      <c r="H4" s="6">
        <v>1439.0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N4" s="6" t="s">
        <v>33</v>
      </c>
      <c r="O4" s="6">
        <v>1.156294264E9</v>
      </c>
      <c r="P4" s="7">
        <v>0.0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>
      <c r="A5" s="8">
        <v>2.5379033E7</v>
      </c>
      <c r="B5" s="9" t="s">
        <v>34</v>
      </c>
      <c r="C5" s="9" t="s">
        <v>35</v>
      </c>
      <c r="D5" s="9">
        <v>2.5379033E7</v>
      </c>
      <c r="E5" s="9" t="s">
        <v>25</v>
      </c>
      <c r="F5" s="9" t="s">
        <v>26</v>
      </c>
      <c r="G5" s="9" t="s">
        <v>36</v>
      </c>
      <c r="H5" s="9">
        <v>1408.0</v>
      </c>
      <c r="I5" s="9" t="s">
        <v>28</v>
      </c>
      <c r="J5" s="9" t="s">
        <v>37</v>
      </c>
      <c r="K5" s="9" t="s">
        <v>38</v>
      </c>
      <c r="L5" s="9" t="s">
        <v>39</v>
      </c>
      <c r="M5" s="9" t="s">
        <v>32</v>
      </c>
      <c r="N5" s="9" t="s">
        <v>40</v>
      </c>
      <c r="O5" s="9">
        <v>1.126921416E9</v>
      </c>
      <c r="P5" s="11">
        <v>27877.0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>
      <c r="A6" s="5">
        <v>3.8184089E7</v>
      </c>
      <c r="B6" s="6" t="s">
        <v>34</v>
      </c>
      <c r="C6" s="6" t="s">
        <v>41</v>
      </c>
      <c r="D6" s="6">
        <v>3.8184089E7</v>
      </c>
      <c r="E6" s="6"/>
      <c r="F6" s="6"/>
      <c r="G6" s="6"/>
      <c r="H6" s="6"/>
      <c r="I6" s="6"/>
      <c r="J6" s="6" t="s">
        <v>18</v>
      </c>
      <c r="K6" s="6"/>
      <c r="L6" s="6"/>
      <c r="M6" s="6" t="s">
        <v>32</v>
      </c>
      <c r="N6" s="6"/>
      <c r="O6" s="6">
        <v>1.12719178E9</v>
      </c>
      <c r="P6" s="7">
        <v>0.0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>
      <c r="A7" s="8">
        <v>3.8894668E7</v>
      </c>
      <c r="B7" s="9" t="s">
        <v>42</v>
      </c>
      <c r="C7" s="9" t="s">
        <v>43</v>
      </c>
      <c r="D7" s="9">
        <v>3.8894668E7</v>
      </c>
      <c r="E7" s="9"/>
      <c r="F7" s="9"/>
      <c r="G7" s="9"/>
      <c r="H7" s="9"/>
      <c r="I7" s="9"/>
      <c r="J7" s="9" t="s">
        <v>18</v>
      </c>
      <c r="K7" s="9"/>
      <c r="L7" s="9"/>
      <c r="M7" s="9" t="s">
        <v>32</v>
      </c>
      <c r="N7" s="9" t="s">
        <v>44</v>
      </c>
      <c r="O7" s="9">
        <v>1.153205634E9</v>
      </c>
      <c r="P7" s="10">
        <v>34752.0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>
      <c r="A8" s="5">
        <v>3.9114453E7</v>
      </c>
      <c r="B8" s="6" t="s">
        <v>45</v>
      </c>
      <c r="C8" s="6" t="s">
        <v>46</v>
      </c>
      <c r="D8" s="6">
        <v>3.9114453E7</v>
      </c>
      <c r="E8" s="6"/>
      <c r="F8" s="6"/>
      <c r="G8" s="6"/>
      <c r="H8" s="6"/>
      <c r="I8" s="6"/>
      <c r="J8" s="6" t="s">
        <v>18</v>
      </c>
      <c r="K8" s="6"/>
      <c r="L8" s="6"/>
      <c r="M8" s="6" t="s">
        <v>32</v>
      </c>
      <c r="N8" s="6" t="s">
        <v>47</v>
      </c>
      <c r="O8" s="6">
        <v>1.133985337E9</v>
      </c>
      <c r="P8" s="7">
        <v>34957.0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>
      <c r="A9" s="8">
        <v>2.6678242E7</v>
      </c>
      <c r="B9" s="9" t="s">
        <v>48</v>
      </c>
      <c r="C9" s="9" t="s">
        <v>49</v>
      </c>
      <c r="D9" s="9">
        <v>2.6678242E7</v>
      </c>
      <c r="E9" s="9"/>
      <c r="F9" s="9"/>
      <c r="G9" s="9"/>
      <c r="H9" s="9"/>
      <c r="I9" s="9"/>
      <c r="J9" s="9" t="s">
        <v>18</v>
      </c>
      <c r="K9" s="9"/>
      <c r="L9" s="9"/>
      <c r="M9" s="9" t="s">
        <v>32</v>
      </c>
      <c r="N9" s="9" t="s">
        <v>50</v>
      </c>
      <c r="O9" s="9">
        <v>1.13616359E9</v>
      </c>
      <c r="P9" s="10">
        <v>28848.0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>
      <c r="A10" s="5">
        <v>4.2012262E7</v>
      </c>
      <c r="B10" s="6" t="s">
        <v>51</v>
      </c>
      <c r="C10" s="6" t="s">
        <v>52</v>
      </c>
      <c r="D10" s="6">
        <v>4.2012262E7</v>
      </c>
      <c r="E10" s="6"/>
      <c r="F10" s="6" t="s">
        <v>26</v>
      </c>
      <c r="G10" s="6"/>
      <c r="H10" s="6"/>
      <c r="I10" s="6" t="s">
        <v>28</v>
      </c>
      <c r="J10" s="6" t="s">
        <v>37</v>
      </c>
      <c r="K10" s="6"/>
      <c r="L10" s="6"/>
      <c r="M10" s="6" t="s">
        <v>32</v>
      </c>
      <c r="N10" s="6" t="s">
        <v>53</v>
      </c>
      <c r="O10" s="6">
        <v>1.128788904E9</v>
      </c>
      <c r="P10" s="7">
        <v>36322.0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>
      <c r="A11" s="8">
        <v>3.3155103E7</v>
      </c>
      <c r="B11" s="9" t="s">
        <v>54</v>
      </c>
      <c r="C11" s="9" t="s">
        <v>55</v>
      </c>
      <c r="D11" s="9">
        <v>3.3155103E7</v>
      </c>
      <c r="E11" s="9" t="s">
        <v>25</v>
      </c>
      <c r="F11" s="9" t="s">
        <v>26</v>
      </c>
      <c r="G11" s="9"/>
      <c r="H11" s="9">
        <v>1406.0</v>
      </c>
      <c r="I11" s="9" t="s">
        <v>28</v>
      </c>
      <c r="J11" s="9" t="s">
        <v>29</v>
      </c>
      <c r="K11" s="9" t="s">
        <v>56</v>
      </c>
      <c r="L11" s="9" t="s">
        <v>57</v>
      </c>
      <c r="M11" s="9" t="s">
        <v>32</v>
      </c>
      <c r="N11" s="9" t="s">
        <v>58</v>
      </c>
      <c r="O11" s="9">
        <v>1.165037377E9</v>
      </c>
      <c r="P11" s="10">
        <v>31961.0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>
      <c r="A12" s="5">
        <v>3.5538835E7</v>
      </c>
      <c r="B12" s="6" t="s">
        <v>59</v>
      </c>
      <c r="C12" s="6" t="s">
        <v>60</v>
      </c>
      <c r="D12" s="6">
        <v>3.5538835E7</v>
      </c>
      <c r="E12" s="6" t="s">
        <v>61</v>
      </c>
      <c r="F12" s="6" t="s">
        <v>62</v>
      </c>
      <c r="G12" s="6" t="s">
        <v>63</v>
      </c>
      <c r="H12" s="6">
        <v>1778.0</v>
      </c>
      <c r="I12" s="6" t="s">
        <v>28</v>
      </c>
      <c r="J12" s="6" t="s">
        <v>37</v>
      </c>
      <c r="K12" s="6"/>
      <c r="L12" s="6" t="s">
        <v>64</v>
      </c>
      <c r="M12" s="6" t="s">
        <v>65</v>
      </c>
      <c r="N12" s="6" t="s">
        <v>66</v>
      </c>
      <c r="O12" s="6">
        <v>1.165851734E9</v>
      </c>
      <c r="P12" s="7">
        <v>33586.0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>
      <c r="A13" s="8">
        <v>9.3996095E7</v>
      </c>
      <c r="B13" s="9" t="s">
        <v>67</v>
      </c>
      <c r="C13" s="9" t="s">
        <v>68</v>
      </c>
      <c r="D13" s="9">
        <v>9.3996095E7</v>
      </c>
      <c r="E13" s="9" t="s">
        <v>69</v>
      </c>
      <c r="F13" s="9" t="s">
        <v>26</v>
      </c>
      <c r="G13" s="9" t="s">
        <v>70</v>
      </c>
      <c r="H13" s="9">
        <v>1439.0</v>
      </c>
      <c r="I13" s="9" t="s">
        <v>28</v>
      </c>
      <c r="J13" s="9" t="s">
        <v>29</v>
      </c>
      <c r="K13" s="9" t="s">
        <v>71</v>
      </c>
      <c r="L13" s="9" t="s">
        <v>57</v>
      </c>
      <c r="M13" s="9" t="s">
        <v>32</v>
      </c>
      <c r="N13" s="9" t="s">
        <v>72</v>
      </c>
      <c r="O13" s="9">
        <v>1.128666648E9</v>
      </c>
      <c r="P13" s="10">
        <v>28260.0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>
      <c r="A14" s="5">
        <v>9.4842492E7</v>
      </c>
      <c r="B14" s="6" t="s">
        <v>73</v>
      </c>
      <c r="C14" s="6" t="s">
        <v>74</v>
      </c>
      <c r="D14" s="6">
        <v>9.4842492E7</v>
      </c>
      <c r="E14" s="6" t="s">
        <v>75</v>
      </c>
      <c r="F14" s="6" t="s">
        <v>26</v>
      </c>
      <c r="G14" s="6" t="s">
        <v>76</v>
      </c>
      <c r="H14" s="6">
        <v>1164.0</v>
      </c>
      <c r="I14" s="6" t="s">
        <v>77</v>
      </c>
      <c r="J14" s="6" t="s">
        <v>78</v>
      </c>
      <c r="K14" s="6" t="s">
        <v>79</v>
      </c>
      <c r="L14" s="6" t="s">
        <v>57</v>
      </c>
      <c r="M14" s="6" t="s">
        <v>32</v>
      </c>
      <c r="N14" s="6" t="s">
        <v>80</v>
      </c>
      <c r="O14" s="6">
        <v>1.154169265E9</v>
      </c>
      <c r="P14" s="7">
        <v>33484.0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>
      <c r="A15" s="8">
        <v>9.5102089E7</v>
      </c>
      <c r="B15" s="9" t="s">
        <v>81</v>
      </c>
      <c r="C15" s="9" t="s">
        <v>82</v>
      </c>
      <c r="D15" s="9">
        <v>9.5102089E7</v>
      </c>
      <c r="E15" s="9" t="s">
        <v>83</v>
      </c>
      <c r="F15" s="9" t="s">
        <v>26</v>
      </c>
      <c r="G15" s="9" t="s">
        <v>84</v>
      </c>
      <c r="H15" s="9">
        <v>1434.0</v>
      </c>
      <c r="I15" s="9" t="s">
        <v>28</v>
      </c>
      <c r="J15" s="9" t="s">
        <v>78</v>
      </c>
      <c r="K15" s="9"/>
      <c r="L15" s="9" t="s">
        <v>85</v>
      </c>
      <c r="M15" s="9" t="s">
        <v>32</v>
      </c>
      <c r="N15" s="9" t="s">
        <v>86</v>
      </c>
      <c r="O15" s="9">
        <v>1.150420061E9</v>
      </c>
      <c r="P15" s="10">
        <v>27698.0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>
      <c r="A16" s="5">
        <v>9.5189729E7</v>
      </c>
      <c r="B16" s="6" t="s">
        <v>87</v>
      </c>
      <c r="C16" s="6" t="s">
        <v>88</v>
      </c>
      <c r="D16" s="6">
        <v>9.5189729E7</v>
      </c>
      <c r="E16" s="6" t="s">
        <v>69</v>
      </c>
      <c r="F16" s="6" t="s">
        <v>26</v>
      </c>
      <c r="G16" s="6" t="s">
        <v>89</v>
      </c>
      <c r="H16" s="6"/>
      <c r="I16" s="6"/>
      <c r="J16" s="6" t="s">
        <v>37</v>
      </c>
      <c r="K16" s="6"/>
      <c r="L16" s="6" t="s">
        <v>57</v>
      </c>
      <c r="M16" s="6" t="s">
        <v>32</v>
      </c>
      <c r="N16" s="6" t="s">
        <v>90</v>
      </c>
      <c r="O16" s="6">
        <v>1.124936411E9</v>
      </c>
      <c r="P16" s="7">
        <v>30644.0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>
      <c r="A17" s="8">
        <v>2.0009014E7</v>
      </c>
      <c r="B17" s="9" t="s">
        <v>91</v>
      </c>
      <c r="C17" s="9" t="s">
        <v>92</v>
      </c>
      <c r="D17" s="9">
        <v>2.0009014E7</v>
      </c>
      <c r="E17" s="9" t="s">
        <v>25</v>
      </c>
      <c r="F17" s="9" t="s">
        <v>26</v>
      </c>
      <c r="G17" s="9" t="s">
        <v>93</v>
      </c>
      <c r="H17" s="9">
        <v>1431.0</v>
      </c>
      <c r="I17" s="9" t="s">
        <v>28</v>
      </c>
      <c r="J17" s="9" t="s">
        <v>78</v>
      </c>
      <c r="K17" s="9" t="s">
        <v>94</v>
      </c>
      <c r="L17" s="9" t="s">
        <v>31</v>
      </c>
      <c r="M17" s="9" t="s">
        <v>32</v>
      </c>
      <c r="N17" s="9"/>
      <c r="O17" s="9">
        <v>1.144937482E9</v>
      </c>
      <c r="P17" s="10">
        <v>24856.0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>
      <c r="A18" s="5">
        <v>2.9635937E7</v>
      </c>
      <c r="B18" s="6" t="s">
        <v>95</v>
      </c>
      <c r="C18" s="6" t="s">
        <v>96</v>
      </c>
      <c r="D18" s="6">
        <v>2.9635937E7</v>
      </c>
      <c r="E18" s="6" t="s">
        <v>25</v>
      </c>
      <c r="F18" s="6" t="s">
        <v>97</v>
      </c>
      <c r="G18" s="6" t="s">
        <v>98</v>
      </c>
      <c r="H18" s="6">
        <v>1752.0</v>
      </c>
      <c r="I18" s="6" t="s">
        <v>28</v>
      </c>
      <c r="J18" s="6" t="s">
        <v>37</v>
      </c>
      <c r="K18" s="6"/>
      <c r="L18" s="6" t="s">
        <v>57</v>
      </c>
      <c r="M18" s="6" t="s">
        <v>99</v>
      </c>
      <c r="N18" s="6" t="s">
        <v>100</v>
      </c>
      <c r="O18" s="6">
        <v>1.141697938E9</v>
      </c>
      <c r="P18" s="7">
        <v>30139.0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>
      <c r="A19" s="8">
        <v>3.9471585E7</v>
      </c>
      <c r="B19" s="9" t="s">
        <v>101</v>
      </c>
      <c r="C19" s="9" t="s">
        <v>102</v>
      </c>
      <c r="D19" s="9">
        <v>3.9471585E7</v>
      </c>
      <c r="E19" s="9" t="s">
        <v>25</v>
      </c>
      <c r="F19" s="9" t="s">
        <v>26</v>
      </c>
      <c r="G19" s="9" t="s">
        <v>103</v>
      </c>
      <c r="H19" s="9">
        <v>1704.0</v>
      </c>
      <c r="I19" s="9" t="s">
        <v>28</v>
      </c>
      <c r="J19" s="9" t="s">
        <v>37</v>
      </c>
      <c r="K19" s="9" t="s">
        <v>104</v>
      </c>
      <c r="L19" s="9" t="s">
        <v>57</v>
      </c>
      <c r="M19" s="9" t="s">
        <v>105</v>
      </c>
      <c r="N19" s="9" t="s">
        <v>106</v>
      </c>
      <c r="O19" s="9">
        <v>1.151781882E9</v>
      </c>
      <c r="P19" s="10">
        <v>35096.0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>
      <c r="A20" s="5">
        <v>4.3817038E7</v>
      </c>
      <c r="B20" s="6" t="s">
        <v>107</v>
      </c>
      <c r="C20" s="6" t="s">
        <v>108</v>
      </c>
      <c r="D20" s="6">
        <v>4.3817038E7</v>
      </c>
      <c r="E20" s="6" t="s">
        <v>25</v>
      </c>
      <c r="F20" s="6" t="s">
        <v>97</v>
      </c>
      <c r="G20" s="6" t="s">
        <v>109</v>
      </c>
      <c r="H20" s="6">
        <v>1439.0</v>
      </c>
      <c r="I20" s="6" t="s">
        <v>28</v>
      </c>
      <c r="J20" s="6" t="s">
        <v>110</v>
      </c>
      <c r="K20" s="6"/>
      <c r="L20" s="6" t="s">
        <v>57</v>
      </c>
      <c r="M20" s="6" t="s">
        <v>111</v>
      </c>
      <c r="N20" s="6" t="s">
        <v>112</v>
      </c>
      <c r="O20" s="6">
        <v>1.1381749E9</v>
      </c>
      <c r="P20" s="7">
        <v>37370.0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ht="15.75" customHeight="1">
      <c r="A21" s="8">
        <v>4.4486458E7</v>
      </c>
      <c r="B21" s="9" t="s">
        <v>113</v>
      </c>
      <c r="C21" s="9" t="s">
        <v>114</v>
      </c>
      <c r="D21" s="9">
        <v>4.4486458E7</v>
      </c>
      <c r="E21" s="9" t="s">
        <v>25</v>
      </c>
      <c r="F21" s="9" t="s">
        <v>26</v>
      </c>
      <c r="G21" s="9" t="s">
        <v>115</v>
      </c>
      <c r="H21" s="9">
        <v>1437.0</v>
      </c>
      <c r="I21" s="9" t="s">
        <v>28</v>
      </c>
      <c r="J21" s="9" t="s">
        <v>37</v>
      </c>
      <c r="K21" s="9" t="s">
        <v>116</v>
      </c>
      <c r="L21" s="9" t="s">
        <v>57</v>
      </c>
      <c r="M21" s="9" t="s">
        <v>117</v>
      </c>
      <c r="N21" s="9" t="s">
        <v>118</v>
      </c>
      <c r="O21" s="9">
        <v>1.154166856E9</v>
      </c>
      <c r="P21" s="10">
        <v>0.0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ht="15.75" customHeight="1">
      <c r="A22" s="5">
        <v>3.668592E7</v>
      </c>
      <c r="B22" s="6" t="s">
        <v>119</v>
      </c>
      <c r="C22" s="6" t="s">
        <v>120</v>
      </c>
      <c r="D22" s="6">
        <v>3.668592E7</v>
      </c>
      <c r="E22" s="6" t="s">
        <v>61</v>
      </c>
      <c r="F22" s="6" t="s">
        <v>62</v>
      </c>
      <c r="G22" s="6" t="s">
        <v>121</v>
      </c>
      <c r="H22" s="6">
        <v>1439.0</v>
      </c>
      <c r="I22" s="6" t="s">
        <v>28</v>
      </c>
      <c r="J22" s="6" t="s">
        <v>37</v>
      </c>
      <c r="K22" s="6" t="s">
        <v>122</v>
      </c>
      <c r="L22" s="6" t="s">
        <v>64</v>
      </c>
      <c r="M22" s="6" t="s">
        <v>123</v>
      </c>
      <c r="N22" s="6" t="s">
        <v>124</v>
      </c>
      <c r="O22" s="6">
        <v>1.137817717E9</v>
      </c>
      <c r="P22" s="7">
        <v>0.0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ht="15.75" customHeight="1">
      <c r="A23" s="8">
        <v>2.5060598E7</v>
      </c>
      <c r="B23" s="9" t="s">
        <v>125</v>
      </c>
      <c r="C23" s="9" t="s">
        <v>126</v>
      </c>
      <c r="D23" s="9">
        <v>2.5060598E7</v>
      </c>
      <c r="E23" s="9" t="s">
        <v>25</v>
      </c>
      <c r="F23" s="9" t="s">
        <v>26</v>
      </c>
      <c r="G23" s="9" t="s">
        <v>127</v>
      </c>
      <c r="H23" s="9">
        <v>1752.0</v>
      </c>
      <c r="I23" s="9" t="s">
        <v>28</v>
      </c>
      <c r="J23" s="9" t="s">
        <v>37</v>
      </c>
      <c r="K23" s="9" t="s">
        <v>128</v>
      </c>
      <c r="L23" s="9" t="s">
        <v>57</v>
      </c>
      <c r="M23" s="9" t="s">
        <v>99</v>
      </c>
      <c r="N23" s="9" t="s">
        <v>129</v>
      </c>
      <c r="O23" s="9">
        <v>1.168243462E9</v>
      </c>
      <c r="P23" s="10">
        <v>0.0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ht="15.75" customHeight="1">
      <c r="A24" s="5">
        <v>3.1896263E7</v>
      </c>
      <c r="B24" s="6" t="s">
        <v>130</v>
      </c>
      <c r="C24" s="6" t="s">
        <v>131</v>
      </c>
      <c r="D24" s="6">
        <v>3.1896263E7</v>
      </c>
      <c r="E24" s="6" t="s">
        <v>61</v>
      </c>
      <c r="F24" s="6" t="s">
        <v>62</v>
      </c>
      <c r="G24" s="6" t="s">
        <v>132</v>
      </c>
      <c r="H24" s="6">
        <v>1407.0</v>
      </c>
      <c r="I24" s="6" t="s">
        <v>28</v>
      </c>
      <c r="J24" s="6" t="s">
        <v>37</v>
      </c>
      <c r="K24" s="6" t="s">
        <v>133</v>
      </c>
      <c r="L24" s="6" t="s">
        <v>64</v>
      </c>
      <c r="M24" s="6" t="s">
        <v>32</v>
      </c>
      <c r="N24" s="6" t="s">
        <v>134</v>
      </c>
      <c r="O24" s="6">
        <v>1.140450018E9</v>
      </c>
      <c r="P24" s="7">
        <v>31465.0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ht="15.75" customHeight="1">
      <c r="A25" s="8">
        <v>3.2554313E7</v>
      </c>
      <c r="B25" s="9" t="s">
        <v>135</v>
      </c>
      <c r="C25" s="9" t="s">
        <v>136</v>
      </c>
      <c r="D25" s="9">
        <v>3.2554313E7</v>
      </c>
      <c r="E25" s="9" t="s">
        <v>25</v>
      </c>
      <c r="F25" s="9" t="s">
        <v>26</v>
      </c>
      <c r="G25" s="9" t="s">
        <v>137</v>
      </c>
      <c r="H25" s="9">
        <v>1407.0</v>
      </c>
      <c r="I25" s="9" t="s">
        <v>28</v>
      </c>
      <c r="J25" s="9" t="s">
        <v>78</v>
      </c>
      <c r="K25" s="9" t="s">
        <v>138</v>
      </c>
      <c r="L25" s="9" t="s">
        <v>139</v>
      </c>
      <c r="M25" s="9" t="s">
        <v>32</v>
      </c>
      <c r="N25" s="9" t="s">
        <v>140</v>
      </c>
      <c r="O25" s="9">
        <v>1.16034113E9</v>
      </c>
      <c r="P25" s="10">
        <v>31644.0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ht="15.75" customHeight="1">
      <c r="A26" s="5">
        <v>3.3905319E7</v>
      </c>
      <c r="B26" s="6" t="s">
        <v>141</v>
      </c>
      <c r="C26" s="6" t="s">
        <v>142</v>
      </c>
      <c r="D26" s="6">
        <v>3.3905319E7</v>
      </c>
      <c r="E26" s="6" t="s">
        <v>61</v>
      </c>
      <c r="F26" s="6" t="s">
        <v>62</v>
      </c>
      <c r="G26" s="6" t="s">
        <v>143</v>
      </c>
      <c r="H26" s="6">
        <v>1759.0</v>
      </c>
      <c r="I26" s="6" t="s">
        <v>28</v>
      </c>
      <c r="J26" s="6" t="s">
        <v>37</v>
      </c>
      <c r="K26" s="6"/>
      <c r="L26" s="6" t="s">
        <v>144</v>
      </c>
      <c r="M26" s="6" t="s">
        <v>145</v>
      </c>
      <c r="N26" s="6" t="s">
        <v>146</v>
      </c>
      <c r="O26" s="6"/>
      <c r="P26" s="7">
        <v>0.0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ht="15.75" customHeight="1">
      <c r="A27" s="8">
        <v>3.1302984E7</v>
      </c>
      <c r="B27" s="9" t="s">
        <v>147</v>
      </c>
      <c r="C27" s="9" t="s">
        <v>148</v>
      </c>
      <c r="D27" s="9">
        <v>3.1302984E7</v>
      </c>
      <c r="E27" s="9" t="s">
        <v>25</v>
      </c>
      <c r="F27" s="9" t="s">
        <v>26</v>
      </c>
      <c r="G27" s="9" t="s">
        <v>149</v>
      </c>
      <c r="H27" s="9">
        <v>1757.0</v>
      </c>
      <c r="I27" s="9" t="s">
        <v>28</v>
      </c>
      <c r="J27" s="9" t="s">
        <v>37</v>
      </c>
      <c r="K27" s="9" t="s">
        <v>150</v>
      </c>
      <c r="L27" s="9" t="s">
        <v>57</v>
      </c>
      <c r="M27" s="9" t="s">
        <v>151</v>
      </c>
      <c r="N27" s="9" t="s">
        <v>152</v>
      </c>
      <c r="O27" s="9">
        <v>1.130700402E9</v>
      </c>
      <c r="P27" s="10">
        <v>30966.0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ht="15.75" customHeight="1">
      <c r="A28" s="5">
        <v>3.442385E7</v>
      </c>
      <c r="B28" s="6" t="s">
        <v>153</v>
      </c>
      <c r="C28" s="6" t="s">
        <v>154</v>
      </c>
      <c r="D28" s="6">
        <v>3.442385E7</v>
      </c>
      <c r="E28" s="6" t="s">
        <v>25</v>
      </c>
      <c r="F28" s="6" t="s">
        <v>26</v>
      </c>
      <c r="G28" s="6" t="s">
        <v>155</v>
      </c>
      <c r="H28" s="6">
        <v>1440.0</v>
      </c>
      <c r="I28" s="6" t="s">
        <v>28</v>
      </c>
      <c r="J28" s="6" t="s">
        <v>37</v>
      </c>
      <c r="K28" s="6"/>
      <c r="L28" s="6" t="s">
        <v>57</v>
      </c>
      <c r="M28" s="6" t="s">
        <v>32</v>
      </c>
      <c r="N28" s="6" t="s">
        <v>156</v>
      </c>
      <c r="O28" s="6">
        <v>1.144171447E9</v>
      </c>
      <c r="P28" s="7">
        <v>32546.0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ht="15.75" customHeight="1">
      <c r="A29" s="8">
        <v>3.2616368E7</v>
      </c>
      <c r="B29" s="9" t="s">
        <v>157</v>
      </c>
      <c r="C29" s="9" t="s">
        <v>158</v>
      </c>
      <c r="D29" s="9">
        <v>3.2616368E7</v>
      </c>
      <c r="E29" s="9" t="s">
        <v>25</v>
      </c>
      <c r="F29" s="9" t="s">
        <v>26</v>
      </c>
      <c r="G29" s="9" t="s">
        <v>159</v>
      </c>
      <c r="H29" s="9">
        <v>1763.0</v>
      </c>
      <c r="I29" s="9" t="s">
        <v>28</v>
      </c>
      <c r="J29" s="9" t="s">
        <v>37</v>
      </c>
      <c r="K29" s="9"/>
      <c r="L29" s="9" t="s">
        <v>57</v>
      </c>
      <c r="M29" s="9" t="s">
        <v>160</v>
      </c>
      <c r="N29" s="9" t="s">
        <v>161</v>
      </c>
      <c r="O29" s="9"/>
      <c r="P29" s="10">
        <v>0.0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5.75" customHeight="1">
      <c r="A30" s="5">
        <v>4.324163E7</v>
      </c>
      <c r="B30" s="6" t="s">
        <v>162</v>
      </c>
      <c r="C30" s="6" t="s">
        <v>163</v>
      </c>
      <c r="D30" s="6">
        <v>4.324163E7</v>
      </c>
      <c r="E30" s="6" t="s">
        <v>61</v>
      </c>
      <c r="F30" s="6" t="s">
        <v>62</v>
      </c>
      <c r="G30" s="6" t="s">
        <v>164</v>
      </c>
      <c r="H30" s="6">
        <v>1439.0</v>
      </c>
      <c r="I30" s="6" t="s">
        <v>28</v>
      </c>
      <c r="J30" s="6" t="s">
        <v>37</v>
      </c>
      <c r="K30" s="6"/>
      <c r="L30" s="6" t="s">
        <v>64</v>
      </c>
      <c r="M30" s="6" t="s">
        <v>123</v>
      </c>
      <c r="N30" s="6" t="s">
        <v>165</v>
      </c>
      <c r="O30" s="6">
        <v>1.173662195E9</v>
      </c>
      <c r="P30" s="7">
        <v>37013.0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5.75" customHeight="1">
      <c r="A31" s="8">
        <v>3.0440348E7</v>
      </c>
      <c r="B31" s="9" t="s">
        <v>166</v>
      </c>
      <c r="C31" s="9" t="s">
        <v>167</v>
      </c>
      <c r="D31" s="9">
        <v>3.0440348E7</v>
      </c>
      <c r="E31" s="9" t="s">
        <v>25</v>
      </c>
      <c r="F31" s="9" t="s">
        <v>26</v>
      </c>
      <c r="G31" s="9" t="s">
        <v>168</v>
      </c>
      <c r="H31" s="9">
        <v>1770.0</v>
      </c>
      <c r="I31" s="9" t="s">
        <v>28</v>
      </c>
      <c r="J31" s="9" t="s">
        <v>78</v>
      </c>
      <c r="K31" s="9" t="s">
        <v>169</v>
      </c>
      <c r="L31" s="9" t="s">
        <v>31</v>
      </c>
      <c r="M31" s="9" t="s">
        <v>170</v>
      </c>
      <c r="N31" s="9" t="s">
        <v>171</v>
      </c>
      <c r="O31" s="9">
        <v>1.160234773E9</v>
      </c>
      <c r="P31" s="10">
        <v>27746.0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ht="15.75" customHeight="1">
      <c r="A32" s="5">
        <v>3.0211914E7</v>
      </c>
      <c r="B32" s="6" t="s">
        <v>172</v>
      </c>
      <c r="C32" s="6" t="s">
        <v>173</v>
      </c>
      <c r="D32" s="6">
        <v>3.0211914E7</v>
      </c>
      <c r="E32" s="6" t="s">
        <v>25</v>
      </c>
      <c r="F32" s="6" t="s">
        <v>26</v>
      </c>
      <c r="G32" s="6" t="s">
        <v>174</v>
      </c>
      <c r="H32" s="6">
        <v>1440.0</v>
      </c>
      <c r="I32" s="6" t="s">
        <v>28</v>
      </c>
      <c r="J32" s="6" t="s">
        <v>37</v>
      </c>
      <c r="K32" s="6" t="s">
        <v>175</v>
      </c>
      <c r="L32" s="6" t="s">
        <v>57</v>
      </c>
      <c r="M32" s="6" t="s">
        <v>176</v>
      </c>
      <c r="N32" s="6" t="s">
        <v>177</v>
      </c>
      <c r="O32" s="6">
        <v>1.539209596E9</v>
      </c>
      <c r="P32" s="7">
        <v>30410.0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ht="15.75" customHeight="1">
      <c r="A33" s="8">
        <v>4.0873767E7</v>
      </c>
      <c r="B33" s="9" t="s">
        <v>178</v>
      </c>
      <c r="C33" s="9" t="s">
        <v>179</v>
      </c>
      <c r="D33" s="9">
        <v>4.0873767E7</v>
      </c>
      <c r="E33" s="9" t="s">
        <v>25</v>
      </c>
      <c r="F33" s="9" t="s">
        <v>26</v>
      </c>
      <c r="G33" s="9" t="s">
        <v>180</v>
      </c>
      <c r="H33" s="9">
        <v>1832.0</v>
      </c>
      <c r="I33" s="9" t="s">
        <v>28</v>
      </c>
      <c r="J33" s="9" t="s">
        <v>37</v>
      </c>
      <c r="K33" s="9"/>
      <c r="L33" s="9" t="s">
        <v>57</v>
      </c>
      <c r="M33" s="9" t="s">
        <v>181</v>
      </c>
      <c r="N33" s="9" t="s">
        <v>182</v>
      </c>
      <c r="O33" s="9">
        <v>1.140554236E9</v>
      </c>
      <c r="P33" s="10">
        <v>32635.0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ht="15.75" customHeight="1">
      <c r="A34" s="5">
        <v>9.4075255E7</v>
      </c>
      <c r="B34" s="6" t="s">
        <v>183</v>
      </c>
      <c r="C34" s="6" t="s">
        <v>184</v>
      </c>
      <c r="D34" s="6">
        <v>9.4075255E7</v>
      </c>
      <c r="E34" s="6" t="s">
        <v>185</v>
      </c>
      <c r="F34" s="6" t="s">
        <v>26</v>
      </c>
      <c r="G34" s="6" t="s">
        <v>186</v>
      </c>
      <c r="H34" s="6">
        <v>1439.0</v>
      </c>
      <c r="I34" s="6" t="s">
        <v>28</v>
      </c>
      <c r="J34" s="6" t="s">
        <v>37</v>
      </c>
      <c r="K34" s="6"/>
      <c r="L34" s="6" t="s">
        <v>31</v>
      </c>
      <c r="M34" s="6" t="s">
        <v>32</v>
      </c>
      <c r="N34" s="6" t="s">
        <v>187</v>
      </c>
      <c r="O34" s="6">
        <v>1.161619314E9</v>
      </c>
      <c r="P34" s="7">
        <v>27897.0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ht="15.75" customHeight="1">
      <c r="A35" s="8">
        <v>2.9064893E7</v>
      </c>
      <c r="B35" s="9" t="s">
        <v>188</v>
      </c>
      <c r="C35" s="9" t="s">
        <v>189</v>
      </c>
      <c r="D35" s="9">
        <v>2.9064893E7</v>
      </c>
      <c r="E35" s="9" t="s">
        <v>61</v>
      </c>
      <c r="F35" s="9" t="s">
        <v>62</v>
      </c>
      <c r="G35" s="9" t="s">
        <v>190</v>
      </c>
      <c r="H35" s="9">
        <v>1886.0</v>
      </c>
      <c r="I35" s="9" t="s">
        <v>28</v>
      </c>
      <c r="J35" s="9" t="s">
        <v>37</v>
      </c>
      <c r="K35" s="9" t="s">
        <v>191</v>
      </c>
      <c r="L35" s="9" t="s">
        <v>144</v>
      </c>
      <c r="M35" s="9" t="s">
        <v>192</v>
      </c>
      <c r="N35" s="9" t="s">
        <v>193</v>
      </c>
      <c r="O35" s="9">
        <v>1.125208147E9</v>
      </c>
      <c r="P35" s="10">
        <v>29845.0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ht="15.75" customHeight="1">
      <c r="A36" s="5">
        <v>3.7388128E7</v>
      </c>
      <c r="B36" s="6" t="s">
        <v>194</v>
      </c>
      <c r="C36" s="6" t="s">
        <v>195</v>
      </c>
      <c r="D36" s="6">
        <v>3.7388128E7</v>
      </c>
      <c r="E36" s="6"/>
      <c r="F36" s="6"/>
      <c r="G36" s="6"/>
      <c r="H36" s="6"/>
      <c r="I36" s="6"/>
      <c r="J36" s="6"/>
      <c r="K36" s="6"/>
      <c r="L36" s="6"/>
      <c r="M36" s="6"/>
      <c r="N36" s="6" t="s">
        <v>196</v>
      </c>
      <c r="O36" s="6">
        <v>1.169729268E9</v>
      </c>
      <c r="P36" s="7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ht="15.75" customHeight="1">
      <c r="A37" s="8">
        <v>3.140378E7</v>
      </c>
      <c r="B37" s="9" t="s">
        <v>197</v>
      </c>
      <c r="C37" s="9" t="s">
        <v>198</v>
      </c>
      <c r="D37" s="9">
        <v>3.140378E7</v>
      </c>
      <c r="E37" s="9"/>
      <c r="F37" s="9"/>
      <c r="G37" s="9"/>
      <c r="H37" s="9"/>
      <c r="I37" s="9"/>
      <c r="J37" s="9"/>
      <c r="K37" s="9"/>
      <c r="L37" s="9"/>
      <c r="M37" s="9"/>
      <c r="N37" s="9" t="s">
        <v>199</v>
      </c>
      <c r="O37" s="9">
        <v>1.137920163E9</v>
      </c>
      <c r="P37" s="10">
        <v>31012.0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ht="15.75" customHeight="1">
      <c r="A38" s="5">
        <v>4.1917769E7</v>
      </c>
      <c r="B38" s="6" t="s">
        <v>200</v>
      </c>
      <c r="C38" s="6" t="s">
        <v>201</v>
      </c>
      <c r="D38" s="6">
        <v>4.1917769E7</v>
      </c>
      <c r="E38" s="6"/>
      <c r="F38" s="6"/>
      <c r="G38" s="6"/>
      <c r="H38" s="6"/>
      <c r="I38" s="6"/>
      <c r="J38" s="6"/>
      <c r="K38" s="6"/>
      <c r="L38" s="6"/>
      <c r="M38" s="6"/>
      <c r="N38" s="6" t="s">
        <v>202</v>
      </c>
      <c r="O38" s="6">
        <v>1.134858925E9</v>
      </c>
      <c r="P38" s="7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ht="15.75" customHeight="1">
      <c r="A39" s="8">
        <v>2.2826482E7</v>
      </c>
      <c r="B39" s="9" t="s">
        <v>203</v>
      </c>
      <c r="C39" s="9" t="s">
        <v>204</v>
      </c>
      <c r="D39" s="9">
        <v>2.2826482E7</v>
      </c>
      <c r="E39" s="9"/>
      <c r="F39" s="9"/>
      <c r="G39" s="9"/>
      <c r="H39" s="9"/>
      <c r="I39" s="9"/>
      <c r="J39" s="9"/>
      <c r="K39" s="9"/>
      <c r="L39" s="9"/>
      <c r="M39" s="9"/>
      <c r="N39" s="9" t="s">
        <v>205</v>
      </c>
      <c r="O39" s="9">
        <v>1.166482926E9</v>
      </c>
      <c r="P39" s="10">
        <v>26532.0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ht="15.75" customHeight="1">
      <c r="A40" s="5">
        <v>3.7060301E7</v>
      </c>
      <c r="B40" s="6" t="s">
        <v>206</v>
      </c>
      <c r="C40" s="6" t="s">
        <v>207</v>
      </c>
      <c r="D40" s="6">
        <v>3.7060301E7</v>
      </c>
      <c r="E40" s="6"/>
      <c r="F40" s="6"/>
      <c r="G40" s="6"/>
      <c r="H40" s="6"/>
      <c r="I40" s="6"/>
      <c r="J40" s="6"/>
      <c r="K40" s="6"/>
      <c r="L40" s="6"/>
      <c r="M40" s="6"/>
      <c r="N40" s="6" t="s">
        <v>208</v>
      </c>
      <c r="O40" s="6"/>
      <c r="P40" s="7">
        <v>34084.0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ht="15.75" customHeight="1">
      <c r="A41" s="8">
        <v>2.1130792E7</v>
      </c>
      <c r="B41" s="9" t="s">
        <v>209</v>
      </c>
      <c r="C41" s="9" t="s">
        <v>210</v>
      </c>
      <c r="D41" s="9">
        <v>2.1130792E7</v>
      </c>
      <c r="E41" s="9"/>
      <c r="F41" s="9"/>
      <c r="G41" s="9"/>
      <c r="H41" s="9"/>
      <c r="I41" s="9"/>
      <c r="J41" s="9"/>
      <c r="K41" s="9"/>
      <c r="L41" s="9"/>
      <c r="M41" s="9"/>
      <c r="N41" s="9" t="s">
        <v>211</v>
      </c>
      <c r="O41" s="9">
        <v>1.161062052E9</v>
      </c>
      <c r="P41" s="10">
        <v>22594.0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ht="15.75" customHeight="1">
      <c r="A42" s="5">
        <v>2.4033237E7</v>
      </c>
      <c r="B42" s="6" t="s">
        <v>212</v>
      </c>
      <c r="C42" s="6" t="s">
        <v>213</v>
      </c>
      <c r="D42" s="6">
        <v>2.4033237E7</v>
      </c>
      <c r="E42" s="6"/>
      <c r="F42" s="6"/>
      <c r="G42" s="6"/>
      <c r="H42" s="6"/>
      <c r="I42" s="6"/>
      <c r="J42" s="6"/>
      <c r="K42" s="6"/>
      <c r="L42" s="6"/>
      <c r="M42" s="6"/>
      <c r="N42" s="6" t="s">
        <v>214</v>
      </c>
      <c r="O42" s="6">
        <v>1.125993935E9</v>
      </c>
      <c r="P42" s="12">
        <v>27233.0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ht="15.75" customHeight="1">
      <c r="A43" s="8">
        <v>2.2656778E7</v>
      </c>
      <c r="B43" s="9" t="s">
        <v>215</v>
      </c>
      <c r="C43" s="9" t="s">
        <v>216</v>
      </c>
      <c r="D43" s="9">
        <v>2.2656778E7</v>
      </c>
      <c r="E43" s="9"/>
      <c r="F43" s="9"/>
      <c r="G43" s="9"/>
      <c r="H43" s="9"/>
      <c r="I43" s="9"/>
      <c r="J43" s="9"/>
      <c r="K43" s="9"/>
      <c r="L43" s="9"/>
      <c r="M43" s="9"/>
      <c r="N43" s="9" t="s">
        <v>217</v>
      </c>
      <c r="O43" s="9">
        <v>1.164681681E9</v>
      </c>
      <c r="P43" s="10">
        <v>26429.0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ht="15.75" customHeight="1">
      <c r="A44" s="5">
        <v>3.5353668E7</v>
      </c>
      <c r="B44" s="6" t="s">
        <v>218</v>
      </c>
      <c r="C44" s="6" t="s">
        <v>219</v>
      </c>
      <c r="D44" s="6">
        <v>3.5353668E7</v>
      </c>
      <c r="E44" s="6"/>
      <c r="F44" s="6"/>
      <c r="G44" s="6"/>
      <c r="H44" s="6"/>
      <c r="I44" s="6"/>
      <c r="J44" s="6"/>
      <c r="K44" s="6"/>
      <c r="L44" s="6"/>
      <c r="M44" s="6"/>
      <c r="N44" s="6" t="s">
        <v>220</v>
      </c>
      <c r="O44" s="6" t="s">
        <v>18</v>
      </c>
      <c r="P44" s="7">
        <v>33236.0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ht="15.75" customHeight="1">
      <c r="A45" s="8">
        <v>2.1981832E7</v>
      </c>
      <c r="B45" s="9" t="s">
        <v>221</v>
      </c>
      <c r="C45" s="9" t="s">
        <v>222</v>
      </c>
      <c r="D45" s="9">
        <v>2.1981832E7</v>
      </c>
      <c r="E45" s="9"/>
      <c r="F45" s="9"/>
      <c r="G45" s="9"/>
      <c r="H45" s="9"/>
      <c r="I45" s="9"/>
      <c r="J45" s="9"/>
      <c r="K45" s="9"/>
      <c r="L45" s="9"/>
      <c r="M45" s="9"/>
      <c r="N45" s="9" t="s">
        <v>223</v>
      </c>
      <c r="O45" s="9">
        <v>1.149742514E9</v>
      </c>
      <c r="P45" s="10">
        <v>25929.0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ht="15.75" customHeight="1">
      <c r="A46" s="5">
        <v>4.1639943E7</v>
      </c>
      <c r="B46" s="6" t="s">
        <v>224</v>
      </c>
      <c r="C46" s="6" t="s">
        <v>225</v>
      </c>
      <c r="D46" s="6">
        <v>4.1639943E7</v>
      </c>
      <c r="E46" s="6"/>
      <c r="F46" s="6"/>
      <c r="G46" s="6"/>
      <c r="H46" s="6"/>
      <c r="I46" s="6"/>
      <c r="J46" s="6"/>
      <c r="K46" s="6"/>
      <c r="L46" s="6"/>
      <c r="M46" s="6"/>
      <c r="N46" s="6" t="s">
        <v>226</v>
      </c>
      <c r="O46" s="6">
        <v>1.158059413E9</v>
      </c>
      <c r="P46" s="7">
        <v>36121.0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ht="15.75" customHeight="1">
      <c r="A47" s="8">
        <v>3.2404463E7</v>
      </c>
      <c r="B47" s="9" t="s">
        <v>227</v>
      </c>
      <c r="C47" s="9" t="s">
        <v>228</v>
      </c>
      <c r="D47" s="9">
        <v>3.2404463E7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 t="s">
        <v>18</v>
      </c>
      <c r="P47" s="10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ht="15.75" customHeight="1">
      <c r="A48" s="5">
        <v>3.6786519E7</v>
      </c>
      <c r="B48" s="6" t="s">
        <v>91</v>
      </c>
      <c r="C48" s="6" t="s">
        <v>229</v>
      </c>
      <c r="D48" s="6">
        <v>3.6786519E7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>
        <v>1.164297376E9</v>
      </c>
      <c r="P48" s="7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ht="15.75" customHeight="1">
      <c r="A49" s="8">
        <v>3.7036332E7</v>
      </c>
      <c r="B49" s="9" t="s">
        <v>230</v>
      </c>
      <c r="C49" s="9" t="s">
        <v>231</v>
      </c>
      <c r="D49" s="9">
        <v>3.7036332E7</v>
      </c>
      <c r="E49" s="9"/>
      <c r="F49" s="9"/>
      <c r="G49" s="9"/>
      <c r="H49" s="9"/>
      <c r="I49" s="9"/>
      <c r="J49" s="9"/>
      <c r="K49" s="9"/>
      <c r="L49" s="9"/>
      <c r="M49" s="9"/>
      <c r="N49" s="9" t="s">
        <v>232</v>
      </c>
      <c r="O49" s="9">
        <v>1.126691233E9</v>
      </c>
      <c r="P49" s="10">
        <v>33843.0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ht="15.75" customHeight="1">
      <c r="A50" s="5">
        <v>4.4364634E7</v>
      </c>
      <c r="B50" s="6" t="s">
        <v>233</v>
      </c>
      <c r="C50" s="6" t="s">
        <v>234</v>
      </c>
      <c r="D50" s="6">
        <v>4.4364634E7</v>
      </c>
      <c r="E50" s="6"/>
      <c r="F50" s="6"/>
      <c r="G50" s="6"/>
      <c r="H50" s="6"/>
      <c r="I50" s="6"/>
      <c r="J50" s="6"/>
      <c r="K50" s="6"/>
      <c r="L50" s="6"/>
      <c r="M50" s="6"/>
      <c r="N50" s="6" t="s">
        <v>235</v>
      </c>
      <c r="O50" s="6">
        <v>1.12815373E9</v>
      </c>
      <c r="P50" s="7">
        <v>37497.0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ht="15.75" customHeight="1">
      <c r="A51" s="8">
        <v>4.1263312E7</v>
      </c>
      <c r="B51" s="9" t="s">
        <v>91</v>
      </c>
      <c r="C51" s="9" t="s">
        <v>236</v>
      </c>
      <c r="D51" s="9">
        <v>4.1263312E7</v>
      </c>
      <c r="E51" s="9" t="s">
        <v>25</v>
      </c>
      <c r="F51" s="9" t="s">
        <v>26</v>
      </c>
      <c r="G51" s="9" t="s">
        <v>237</v>
      </c>
      <c r="H51" s="9">
        <v>1439.0</v>
      </c>
      <c r="I51" s="9" t="s">
        <v>28</v>
      </c>
      <c r="J51" s="9" t="s">
        <v>37</v>
      </c>
      <c r="K51" s="9"/>
      <c r="L51" s="9" t="s">
        <v>57</v>
      </c>
      <c r="M51" s="9" t="s">
        <v>32</v>
      </c>
      <c r="N51" s="9"/>
      <c r="O51" s="9">
        <v>1.159622747E9</v>
      </c>
      <c r="P51" s="10">
        <v>35937.0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ht="15.75" customHeight="1">
      <c r="A52" s="5">
        <v>4.258637E7</v>
      </c>
      <c r="B52" s="6" t="s">
        <v>238</v>
      </c>
      <c r="C52" s="6" t="s">
        <v>239</v>
      </c>
      <c r="D52" s="6">
        <v>4.258637E7</v>
      </c>
      <c r="E52" s="6"/>
      <c r="F52" s="6"/>
      <c r="G52" s="6"/>
      <c r="H52" s="6"/>
      <c r="I52" s="6"/>
      <c r="J52" s="6"/>
      <c r="K52" s="6"/>
      <c r="L52" s="6"/>
      <c r="M52" s="6"/>
      <c r="N52" s="6" t="s">
        <v>240</v>
      </c>
      <c r="O52" s="6">
        <v>1.125475896E9</v>
      </c>
      <c r="P52" s="7">
        <v>36652.0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ht="15.75" customHeight="1">
      <c r="A53" s="8">
        <v>3.4871654E7</v>
      </c>
      <c r="B53" s="9" t="s">
        <v>241</v>
      </c>
      <c r="C53" s="9" t="s">
        <v>242</v>
      </c>
      <c r="D53" s="9">
        <v>3.4871654E7</v>
      </c>
      <c r="E53" s="9" t="s">
        <v>243</v>
      </c>
      <c r="F53" s="9" t="s">
        <v>26</v>
      </c>
      <c r="G53" s="9" t="s">
        <v>244</v>
      </c>
      <c r="H53" s="9">
        <v>1708.0</v>
      </c>
      <c r="I53" s="9" t="s">
        <v>245</v>
      </c>
      <c r="J53" s="9" t="s">
        <v>37</v>
      </c>
      <c r="K53" s="9" t="s">
        <v>246</v>
      </c>
      <c r="L53" s="9" t="s">
        <v>247</v>
      </c>
      <c r="M53" s="9" t="s">
        <v>248</v>
      </c>
      <c r="N53" s="9" t="s">
        <v>249</v>
      </c>
      <c r="O53" s="9">
        <v>1.150235407E9</v>
      </c>
      <c r="P53" s="10">
        <v>32867.0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ht="15.75" customHeight="1">
      <c r="A54" s="5">
        <v>3.92755E7</v>
      </c>
      <c r="B54" s="6" t="s">
        <v>250</v>
      </c>
      <c r="C54" s="6" t="s">
        <v>251</v>
      </c>
      <c r="D54" s="6">
        <v>3.92755E7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>
        <v>1.155818302E9</v>
      </c>
      <c r="P54" s="7">
        <v>35031.0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ht="15.75" customHeight="1">
      <c r="A55" s="8">
        <v>4.0133136E7</v>
      </c>
      <c r="B55" s="9" t="s">
        <v>252</v>
      </c>
      <c r="C55" s="9" t="s">
        <v>253</v>
      </c>
      <c r="D55" s="9">
        <v>4.0133136E7</v>
      </c>
      <c r="E55" s="9" t="s">
        <v>25</v>
      </c>
      <c r="F55" s="9" t="s">
        <v>26</v>
      </c>
      <c r="G55" s="9" t="s">
        <v>254</v>
      </c>
      <c r="H55" s="9">
        <v>1099.0</v>
      </c>
      <c r="I55" s="9" t="s">
        <v>255</v>
      </c>
      <c r="J55" s="9" t="s">
        <v>37</v>
      </c>
      <c r="K55" s="9" t="s">
        <v>128</v>
      </c>
      <c r="L55" s="9" t="s">
        <v>57</v>
      </c>
      <c r="M55" s="9" t="s">
        <v>256</v>
      </c>
      <c r="N55" s="9" t="s">
        <v>257</v>
      </c>
      <c r="O55" s="9">
        <v>1.122416811E9</v>
      </c>
      <c r="P55" s="10">
        <v>35463.0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ht="15.75" customHeight="1">
      <c r="A56" s="5">
        <v>3.8710314E7</v>
      </c>
      <c r="B56" s="6" t="s">
        <v>258</v>
      </c>
      <c r="C56" s="6" t="s">
        <v>259</v>
      </c>
      <c r="D56" s="6">
        <v>3.8710314E7</v>
      </c>
      <c r="E56" s="6"/>
      <c r="F56" s="6"/>
      <c r="G56" s="6"/>
      <c r="H56" s="6"/>
      <c r="I56" s="6"/>
      <c r="J56" s="6"/>
      <c r="K56" s="6"/>
      <c r="L56" s="6"/>
      <c r="M56" s="6"/>
      <c r="N56" s="6" t="s">
        <v>260</v>
      </c>
      <c r="O56" s="6">
        <v>1.154983632E9</v>
      </c>
      <c r="P56" s="7">
        <v>34827.0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ht="15.75" customHeight="1">
      <c r="A57" s="8">
        <v>4.3916827E7</v>
      </c>
      <c r="B57" s="9" t="s">
        <v>261</v>
      </c>
      <c r="C57" s="9" t="s">
        <v>262</v>
      </c>
      <c r="D57" s="9">
        <v>4.3916827E7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10">
        <v>37281.0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ht="15.75" customHeight="1">
      <c r="A58" s="5">
        <v>3.6297487E7</v>
      </c>
      <c r="B58" s="6" t="s">
        <v>263</v>
      </c>
      <c r="C58" s="6" t="s">
        <v>264</v>
      </c>
      <c r="D58" s="6">
        <v>3.6297487E7</v>
      </c>
      <c r="E58" s="6"/>
      <c r="F58" s="6"/>
      <c r="G58" s="6"/>
      <c r="H58" s="6"/>
      <c r="I58" s="6"/>
      <c r="J58" s="6"/>
      <c r="K58" s="6"/>
      <c r="L58" s="6"/>
      <c r="M58" s="6"/>
      <c r="N58" s="6" t="s">
        <v>265</v>
      </c>
      <c r="O58" s="6">
        <v>1.141633096E9</v>
      </c>
      <c r="P58" s="12">
        <v>33504.0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ht="15.75" customHeight="1">
      <c r="A59" s="8">
        <v>3.9665127E7</v>
      </c>
      <c r="B59" s="9" t="s">
        <v>263</v>
      </c>
      <c r="C59" s="9" t="s">
        <v>266</v>
      </c>
      <c r="D59" s="9">
        <v>3.9665127E7</v>
      </c>
      <c r="E59" s="9"/>
      <c r="F59" s="9"/>
      <c r="G59" s="9"/>
      <c r="H59" s="9"/>
      <c r="I59" s="9"/>
      <c r="J59" s="9"/>
      <c r="K59" s="9"/>
      <c r="L59" s="9"/>
      <c r="M59" s="9"/>
      <c r="N59" s="9" t="s">
        <v>267</v>
      </c>
      <c r="O59" s="9">
        <v>1.12547893E9</v>
      </c>
      <c r="P59" s="10">
        <v>35253.0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ht="15.75" customHeight="1">
      <c r="A60" s="5">
        <v>3.9646253E7</v>
      </c>
      <c r="B60" s="6" t="s">
        <v>268</v>
      </c>
      <c r="C60" s="6" t="s">
        <v>269</v>
      </c>
      <c r="D60" s="6">
        <v>3.9646253E7</v>
      </c>
      <c r="E60" s="6"/>
      <c r="F60" s="6"/>
      <c r="G60" s="6"/>
      <c r="H60" s="6"/>
      <c r="I60" s="6"/>
      <c r="J60" s="6"/>
      <c r="K60" s="6"/>
      <c r="L60" s="6"/>
      <c r="M60" s="6"/>
      <c r="N60" s="6" t="s">
        <v>270</v>
      </c>
      <c r="O60" s="6">
        <v>1.125061863E9</v>
      </c>
      <c r="P60" s="7">
        <v>35324.0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ht="15.75" customHeight="1">
      <c r="A61" s="8">
        <v>2.8054001E7</v>
      </c>
      <c r="B61" s="9" t="s">
        <v>263</v>
      </c>
      <c r="C61" s="9" t="s">
        <v>271</v>
      </c>
      <c r="D61" s="9">
        <v>2.8054001E7</v>
      </c>
      <c r="E61" s="9"/>
      <c r="F61" s="9"/>
      <c r="G61" s="9"/>
      <c r="H61" s="9"/>
      <c r="I61" s="9"/>
      <c r="J61" s="9"/>
      <c r="K61" s="9"/>
      <c r="L61" s="9"/>
      <c r="M61" s="9"/>
      <c r="N61" s="9" t="s">
        <v>272</v>
      </c>
      <c r="O61" s="9">
        <v>1.168442449E9</v>
      </c>
      <c r="P61" s="10">
        <v>29421.0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ht="15.75" customHeight="1">
      <c r="A62" s="5">
        <v>3.6162205E7</v>
      </c>
      <c r="B62" s="6" t="s">
        <v>263</v>
      </c>
      <c r="C62" s="6" t="s">
        <v>273</v>
      </c>
      <c r="D62" s="6">
        <v>3.6162205E7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>
        <v>1.12355504E9</v>
      </c>
      <c r="P62" s="7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ht="15.75" customHeight="1">
      <c r="A63" s="8">
        <v>2.7930531E7</v>
      </c>
      <c r="B63" s="9" t="s">
        <v>274</v>
      </c>
      <c r="C63" s="9" t="s">
        <v>275</v>
      </c>
      <c r="D63" s="9">
        <v>2.7930531E7</v>
      </c>
      <c r="E63" s="9"/>
      <c r="F63" s="9"/>
      <c r="G63" s="9"/>
      <c r="H63" s="9"/>
      <c r="I63" s="9"/>
      <c r="J63" s="9"/>
      <c r="K63" s="9"/>
      <c r="L63" s="9"/>
      <c r="M63" s="9"/>
      <c r="N63" s="9" t="s">
        <v>276</v>
      </c>
      <c r="O63" s="9">
        <v>1.13421198E9</v>
      </c>
      <c r="P63" s="10">
        <v>29291.0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ht="15.75" customHeight="1">
      <c r="A64" s="5">
        <v>2.2447579E7</v>
      </c>
      <c r="B64" s="6" t="s">
        <v>277</v>
      </c>
      <c r="C64" s="6" t="s">
        <v>278</v>
      </c>
      <c r="D64" s="6">
        <v>2.2447579E7</v>
      </c>
      <c r="E64" s="6"/>
      <c r="F64" s="6"/>
      <c r="G64" s="6"/>
      <c r="H64" s="6"/>
      <c r="I64" s="6"/>
      <c r="J64" s="6"/>
      <c r="K64" s="6"/>
      <c r="L64" s="6"/>
      <c r="M64" s="6"/>
      <c r="N64" s="6" t="s">
        <v>279</v>
      </c>
      <c r="O64" s="6">
        <v>1.135003642E9</v>
      </c>
      <c r="P64" s="7">
        <v>26202.0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ht="15.75" customHeight="1">
      <c r="A65" s="8">
        <v>2.873501E7</v>
      </c>
      <c r="B65" s="9" t="s">
        <v>280</v>
      </c>
      <c r="C65" s="9" t="s">
        <v>281</v>
      </c>
      <c r="D65" s="9">
        <v>2.873501E7</v>
      </c>
      <c r="E65" s="9"/>
      <c r="F65" s="9"/>
      <c r="G65" s="9"/>
      <c r="H65" s="9"/>
      <c r="I65" s="9"/>
      <c r="J65" s="9"/>
      <c r="K65" s="9"/>
      <c r="L65" s="9"/>
      <c r="M65" s="9"/>
      <c r="N65" s="9" t="s">
        <v>282</v>
      </c>
      <c r="O65" s="9">
        <v>1.176525294E9</v>
      </c>
      <c r="P65" s="10">
        <v>29656.0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ht="15.75" customHeight="1">
      <c r="A66" s="5">
        <v>9.4521109E7</v>
      </c>
      <c r="B66" s="6" t="s">
        <v>283</v>
      </c>
      <c r="C66" s="6" t="s">
        <v>284</v>
      </c>
      <c r="D66" s="6">
        <v>9.4521109E7</v>
      </c>
      <c r="E66" s="6"/>
      <c r="F66" s="6"/>
      <c r="G66" s="6"/>
      <c r="H66" s="6"/>
      <c r="I66" s="6"/>
      <c r="J66" s="6"/>
      <c r="K66" s="6"/>
      <c r="L66" s="6"/>
      <c r="M66" s="6"/>
      <c r="N66" s="6" t="s">
        <v>285</v>
      </c>
      <c r="O66" s="6" t="s">
        <v>18</v>
      </c>
      <c r="P66" s="7">
        <v>32549.0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ht="15.75" customHeight="1">
      <c r="A67" s="8">
        <v>9.4290896E7</v>
      </c>
      <c r="B67" s="9" t="s">
        <v>286</v>
      </c>
      <c r="C67" s="9" t="s">
        <v>287</v>
      </c>
      <c r="D67" s="9">
        <v>9.4290896E7</v>
      </c>
      <c r="E67" s="9"/>
      <c r="F67" s="9"/>
      <c r="G67" s="9"/>
      <c r="H67" s="9"/>
      <c r="I67" s="9"/>
      <c r="J67" s="9"/>
      <c r="K67" s="9"/>
      <c r="L67" s="9"/>
      <c r="M67" s="9"/>
      <c r="N67" s="9" t="s">
        <v>288</v>
      </c>
      <c r="O67" s="9">
        <v>1.136269477E9</v>
      </c>
      <c r="P67" s="10">
        <v>34136.0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ht="15.75" customHeight="1">
      <c r="A68" s="5">
        <v>2.9319005E7</v>
      </c>
      <c r="B68" s="6" t="s">
        <v>289</v>
      </c>
      <c r="C68" s="6" t="s">
        <v>290</v>
      </c>
      <c r="D68" s="6">
        <v>2.9319005E7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>
        <v>1.13137428E9</v>
      </c>
      <c r="P68" s="7">
        <v>29991.0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ht="15.75" customHeight="1">
      <c r="A69" s="8">
        <v>3.1703988E7</v>
      </c>
      <c r="B69" s="9" t="s">
        <v>291</v>
      </c>
      <c r="C69" s="9" t="s">
        <v>292</v>
      </c>
      <c r="D69" s="9">
        <v>3.1703988E7</v>
      </c>
      <c r="E69" s="9"/>
      <c r="F69" s="9"/>
      <c r="G69" s="9"/>
      <c r="H69" s="9"/>
      <c r="I69" s="9"/>
      <c r="J69" s="9"/>
      <c r="K69" s="9"/>
      <c r="L69" s="9"/>
      <c r="M69" s="9"/>
      <c r="N69" s="9" t="s">
        <v>293</v>
      </c>
      <c r="O69" s="9"/>
      <c r="P69" s="10">
        <v>31240.0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ht="15.75" customHeight="1">
      <c r="A70" s="5">
        <v>3.0455729E7</v>
      </c>
      <c r="B70" s="6" t="s">
        <v>294</v>
      </c>
      <c r="C70" s="6" t="s">
        <v>295</v>
      </c>
      <c r="D70" s="6">
        <v>3.0455729E7</v>
      </c>
      <c r="E70" s="6"/>
      <c r="F70" s="6"/>
      <c r="G70" s="6"/>
      <c r="H70" s="6"/>
      <c r="I70" s="6"/>
      <c r="J70" s="6"/>
      <c r="K70" s="6"/>
      <c r="L70" s="6"/>
      <c r="M70" s="6"/>
      <c r="N70" s="6" t="s">
        <v>296</v>
      </c>
      <c r="O70" s="6">
        <v>1.127588744E9</v>
      </c>
      <c r="P70" s="7">
        <v>30612.0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ht="15.75" customHeight="1">
      <c r="A71" s="8">
        <v>4.3406398E7</v>
      </c>
      <c r="B71" s="9" t="s">
        <v>297</v>
      </c>
      <c r="C71" s="9" t="s">
        <v>298</v>
      </c>
      <c r="D71" s="9">
        <v>4.3406398E7</v>
      </c>
      <c r="E71" s="9"/>
      <c r="F71" s="9"/>
      <c r="G71" s="9"/>
      <c r="H71" s="9"/>
      <c r="I71" s="9"/>
      <c r="J71" s="9"/>
      <c r="K71" s="9"/>
      <c r="L71" s="9"/>
      <c r="M71" s="9"/>
      <c r="N71" s="9" t="s">
        <v>299</v>
      </c>
      <c r="O71" s="9">
        <v>1.165567776E9</v>
      </c>
      <c r="P71" s="10">
        <v>37062.0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ht="15.75" customHeight="1">
      <c r="A72" s="5">
        <v>3.4583817E7</v>
      </c>
      <c r="B72" s="6" t="s">
        <v>300</v>
      </c>
      <c r="C72" s="6" t="s">
        <v>301</v>
      </c>
      <c r="D72" s="6">
        <v>3.4583817E7</v>
      </c>
      <c r="E72" s="6"/>
      <c r="F72" s="6"/>
      <c r="G72" s="6"/>
      <c r="H72" s="6"/>
      <c r="I72" s="6"/>
      <c r="J72" s="6"/>
      <c r="K72" s="6"/>
      <c r="L72" s="6"/>
      <c r="M72" s="6"/>
      <c r="N72" s="6" t="s">
        <v>302</v>
      </c>
      <c r="O72" s="6">
        <v>1.125670074E9</v>
      </c>
      <c r="P72" s="7">
        <v>32698.0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ht="15.75" customHeight="1">
      <c r="A73" s="8">
        <v>2.5422284E7</v>
      </c>
      <c r="B73" s="9" t="s">
        <v>303</v>
      </c>
      <c r="C73" s="9" t="s">
        <v>304</v>
      </c>
      <c r="D73" s="9">
        <v>2.5422284E7</v>
      </c>
      <c r="E73" s="9"/>
      <c r="F73" s="9"/>
      <c r="G73" s="9"/>
      <c r="H73" s="9"/>
      <c r="I73" s="9"/>
      <c r="J73" s="9"/>
      <c r="K73" s="9"/>
      <c r="L73" s="9"/>
      <c r="M73" s="9"/>
      <c r="N73" s="9" t="s">
        <v>305</v>
      </c>
      <c r="O73" s="9">
        <v>1.131666927E9</v>
      </c>
      <c r="P73" s="10">
        <v>27962.0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ht="15.75" customHeight="1">
      <c r="A74" s="5">
        <v>2.7259537E7</v>
      </c>
      <c r="B74" s="6" t="s">
        <v>306</v>
      </c>
      <c r="C74" s="6" t="s">
        <v>307</v>
      </c>
      <c r="D74" s="6">
        <v>2.7259537E7</v>
      </c>
      <c r="E74" s="6"/>
      <c r="F74" s="6"/>
      <c r="G74" s="6"/>
      <c r="H74" s="6"/>
      <c r="I74" s="6"/>
      <c r="J74" s="6"/>
      <c r="K74" s="6"/>
      <c r="L74" s="6"/>
      <c r="M74" s="6"/>
      <c r="N74" s="6" t="s">
        <v>308</v>
      </c>
      <c r="O74" s="6">
        <v>1.166665806E9</v>
      </c>
      <c r="P74" s="7">
        <v>28979.0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ht="15.75" customHeight="1">
      <c r="A75" s="8">
        <v>3.8128116E7</v>
      </c>
      <c r="B75" s="9" t="s">
        <v>309</v>
      </c>
      <c r="C75" s="9" t="s">
        <v>310</v>
      </c>
      <c r="D75" s="9">
        <v>3.8128116E7</v>
      </c>
      <c r="E75" s="9" t="s">
        <v>25</v>
      </c>
      <c r="F75" s="9" t="s">
        <v>26</v>
      </c>
      <c r="G75" s="9"/>
      <c r="H75" s="9">
        <v>1755.0</v>
      </c>
      <c r="I75" s="9" t="s">
        <v>28</v>
      </c>
      <c r="J75" s="9" t="s">
        <v>311</v>
      </c>
      <c r="K75" s="9"/>
      <c r="L75" s="9" t="s">
        <v>57</v>
      </c>
      <c r="M75" s="9" t="s">
        <v>312</v>
      </c>
      <c r="N75" s="9"/>
      <c r="O75" s="9">
        <v>1.139545887E9</v>
      </c>
      <c r="P75" s="10">
        <v>34426.0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ht="15.75" customHeight="1">
      <c r="A76" s="5">
        <v>2.9697288E7</v>
      </c>
      <c r="B76" s="6" t="s">
        <v>309</v>
      </c>
      <c r="C76" s="6" t="s">
        <v>313</v>
      </c>
      <c r="D76" s="6">
        <v>2.9697288E7</v>
      </c>
      <c r="E76" s="6"/>
      <c r="F76" s="6"/>
      <c r="G76" s="6"/>
      <c r="H76" s="6"/>
      <c r="I76" s="6"/>
      <c r="J76" s="6"/>
      <c r="K76" s="6"/>
      <c r="L76" s="6"/>
      <c r="M76" s="6"/>
      <c r="N76" s="6" t="s">
        <v>314</v>
      </c>
      <c r="O76" s="6">
        <v>1.13076435E9</v>
      </c>
      <c r="P76" s="7">
        <v>30167.0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ht="15.75" customHeight="1">
      <c r="A77" s="8">
        <v>3.816591E7</v>
      </c>
      <c r="B77" s="9" t="s">
        <v>309</v>
      </c>
      <c r="C77" s="9" t="s">
        <v>315</v>
      </c>
      <c r="D77" s="9">
        <v>3.816591E7</v>
      </c>
      <c r="E77" s="9"/>
      <c r="F77" s="9"/>
      <c r="G77" s="9"/>
      <c r="H77" s="9"/>
      <c r="I77" s="9"/>
      <c r="J77" s="9"/>
      <c r="K77" s="9"/>
      <c r="L77" s="9"/>
      <c r="M77" s="9"/>
      <c r="N77" s="9" t="s">
        <v>316</v>
      </c>
      <c r="O77" s="9">
        <v>1.15620154E9</v>
      </c>
      <c r="P77" s="10">
        <v>34440.0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ht="15.75" customHeight="1">
      <c r="A78" s="5">
        <v>3.7782026E7</v>
      </c>
      <c r="B78" s="6" t="s">
        <v>309</v>
      </c>
      <c r="C78" s="6" t="s">
        <v>317</v>
      </c>
      <c r="D78" s="6">
        <v>3.7782026E7</v>
      </c>
      <c r="E78" s="6"/>
      <c r="F78" s="6"/>
      <c r="G78" s="6"/>
      <c r="H78" s="6"/>
      <c r="I78" s="6"/>
      <c r="J78" s="6"/>
      <c r="K78" s="6"/>
      <c r="L78" s="6"/>
      <c r="M78" s="6"/>
      <c r="N78" s="6" t="s">
        <v>318</v>
      </c>
      <c r="O78" s="6">
        <v>1.151065312E9</v>
      </c>
      <c r="P78" s="7">
        <v>34158.0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ht="15.75" customHeight="1">
      <c r="A79" s="8">
        <v>3.9075526E7</v>
      </c>
      <c r="B79" s="9" t="s">
        <v>319</v>
      </c>
      <c r="C79" s="9" t="s">
        <v>320</v>
      </c>
      <c r="D79" s="9">
        <v>3.9075526E7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>
        <v>1.138848109E9</v>
      </c>
      <c r="P79" s="10">
        <v>35236.0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ht="15.75" customHeight="1">
      <c r="A80" s="5">
        <v>3.8672137E7</v>
      </c>
      <c r="B80" s="6" t="s">
        <v>321</v>
      </c>
      <c r="C80" s="6" t="s">
        <v>322</v>
      </c>
      <c r="D80" s="6">
        <v>3.8672137E7</v>
      </c>
      <c r="E80" s="6"/>
      <c r="F80" s="6"/>
      <c r="G80" s="6"/>
      <c r="H80" s="6"/>
      <c r="I80" s="6"/>
      <c r="J80" s="6"/>
      <c r="K80" s="6"/>
      <c r="L80" s="6"/>
      <c r="M80" s="6"/>
      <c r="N80" s="6" t="s">
        <v>323</v>
      </c>
      <c r="O80" s="6">
        <v>1.130677874E9</v>
      </c>
      <c r="P80" s="7">
        <v>34567.0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ht="15.75" customHeight="1">
      <c r="A81" s="8">
        <v>3.8026805E7</v>
      </c>
      <c r="B81" s="9" t="s">
        <v>324</v>
      </c>
      <c r="C81" s="9" t="s">
        <v>325</v>
      </c>
      <c r="D81" s="9">
        <v>3.8026805E7</v>
      </c>
      <c r="E81" s="9"/>
      <c r="F81" s="9"/>
      <c r="G81" s="9"/>
      <c r="H81" s="9"/>
      <c r="I81" s="9"/>
      <c r="J81" s="9"/>
      <c r="K81" s="9"/>
      <c r="L81" s="9"/>
      <c r="M81" s="9"/>
      <c r="N81" s="9" t="s">
        <v>326</v>
      </c>
      <c r="O81" s="9">
        <v>1.124048703E9</v>
      </c>
      <c r="P81" s="10">
        <v>34401.0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ht="15.75" customHeight="1">
      <c r="A82" s="5">
        <v>2.2986617E7</v>
      </c>
      <c r="B82" s="6" t="s">
        <v>327</v>
      </c>
      <c r="C82" s="6" t="s">
        <v>328</v>
      </c>
      <c r="D82" s="6">
        <v>2.2986617E7</v>
      </c>
      <c r="E82" s="6"/>
      <c r="F82" s="6"/>
      <c r="G82" s="6"/>
      <c r="H82" s="6"/>
      <c r="I82" s="6"/>
      <c r="J82" s="6"/>
      <c r="K82" s="6"/>
      <c r="L82" s="6"/>
      <c r="M82" s="6"/>
      <c r="N82" s="6" t="s">
        <v>329</v>
      </c>
      <c r="O82" s="6">
        <v>1.123163394E9</v>
      </c>
      <c r="P82" s="7">
        <v>26547.0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ht="15.75" customHeight="1">
      <c r="A83" s="8">
        <v>3.4849125E7</v>
      </c>
      <c r="B83" s="9" t="s">
        <v>327</v>
      </c>
      <c r="C83" s="9" t="s">
        <v>330</v>
      </c>
      <c r="D83" s="9">
        <v>3.4849125E7</v>
      </c>
      <c r="E83" s="9" t="s">
        <v>25</v>
      </c>
      <c r="F83" s="9" t="s">
        <v>26</v>
      </c>
      <c r="G83" s="9" t="s">
        <v>331</v>
      </c>
      <c r="H83" s="9">
        <v>1763.0</v>
      </c>
      <c r="I83" s="9" t="s">
        <v>28</v>
      </c>
      <c r="J83" s="9" t="s">
        <v>37</v>
      </c>
      <c r="K83" s="9" t="s">
        <v>332</v>
      </c>
      <c r="L83" s="9" t="s">
        <v>333</v>
      </c>
      <c r="M83" s="9" t="s">
        <v>160</v>
      </c>
      <c r="N83" s="9" t="s">
        <v>334</v>
      </c>
      <c r="O83" s="9">
        <v>1.135661121E9</v>
      </c>
      <c r="P83" s="10">
        <v>31216.0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ht="15.75" customHeight="1">
      <c r="A84" s="5">
        <v>3.6471269E7</v>
      </c>
      <c r="B84" s="6" t="s">
        <v>335</v>
      </c>
      <c r="C84" s="6" t="s">
        <v>336</v>
      </c>
      <c r="D84" s="6">
        <v>3.6471269E7</v>
      </c>
      <c r="E84" s="6"/>
      <c r="F84" s="6"/>
      <c r="G84" s="6"/>
      <c r="H84" s="6"/>
      <c r="I84" s="6"/>
      <c r="J84" s="6"/>
      <c r="K84" s="6"/>
      <c r="L84" s="6"/>
      <c r="M84" s="6"/>
      <c r="N84" s="6" t="s">
        <v>337</v>
      </c>
      <c r="O84" s="6">
        <v>1.14145952E9</v>
      </c>
      <c r="P84" s="7">
        <v>34231.0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ht="15.75" customHeight="1">
      <c r="A85" s="8">
        <v>3.9962767E7</v>
      </c>
      <c r="B85" s="9" t="s">
        <v>338</v>
      </c>
      <c r="C85" s="9" t="s">
        <v>339</v>
      </c>
      <c r="D85" s="9">
        <v>3.9962767E7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>
        <v>1.168768011E9</v>
      </c>
      <c r="P85" s="10">
        <v>35347.0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ht="15.75" customHeight="1">
      <c r="A86" s="5">
        <v>2.9332369E7</v>
      </c>
      <c r="B86" s="6" t="s">
        <v>340</v>
      </c>
      <c r="C86" s="6" t="s">
        <v>341</v>
      </c>
      <c r="D86" s="6">
        <v>2.9332369E7</v>
      </c>
      <c r="E86" s="6"/>
      <c r="F86" s="6"/>
      <c r="G86" s="6"/>
      <c r="H86" s="6"/>
      <c r="I86" s="6"/>
      <c r="J86" s="6"/>
      <c r="K86" s="6"/>
      <c r="L86" s="6"/>
      <c r="M86" s="6"/>
      <c r="N86" s="6" t="s">
        <v>342</v>
      </c>
      <c r="O86" s="6">
        <v>1.13190927E9</v>
      </c>
      <c r="P86" s="7">
        <v>30111.0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ht="15.75" customHeight="1">
      <c r="A87" s="8">
        <v>4.1556999E7</v>
      </c>
      <c r="B87" s="9" t="s">
        <v>343</v>
      </c>
      <c r="C87" s="9" t="s">
        <v>344</v>
      </c>
      <c r="D87" s="9">
        <v>4.1556999E7</v>
      </c>
      <c r="E87" s="9" t="s">
        <v>243</v>
      </c>
      <c r="F87" s="9" t="s">
        <v>26</v>
      </c>
      <c r="G87" s="9" t="s">
        <v>345</v>
      </c>
      <c r="H87" s="9">
        <v>1434.0</v>
      </c>
      <c r="I87" s="9" t="s">
        <v>28</v>
      </c>
      <c r="J87" s="9" t="s">
        <v>346</v>
      </c>
      <c r="K87" s="9" t="s">
        <v>347</v>
      </c>
      <c r="L87" s="9" t="s">
        <v>57</v>
      </c>
      <c r="M87" s="9" t="s">
        <v>32</v>
      </c>
      <c r="N87" s="9" t="s">
        <v>348</v>
      </c>
      <c r="O87" s="9">
        <v>1.145289291E9</v>
      </c>
      <c r="P87" s="10">
        <v>36102.0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ht="15.75" customHeight="1">
      <c r="A88" s="5">
        <v>2.2650822E7</v>
      </c>
      <c r="B88" s="6" t="s">
        <v>349</v>
      </c>
      <c r="C88" s="6" t="s">
        <v>350</v>
      </c>
      <c r="D88" s="6">
        <v>2.2650822E7</v>
      </c>
      <c r="E88" s="6"/>
      <c r="F88" s="6"/>
      <c r="G88" s="6"/>
      <c r="H88" s="6"/>
      <c r="I88" s="6"/>
      <c r="J88" s="6"/>
      <c r="K88" s="6"/>
      <c r="L88" s="6"/>
      <c r="M88" s="6"/>
      <c r="N88" s="6" t="s">
        <v>351</v>
      </c>
      <c r="O88" s="6">
        <v>1.158521754E9</v>
      </c>
      <c r="P88" s="7">
        <v>26352.0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ht="15.75" customHeight="1">
      <c r="A89" s="8">
        <v>3.5959231E7</v>
      </c>
      <c r="B89" s="9" t="s">
        <v>352</v>
      </c>
      <c r="C89" s="9" t="s">
        <v>353</v>
      </c>
      <c r="D89" s="9">
        <v>3.5959231E7</v>
      </c>
      <c r="E89" s="9"/>
      <c r="F89" s="9"/>
      <c r="G89" s="9"/>
      <c r="H89" s="9"/>
      <c r="I89" s="9"/>
      <c r="J89" s="9"/>
      <c r="K89" s="9"/>
      <c r="L89" s="9"/>
      <c r="M89" s="9"/>
      <c r="N89" s="9" t="s">
        <v>354</v>
      </c>
      <c r="O89" s="9">
        <v>1.167217723E9</v>
      </c>
      <c r="P89" s="10">
        <v>33341.0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ht="15.75" customHeight="1">
      <c r="A90" s="5">
        <v>2.8418896E7</v>
      </c>
      <c r="B90" s="6" t="s">
        <v>355</v>
      </c>
      <c r="C90" s="6" t="s">
        <v>356</v>
      </c>
      <c r="D90" s="6">
        <v>2.8418896E7</v>
      </c>
      <c r="E90" s="6"/>
      <c r="F90" s="6"/>
      <c r="G90" s="6"/>
      <c r="H90" s="6"/>
      <c r="I90" s="6"/>
      <c r="J90" s="6"/>
      <c r="K90" s="6"/>
      <c r="L90" s="6"/>
      <c r="M90" s="6"/>
      <c r="N90" s="6" t="s">
        <v>357</v>
      </c>
      <c r="O90" s="6">
        <v>1.157802702E9</v>
      </c>
      <c r="P90" s="7">
        <v>29461.0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ht="15.75" customHeight="1">
      <c r="A91" s="8">
        <v>4.0137655E7</v>
      </c>
      <c r="B91" s="9" t="s">
        <v>358</v>
      </c>
      <c r="C91" s="9" t="s">
        <v>359</v>
      </c>
      <c r="D91" s="9">
        <v>4.0137655E7</v>
      </c>
      <c r="E91" s="9"/>
      <c r="F91" s="9"/>
      <c r="G91" s="9"/>
      <c r="H91" s="9"/>
      <c r="I91" s="9"/>
      <c r="J91" s="9"/>
      <c r="K91" s="9"/>
      <c r="L91" s="9"/>
      <c r="M91" s="9"/>
      <c r="N91" s="9" t="s">
        <v>360</v>
      </c>
      <c r="O91" s="9">
        <v>1.127455035E9</v>
      </c>
      <c r="P91" s="10">
        <v>35451.0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ht="15.75" customHeight="1">
      <c r="A92" s="5">
        <v>4.0390933E7</v>
      </c>
      <c r="B92" s="6" t="s">
        <v>361</v>
      </c>
      <c r="C92" s="6" t="s">
        <v>362</v>
      </c>
      <c r="D92" s="6">
        <v>4.0390933E7</v>
      </c>
      <c r="E92" s="6"/>
      <c r="F92" s="6"/>
      <c r="G92" s="6"/>
      <c r="H92" s="6"/>
      <c r="I92" s="6"/>
      <c r="J92" s="6"/>
      <c r="K92" s="6"/>
      <c r="L92" s="6"/>
      <c r="M92" s="6"/>
      <c r="N92" s="6" t="s">
        <v>363</v>
      </c>
      <c r="O92" s="6">
        <v>1.125168797E9</v>
      </c>
      <c r="P92" s="7">
        <v>35711.0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ht="15.75" customHeight="1">
      <c r="A93" s="8">
        <v>4.0239878E7</v>
      </c>
      <c r="B93" s="9" t="s">
        <v>361</v>
      </c>
      <c r="C93" s="9" t="s">
        <v>364</v>
      </c>
      <c r="D93" s="9">
        <v>4.0239878E7</v>
      </c>
      <c r="E93" s="9"/>
      <c r="F93" s="9"/>
      <c r="G93" s="9"/>
      <c r="H93" s="9"/>
      <c r="I93" s="9"/>
      <c r="J93" s="9"/>
      <c r="K93" s="9"/>
      <c r="L93" s="9"/>
      <c r="M93" s="9"/>
      <c r="N93" s="9" t="s">
        <v>365</v>
      </c>
      <c r="O93" s="9">
        <v>1.1380177E9</v>
      </c>
      <c r="P93" s="10">
        <v>35449.0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ht="15.75" customHeight="1">
      <c r="A94" s="5">
        <v>9.499782E7</v>
      </c>
      <c r="B94" s="6" t="s">
        <v>361</v>
      </c>
      <c r="C94" s="6" t="s">
        <v>366</v>
      </c>
      <c r="D94" s="6">
        <v>9.499782E7</v>
      </c>
      <c r="E94" s="6"/>
      <c r="F94" s="6"/>
      <c r="G94" s="6"/>
      <c r="H94" s="6"/>
      <c r="I94" s="6"/>
      <c r="J94" s="6"/>
      <c r="K94" s="6"/>
      <c r="L94" s="6"/>
      <c r="M94" s="6"/>
      <c r="N94" s="6" t="s">
        <v>367</v>
      </c>
      <c r="O94" s="6">
        <v>1.168314085E9</v>
      </c>
      <c r="P94" s="7">
        <v>34109.0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ht="15.75" customHeight="1">
      <c r="A95" s="8">
        <v>2.5847688E7</v>
      </c>
      <c r="B95" s="9" t="s">
        <v>361</v>
      </c>
      <c r="C95" s="9" t="s">
        <v>368</v>
      </c>
      <c r="D95" s="9">
        <v>2.5847688E7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>
        <v>1.131269652E9</v>
      </c>
      <c r="P95" s="10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ht="15.75" customHeight="1">
      <c r="A96" s="5">
        <v>3.8152098E7</v>
      </c>
      <c r="B96" s="6" t="s">
        <v>369</v>
      </c>
      <c r="C96" s="6" t="s">
        <v>370</v>
      </c>
      <c r="D96" s="6">
        <v>3.8152098E7</v>
      </c>
      <c r="E96" s="6"/>
      <c r="F96" s="6"/>
      <c r="G96" s="6"/>
      <c r="H96" s="6"/>
      <c r="I96" s="6"/>
      <c r="J96" s="6"/>
      <c r="K96" s="6"/>
      <c r="L96" s="6"/>
      <c r="M96" s="6"/>
      <c r="N96" s="6" t="s">
        <v>371</v>
      </c>
      <c r="O96" s="6" t="s">
        <v>18</v>
      </c>
      <c r="P96" s="7">
        <v>34586.0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ht="15.75" customHeight="1">
      <c r="A97" s="8">
        <v>4.0698496E7</v>
      </c>
      <c r="B97" s="9" t="s">
        <v>372</v>
      </c>
      <c r="C97" s="9" t="s">
        <v>373</v>
      </c>
      <c r="D97" s="9">
        <v>4.0698496E7</v>
      </c>
      <c r="E97" s="9"/>
      <c r="F97" s="9" t="s">
        <v>26</v>
      </c>
      <c r="G97" s="9"/>
      <c r="H97" s="9"/>
      <c r="I97" s="9"/>
      <c r="J97" s="9"/>
      <c r="K97" s="9"/>
      <c r="L97" s="9"/>
      <c r="M97" s="9"/>
      <c r="N97" s="9"/>
      <c r="O97" s="9">
        <v>1.16588265E9</v>
      </c>
      <c r="P97" s="10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ht="15.75" customHeight="1">
      <c r="A98" s="5">
        <v>3.0465419E7</v>
      </c>
      <c r="B98" s="6" t="s">
        <v>374</v>
      </c>
      <c r="C98" s="6" t="s">
        <v>366</v>
      </c>
      <c r="D98" s="6">
        <v>3.0465419E7</v>
      </c>
      <c r="E98" s="6"/>
      <c r="F98" s="6"/>
      <c r="G98" s="6"/>
      <c r="H98" s="6"/>
      <c r="I98" s="6"/>
      <c r="J98" s="6"/>
      <c r="K98" s="6"/>
      <c r="L98" s="6"/>
      <c r="M98" s="6"/>
      <c r="N98" s="6" t="s">
        <v>375</v>
      </c>
      <c r="O98" s="6">
        <v>1.151361265E9</v>
      </c>
      <c r="P98" s="7">
        <v>30580.0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ht="15.75" customHeight="1">
      <c r="A99" s="8">
        <v>4.5285264E7</v>
      </c>
      <c r="B99" s="9" t="s">
        <v>376</v>
      </c>
      <c r="C99" s="9" t="s">
        <v>377</v>
      </c>
      <c r="D99" s="9">
        <v>4.5285264E7</v>
      </c>
      <c r="E99" s="9" t="s">
        <v>25</v>
      </c>
      <c r="F99" s="9" t="s">
        <v>26</v>
      </c>
      <c r="G99" s="9" t="s">
        <v>378</v>
      </c>
      <c r="H99" s="9">
        <v>1770.0</v>
      </c>
      <c r="I99" s="9" t="s">
        <v>28</v>
      </c>
      <c r="J99" s="9" t="s">
        <v>37</v>
      </c>
      <c r="K99" s="9"/>
      <c r="L99" s="9" t="s">
        <v>57</v>
      </c>
      <c r="M99" s="9" t="s">
        <v>379</v>
      </c>
      <c r="N99" s="9"/>
      <c r="O99" s="9">
        <v>1.124676665E9</v>
      </c>
      <c r="P99" s="10">
        <v>38070.0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ht="15.75" customHeight="1">
      <c r="A100" s="5">
        <v>4.0850341E7</v>
      </c>
      <c r="B100" s="6" t="s">
        <v>376</v>
      </c>
      <c r="C100" s="6" t="s">
        <v>380</v>
      </c>
      <c r="D100" s="6">
        <v>4.0850341E7</v>
      </c>
      <c r="E100" s="6"/>
      <c r="F100" s="6"/>
      <c r="G100" s="6"/>
      <c r="H100" s="6"/>
      <c r="I100" s="6"/>
      <c r="J100" s="6"/>
      <c r="K100" s="6"/>
      <c r="L100" s="6"/>
      <c r="M100" s="6"/>
      <c r="N100" s="6" t="s">
        <v>381</v>
      </c>
      <c r="O100" s="6" t="s">
        <v>18</v>
      </c>
      <c r="P100" s="7">
        <v>35738.0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ht="15.75" customHeight="1">
      <c r="A101" s="8">
        <v>2.5681364E7</v>
      </c>
      <c r="B101" s="9" t="s">
        <v>376</v>
      </c>
      <c r="C101" s="9" t="s">
        <v>382</v>
      </c>
      <c r="D101" s="9">
        <v>2.5681364E7</v>
      </c>
      <c r="E101" s="9"/>
      <c r="F101" s="9"/>
      <c r="G101" s="9"/>
      <c r="H101" s="9"/>
      <c r="I101" s="9"/>
      <c r="J101" s="9"/>
      <c r="K101" s="9"/>
      <c r="L101" s="9"/>
      <c r="M101" s="9"/>
      <c r="N101" s="9" t="s">
        <v>383</v>
      </c>
      <c r="O101" s="9">
        <v>1.126573366E9</v>
      </c>
      <c r="P101" s="10">
        <v>28142.0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ht="15.75" customHeight="1">
      <c r="A102" s="5">
        <v>3.7099313E7</v>
      </c>
      <c r="B102" s="6" t="s">
        <v>384</v>
      </c>
      <c r="C102" s="6" t="s">
        <v>385</v>
      </c>
      <c r="D102" s="6">
        <v>3.7099313E7</v>
      </c>
      <c r="E102" s="6"/>
      <c r="F102" s="6"/>
      <c r="G102" s="6"/>
      <c r="H102" s="6"/>
      <c r="I102" s="6"/>
      <c r="J102" s="6"/>
      <c r="K102" s="6"/>
      <c r="L102" s="6"/>
      <c r="M102" s="6"/>
      <c r="N102" s="6" t="s">
        <v>386</v>
      </c>
      <c r="O102" s="6">
        <v>1.130148179E9</v>
      </c>
      <c r="P102" s="7">
        <v>33958.0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ht="15.75" customHeight="1">
      <c r="A103" s="8">
        <v>4.49638E7</v>
      </c>
      <c r="B103" s="9" t="s">
        <v>387</v>
      </c>
      <c r="C103" s="9" t="s">
        <v>388</v>
      </c>
      <c r="D103" s="9">
        <v>4.49638E7</v>
      </c>
      <c r="E103" s="9" t="s">
        <v>25</v>
      </c>
      <c r="F103" s="9" t="s">
        <v>26</v>
      </c>
      <c r="G103" s="9" t="s">
        <v>389</v>
      </c>
      <c r="H103" s="9"/>
      <c r="I103" s="9" t="s">
        <v>28</v>
      </c>
      <c r="J103" s="9" t="s">
        <v>37</v>
      </c>
      <c r="K103" s="9"/>
      <c r="L103" s="9" t="s">
        <v>57</v>
      </c>
      <c r="M103" s="9" t="s">
        <v>312</v>
      </c>
      <c r="N103" s="9" t="s">
        <v>390</v>
      </c>
      <c r="O103" s="9">
        <v>1.163746095E9</v>
      </c>
      <c r="P103" s="10">
        <v>37672.0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ht="15.75" customHeight="1">
      <c r="A104" s="5">
        <v>1.906315E7</v>
      </c>
      <c r="B104" s="6" t="s">
        <v>391</v>
      </c>
      <c r="C104" s="6" t="s">
        <v>392</v>
      </c>
      <c r="D104" s="6">
        <v>1.906315E7</v>
      </c>
      <c r="E104" s="6"/>
      <c r="F104" s="6"/>
      <c r="G104" s="6"/>
      <c r="H104" s="6"/>
      <c r="I104" s="6"/>
      <c r="J104" s="6"/>
      <c r="K104" s="6"/>
      <c r="L104" s="6"/>
      <c r="M104" s="6"/>
      <c r="N104" s="6" t="s">
        <v>393</v>
      </c>
      <c r="O104" s="6">
        <v>1.138863933E9</v>
      </c>
      <c r="P104" s="7">
        <v>32347.0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ht="15.75" customHeight="1">
      <c r="A105" s="8">
        <v>3.8838668E7</v>
      </c>
      <c r="B105" s="9" t="s">
        <v>394</v>
      </c>
      <c r="C105" s="9" t="s">
        <v>395</v>
      </c>
      <c r="D105" s="9">
        <v>3.8838668E7</v>
      </c>
      <c r="E105" s="9"/>
      <c r="F105" s="9"/>
      <c r="G105" s="9"/>
      <c r="H105" s="9"/>
      <c r="I105" s="9"/>
      <c r="J105" s="9"/>
      <c r="K105" s="9"/>
      <c r="L105" s="9"/>
      <c r="M105" s="9"/>
      <c r="N105" s="9" t="s">
        <v>396</v>
      </c>
      <c r="O105" s="9">
        <v>1.136269477E9</v>
      </c>
      <c r="P105" s="10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ht="15.75" customHeight="1">
      <c r="A106" s="5">
        <v>3.1624543E7</v>
      </c>
      <c r="B106" s="6" t="s">
        <v>397</v>
      </c>
      <c r="C106" s="6" t="s">
        <v>398</v>
      </c>
      <c r="D106" s="6">
        <v>3.1624543E7</v>
      </c>
      <c r="E106" s="6" t="s">
        <v>25</v>
      </c>
      <c r="F106" s="6" t="s">
        <v>26</v>
      </c>
      <c r="G106" s="6" t="s">
        <v>399</v>
      </c>
      <c r="H106" s="6">
        <v>1446.0</v>
      </c>
      <c r="I106" s="6" t="s">
        <v>32</v>
      </c>
      <c r="J106" s="6" t="s">
        <v>37</v>
      </c>
      <c r="K106" s="6" t="s">
        <v>400</v>
      </c>
      <c r="L106" s="6" t="s">
        <v>57</v>
      </c>
      <c r="M106" s="6" t="s">
        <v>32</v>
      </c>
      <c r="N106" s="6" t="s">
        <v>401</v>
      </c>
      <c r="O106" s="6">
        <v>1.161566965E9</v>
      </c>
      <c r="P106" s="7">
        <v>31158.0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ht="15.75" customHeight="1">
      <c r="A107" s="8">
        <v>2.9400848E7</v>
      </c>
      <c r="B107" s="9" t="s">
        <v>397</v>
      </c>
      <c r="C107" s="9" t="s">
        <v>402</v>
      </c>
      <c r="D107" s="9">
        <v>2.9400848E7</v>
      </c>
      <c r="E107" s="9"/>
      <c r="F107" s="9"/>
      <c r="G107" s="9"/>
      <c r="H107" s="9"/>
      <c r="I107" s="9"/>
      <c r="J107" s="9"/>
      <c r="K107" s="9"/>
      <c r="L107" s="9"/>
      <c r="M107" s="9"/>
      <c r="N107" s="9" t="s">
        <v>403</v>
      </c>
      <c r="O107" s="9">
        <v>1.161636711E9</v>
      </c>
      <c r="P107" s="10">
        <v>30035.0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ht="15.75" customHeight="1">
      <c r="A108" s="5">
        <v>3.1575604E7</v>
      </c>
      <c r="B108" s="6" t="s">
        <v>404</v>
      </c>
      <c r="C108" s="6" t="s">
        <v>405</v>
      </c>
      <c r="D108" s="6">
        <v>3.1575604E7</v>
      </c>
      <c r="E108" s="6"/>
      <c r="F108" s="6"/>
      <c r="G108" s="6"/>
      <c r="H108" s="6"/>
      <c r="I108" s="6"/>
      <c r="J108" s="6"/>
      <c r="K108" s="6"/>
      <c r="L108" s="6"/>
      <c r="M108" s="6"/>
      <c r="N108" s="6" t="s">
        <v>406</v>
      </c>
      <c r="O108" s="6">
        <v>1.12395707E9</v>
      </c>
      <c r="P108" s="7">
        <v>31055.0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ht="15.75" customHeight="1">
      <c r="A109" s="8">
        <v>9.5040589E7</v>
      </c>
      <c r="B109" s="9" t="s">
        <v>407</v>
      </c>
      <c r="C109" s="9" t="s">
        <v>408</v>
      </c>
      <c r="D109" s="9">
        <v>9.5040589E7</v>
      </c>
      <c r="E109" s="9"/>
      <c r="F109" s="9"/>
      <c r="G109" s="9"/>
      <c r="H109" s="9"/>
      <c r="I109" s="9"/>
      <c r="J109" s="9"/>
      <c r="K109" s="9"/>
      <c r="L109" s="9"/>
      <c r="M109" s="9"/>
      <c r="N109" s="9" t="s">
        <v>409</v>
      </c>
      <c r="O109" s="9">
        <v>1.160531098E9</v>
      </c>
      <c r="P109" s="10">
        <v>28450.0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ht="15.75" customHeight="1">
      <c r="A110" s="5">
        <v>4.3624266E7</v>
      </c>
      <c r="B110" s="6" t="s">
        <v>410</v>
      </c>
      <c r="C110" s="6" t="s">
        <v>411</v>
      </c>
      <c r="D110" s="6">
        <v>4.3624266E7</v>
      </c>
      <c r="E110" s="6"/>
      <c r="F110" s="6"/>
      <c r="G110" s="6"/>
      <c r="H110" s="6"/>
      <c r="I110" s="6"/>
      <c r="J110" s="6"/>
      <c r="K110" s="6"/>
      <c r="L110" s="6"/>
      <c r="M110" s="6"/>
      <c r="N110" s="6" t="s">
        <v>412</v>
      </c>
      <c r="O110" s="6">
        <v>1.127487823E9</v>
      </c>
      <c r="P110" s="7">
        <v>37252.0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ht="15.75" customHeight="1">
      <c r="A111" s="8">
        <v>4.3318554E7</v>
      </c>
      <c r="B111" s="9" t="s">
        <v>413</v>
      </c>
      <c r="C111" s="9" t="s">
        <v>414</v>
      </c>
      <c r="D111" s="9">
        <v>4.3318554E7</v>
      </c>
      <c r="E111" s="9" t="s">
        <v>25</v>
      </c>
      <c r="F111" s="9" t="s">
        <v>26</v>
      </c>
      <c r="G111" s="9" t="s">
        <v>415</v>
      </c>
      <c r="H111" s="9">
        <v>1754.0</v>
      </c>
      <c r="I111" s="9" t="s">
        <v>28</v>
      </c>
      <c r="J111" s="9" t="s">
        <v>78</v>
      </c>
      <c r="K111" s="9" t="s">
        <v>416</v>
      </c>
      <c r="L111" s="9" t="s">
        <v>247</v>
      </c>
      <c r="M111" s="9" t="s">
        <v>417</v>
      </c>
      <c r="N111" s="9" t="s">
        <v>418</v>
      </c>
      <c r="O111" s="9">
        <v>1.170816674E9</v>
      </c>
      <c r="P111" s="10">
        <v>36973.0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ht="15.75" customHeight="1">
      <c r="A112" s="5">
        <v>3.4436156E7</v>
      </c>
      <c r="B112" s="6" t="s">
        <v>419</v>
      </c>
      <c r="C112" s="6" t="s">
        <v>420</v>
      </c>
      <c r="D112" s="6">
        <v>3.4436156E7</v>
      </c>
      <c r="E112" s="6"/>
      <c r="F112" s="6"/>
      <c r="G112" s="6"/>
      <c r="H112" s="6"/>
      <c r="I112" s="6"/>
      <c r="J112" s="6"/>
      <c r="K112" s="6"/>
      <c r="L112" s="6"/>
      <c r="M112" s="6"/>
      <c r="N112" s="6" t="s">
        <v>421</v>
      </c>
      <c r="O112" s="6" t="s">
        <v>18</v>
      </c>
      <c r="P112" s="7">
        <v>32556.0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ht="15.75" customHeight="1">
      <c r="A113" s="8">
        <v>3.9200084E7</v>
      </c>
      <c r="B113" s="9" t="s">
        <v>422</v>
      </c>
      <c r="C113" s="9" t="s">
        <v>423</v>
      </c>
      <c r="D113" s="9">
        <v>3.9200084E7</v>
      </c>
      <c r="E113" s="9"/>
      <c r="F113" s="9"/>
      <c r="G113" s="9"/>
      <c r="H113" s="9"/>
      <c r="I113" s="9"/>
      <c r="J113" s="9"/>
      <c r="K113" s="9"/>
      <c r="L113" s="9"/>
      <c r="M113" s="9"/>
      <c r="N113" s="9" t="s">
        <v>424</v>
      </c>
      <c r="O113" s="9" t="s">
        <v>18</v>
      </c>
      <c r="P113" s="10">
        <v>35239.0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ht="15.75" customHeight="1">
      <c r="A114" s="5">
        <v>3.1137587E7</v>
      </c>
      <c r="B114" s="6" t="s">
        <v>425</v>
      </c>
      <c r="C114" s="6" t="s">
        <v>426</v>
      </c>
      <c r="D114" s="6">
        <v>3.1137587E7</v>
      </c>
      <c r="E114" s="6"/>
      <c r="F114" s="6"/>
      <c r="G114" s="6"/>
      <c r="H114" s="6"/>
      <c r="I114" s="6"/>
      <c r="J114" s="6"/>
      <c r="K114" s="6"/>
      <c r="L114" s="6"/>
      <c r="M114" s="6"/>
      <c r="N114" s="6" t="s">
        <v>427</v>
      </c>
      <c r="O114" s="6">
        <v>1.130404995E9</v>
      </c>
      <c r="P114" s="7">
        <v>30862.0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ht="15.75" customHeight="1">
      <c r="A115" s="8">
        <v>3.8070572E7</v>
      </c>
      <c r="B115" s="9" t="s">
        <v>428</v>
      </c>
      <c r="C115" s="9" t="s">
        <v>429</v>
      </c>
      <c r="D115" s="9">
        <v>3.8070572E7</v>
      </c>
      <c r="E115" s="9"/>
      <c r="F115" s="9"/>
      <c r="G115" s="9"/>
      <c r="H115" s="9"/>
      <c r="I115" s="9"/>
      <c r="J115" s="9"/>
      <c r="K115" s="9"/>
      <c r="L115" s="9"/>
      <c r="M115" s="9"/>
      <c r="N115" s="9" t="s">
        <v>430</v>
      </c>
      <c r="O115" s="9">
        <v>1.157530604E9</v>
      </c>
      <c r="P115" s="10">
        <v>34412.0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ht="15.75" customHeight="1">
      <c r="A116" s="5">
        <v>2.1365112E7</v>
      </c>
      <c r="B116" s="6" t="s">
        <v>431</v>
      </c>
      <c r="C116" s="6" t="s">
        <v>432</v>
      </c>
      <c r="D116" s="6">
        <v>2.1365112E7</v>
      </c>
      <c r="E116" s="6"/>
      <c r="F116" s="6"/>
      <c r="G116" s="6"/>
      <c r="H116" s="6"/>
      <c r="I116" s="6"/>
      <c r="J116" s="6"/>
      <c r="K116" s="6"/>
      <c r="L116" s="6"/>
      <c r="M116" s="6"/>
      <c r="N116" s="6" t="s">
        <v>433</v>
      </c>
      <c r="O116" s="6">
        <v>1.168758827E9</v>
      </c>
      <c r="P116" s="7">
        <v>25635.0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ht="15.75" customHeight="1">
      <c r="A117" s="8">
        <v>2.5530864E7</v>
      </c>
      <c r="B117" s="9" t="s">
        <v>434</v>
      </c>
      <c r="C117" s="9" t="s">
        <v>435</v>
      </c>
      <c r="D117" s="9">
        <v>2.5530864E7</v>
      </c>
      <c r="E117" s="9"/>
      <c r="F117" s="9"/>
      <c r="G117" s="9"/>
      <c r="H117" s="9"/>
      <c r="I117" s="9"/>
      <c r="J117" s="9"/>
      <c r="K117" s="9"/>
      <c r="L117" s="9"/>
      <c r="M117" s="9"/>
      <c r="N117" s="9" t="s">
        <v>436</v>
      </c>
      <c r="O117" s="9" t="s">
        <v>18</v>
      </c>
      <c r="P117" s="10">
        <v>28020.0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ht="15.75" customHeight="1">
      <c r="A118" s="5">
        <v>2.8168835E7</v>
      </c>
      <c r="B118" s="6" t="s">
        <v>437</v>
      </c>
      <c r="C118" s="6" t="s">
        <v>438</v>
      </c>
      <c r="D118" s="6">
        <v>2.8168835E7</v>
      </c>
      <c r="E118" s="6"/>
      <c r="F118" s="6"/>
      <c r="G118" s="6"/>
      <c r="H118" s="6"/>
      <c r="I118" s="6"/>
      <c r="J118" s="6"/>
      <c r="K118" s="6"/>
      <c r="L118" s="6"/>
      <c r="M118" s="6"/>
      <c r="N118" s="6" t="s">
        <v>439</v>
      </c>
      <c r="O118" s="6" t="s">
        <v>18</v>
      </c>
      <c r="P118" s="7">
        <v>29354.0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ht="15.75" customHeight="1">
      <c r="A119" s="8">
        <v>3.8625889E7</v>
      </c>
      <c r="B119" s="9" t="s">
        <v>59</v>
      </c>
      <c r="C119" s="9" t="s">
        <v>440</v>
      </c>
      <c r="D119" s="9">
        <v>3.8625889E7</v>
      </c>
      <c r="E119" s="9"/>
      <c r="F119" s="9"/>
      <c r="G119" s="9"/>
      <c r="H119" s="9"/>
      <c r="I119" s="9"/>
      <c r="J119" s="9"/>
      <c r="K119" s="9"/>
      <c r="L119" s="9"/>
      <c r="M119" s="9"/>
      <c r="N119" s="9" t="s">
        <v>441</v>
      </c>
      <c r="O119" s="9">
        <v>1.126744774E9</v>
      </c>
      <c r="P119" s="10">
        <v>34705.0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ht="15.75" customHeight="1">
      <c r="A120" s="5">
        <v>3.9464452E7</v>
      </c>
      <c r="B120" s="6" t="s">
        <v>59</v>
      </c>
      <c r="C120" s="6" t="s">
        <v>442</v>
      </c>
      <c r="D120" s="6">
        <v>3.9464452E7</v>
      </c>
      <c r="E120" s="6" t="s">
        <v>25</v>
      </c>
      <c r="F120" s="6" t="s">
        <v>26</v>
      </c>
      <c r="G120" s="6" t="s">
        <v>443</v>
      </c>
      <c r="H120" s="6">
        <v>1407.0</v>
      </c>
      <c r="I120" s="6" t="s">
        <v>28</v>
      </c>
      <c r="J120" s="6" t="s">
        <v>37</v>
      </c>
      <c r="K120" s="6"/>
      <c r="L120" s="6" t="s">
        <v>57</v>
      </c>
      <c r="M120" s="6" t="s">
        <v>32</v>
      </c>
      <c r="N120" s="6" t="s">
        <v>444</v>
      </c>
      <c r="O120" s="6">
        <v>1.13874701E9</v>
      </c>
      <c r="P120" s="7">
        <v>35333.0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ht="15.75" customHeight="1">
      <c r="A121" s="8">
        <v>9.5159988E7</v>
      </c>
      <c r="B121" s="9" t="s">
        <v>445</v>
      </c>
      <c r="C121" s="9" t="s">
        <v>446</v>
      </c>
      <c r="D121" s="9">
        <v>9.5159988E7</v>
      </c>
      <c r="E121" s="9"/>
      <c r="F121" s="9"/>
      <c r="G121" s="9"/>
      <c r="H121" s="9"/>
      <c r="I121" s="9"/>
      <c r="J121" s="9"/>
      <c r="K121" s="9"/>
      <c r="L121" s="9"/>
      <c r="M121" s="9"/>
      <c r="N121" s="9" t="s">
        <v>447</v>
      </c>
      <c r="O121" s="9">
        <v>1.127276399E9</v>
      </c>
      <c r="P121" s="10">
        <v>34467.0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5.75" customHeight="1">
      <c r="A122" s="5">
        <v>3.3059642E7</v>
      </c>
      <c r="B122" s="6" t="s">
        <v>448</v>
      </c>
      <c r="C122" s="6" t="s">
        <v>449</v>
      </c>
      <c r="D122" s="6">
        <v>3.3059642E7</v>
      </c>
      <c r="E122" s="6" t="s">
        <v>25</v>
      </c>
      <c r="F122" s="6" t="s">
        <v>26</v>
      </c>
      <c r="G122" s="6" t="s">
        <v>450</v>
      </c>
      <c r="H122" s="6">
        <v>1615.0</v>
      </c>
      <c r="I122" s="6" t="s">
        <v>28</v>
      </c>
      <c r="J122" s="6" t="s">
        <v>37</v>
      </c>
      <c r="K122" s="6" t="s">
        <v>451</v>
      </c>
      <c r="L122" s="6" t="s">
        <v>57</v>
      </c>
      <c r="M122" s="6" t="s">
        <v>452</v>
      </c>
      <c r="N122" s="6" t="s">
        <v>453</v>
      </c>
      <c r="O122" s="6">
        <v>2.320305154E9</v>
      </c>
      <c r="P122" s="7">
        <v>31873.0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ht="15.75" customHeight="1">
      <c r="A123" s="8">
        <v>3.0161994E7</v>
      </c>
      <c r="B123" s="9" t="s">
        <v>454</v>
      </c>
      <c r="C123" s="9" t="s">
        <v>455</v>
      </c>
      <c r="D123" s="9">
        <v>3.0161994E7</v>
      </c>
      <c r="E123" s="9"/>
      <c r="F123" s="9"/>
      <c r="G123" s="9"/>
      <c r="H123" s="9"/>
      <c r="I123" s="9"/>
      <c r="J123" s="9"/>
      <c r="K123" s="9"/>
      <c r="L123" s="9"/>
      <c r="M123" s="9"/>
      <c r="N123" s="9" t="s">
        <v>456</v>
      </c>
      <c r="O123" s="9">
        <v>1.136699218E9</v>
      </c>
      <c r="P123" s="10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ht="15.75" customHeight="1">
      <c r="A124" s="5">
        <v>3.6375804E7</v>
      </c>
      <c r="B124" s="6" t="s">
        <v>457</v>
      </c>
      <c r="C124" s="6" t="s">
        <v>458</v>
      </c>
      <c r="D124" s="6">
        <v>3.6375804E7</v>
      </c>
      <c r="E124" s="6"/>
      <c r="F124" s="6"/>
      <c r="G124" s="6"/>
      <c r="H124" s="6"/>
      <c r="I124" s="6"/>
      <c r="J124" s="6"/>
      <c r="K124" s="6"/>
      <c r="L124" s="6"/>
      <c r="M124" s="6"/>
      <c r="N124" s="6" t="s">
        <v>459</v>
      </c>
      <c r="O124" s="6">
        <v>1.161708518E9</v>
      </c>
      <c r="P124" s="7">
        <v>33536.0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ht="15.75" customHeight="1">
      <c r="A125" s="8">
        <v>2.3506497E7</v>
      </c>
      <c r="B125" s="9" t="s">
        <v>460</v>
      </c>
      <c r="C125" s="9" t="s">
        <v>461</v>
      </c>
      <c r="D125" s="9">
        <v>2.3506497E7</v>
      </c>
      <c r="E125" s="9"/>
      <c r="F125" s="9"/>
      <c r="G125" s="9"/>
      <c r="H125" s="9"/>
      <c r="I125" s="9"/>
      <c r="J125" s="9"/>
      <c r="K125" s="9"/>
      <c r="L125" s="9"/>
      <c r="M125" s="9"/>
      <c r="N125" s="9" t="s">
        <v>462</v>
      </c>
      <c r="O125" s="9">
        <v>1.171661108E9</v>
      </c>
      <c r="P125" s="10">
        <v>27027.0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ht="15.75" customHeight="1">
      <c r="A126" s="5">
        <v>2.7621398E7</v>
      </c>
      <c r="B126" s="6" t="s">
        <v>463</v>
      </c>
      <c r="C126" s="6" t="s">
        <v>464</v>
      </c>
      <c r="D126" s="6">
        <v>2.7621398E7</v>
      </c>
      <c r="E126" s="6"/>
      <c r="F126" s="6"/>
      <c r="G126" s="6"/>
      <c r="H126" s="6"/>
      <c r="I126" s="6"/>
      <c r="J126" s="6"/>
      <c r="K126" s="6"/>
      <c r="L126" s="6"/>
      <c r="M126" s="6"/>
      <c r="N126" s="6" t="s">
        <v>465</v>
      </c>
      <c r="O126" s="6">
        <v>1.168069316E9</v>
      </c>
      <c r="P126" s="7">
        <v>29196.0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ht="15.75" customHeight="1">
      <c r="A127" s="8">
        <v>3.1164406E7</v>
      </c>
      <c r="B127" s="9" t="s">
        <v>466</v>
      </c>
      <c r="C127" s="9" t="s">
        <v>467</v>
      </c>
      <c r="D127" s="9">
        <v>3.1164406E7</v>
      </c>
      <c r="E127" s="9"/>
      <c r="F127" s="9"/>
      <c r="G127" s="9"/>
      <c r="H127" s="9"/>
      <c r="I127" s="9"/>
      <c r="J127" s="9"/>
      <c r="K127" s="9"/>
      <c r="L127" s="9"/>
      <c r="M127" s="9"/>
      <c r="N127" s="9" t="s">
        <v>468</v>
      </c>
      <c r="O127" s="9">
        <v>1.154181283E9</v>
      </c>
      <c r="P127" s="10">
        <v>30902.0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ht="15.75" customHeight="1">
      <c r="A128" s="5">
        <v>2.7767903E7</v>
      </c>
      <c r="B128" s="6" t="s">
        <v>469</v>
      </c>
      <c r="C128" s="6" t="s">
        <v>470</v>
      </c>
      <c r="D128" s="6">
        <v>2.7767903E7</v>
      </c>
      <c r="E128" s="6"/>
      <c r="F128" s="6"/>
      <c r="G128" s="6"/>
      <c r="H128" s="6"/>
      <c r="I128" s="6"/>
      <c r="J128" s="6"/>
      <c r="K128" s="6"/>
      <c r="L128" s="6"/>
      <c r="M128" s="6"/>
      <c r="N128" s="6" t="s">
        <v>471</v>
      </c>
      <c r="O128" s="6">
        <v>1.169257796E9</v>
      </c>
      <c r="P128" s="7">
        <v>29175.0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5.75" customHeight="1">
      <c r="A129" s="8">
        <v>9.4087495E7</v>
      </c>
      <c r="B129" s="9" t="s">
        <v>472</v>
      </c>
      <c r="C129" s="9" t="s">
        <v>473</v>
      </c>
      <c r="D129" s="9">
        <v>9.4087495E7</v>
      </c>
      <c r="E129" s="9"/>
      <c r="F129" s="9"/>
      <c r="G129" s="9"/>
      <c r="H129" s="9"/>
      <c r="I129" s="9"/>
      <c r="J129" s="9"/>
      <c r="K129" s="9"/>
      <c r="L129" s="9"/>
      <c r="M129" s="9"/>
      <c r="N129" s="9" t="s">
        <v>474</v>
      </c>
      <c r="O129" s="9">
        <v>1.162777192E9</v>
      </c>
      <c r="P129" s="10">
        <v>44332.0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ht="15.75" customHeight="1">
      <c r="A130" s="5">
        <v>2.5641513E7</v>
      </c>
      <c r="B130" s="6" t="s">
        <v>475</v>
      </c>
      <c r="C130" s="6" t="s">
        <v>476</v>
      </c>
      <c r="D130" s="6">
        <v>2.5641513E7</v>
      </c>
      <c r="E130" s="6"/>
      <c r="F130" s="6"/>
      <c r="G130" s="6"/>
      <c r="H130" s="6"/>
      <c r="I130" s="6"/>
      <c r="J130" s="6"/>
      <c r="K130" s="6"/>
      <c r="L130" s="6"/>
      <c r="M130" s="6"/>
      <c r="N130" s="6" t="s">
        <v>477</v>
      </c>
      <c r="O130" s="6">
        <v>1.136852591E9</v>
      </c>
      <c r="P130" s="7">
        <v>28054.0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ht="15.75" customHeight="1">
      <c r="A131" s="8">
        <v>3.3250656E7</v>
      </c>
      <c r="B131" s="9" t="s">
        <v>478</v>
      </c>
      <c r="C131" s="9" t="s">
        <v>479</v>
      </c>
      <c r="D131" s="9">
        <v>3.3250656E7</v>
      </c>
      <c r="E131" s="9"/>
      <c r="F131" s="9"/>
      <c r="G131" s="9"/>
      <c r="H131" s="9"/>
      <c r="I131" s="9"/>
      <c r="J131" s="9"/>
      <c r="K131" s="9"/>
      <c r="L131" s="9"/>
      <c r="M131" s="9"/>
      <c r="N131" s="9" t="s">
        <v>480</v>
      </c>
      <c r="O131" s="9">
        <v>1.138308481E9</v>
      </c>
      <c r="P131" s="10">
        <v>32216.0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ht="15.75" customHeight="1">
      <c r="A132" s="5">
        <v>3.7350704E7</v>
      </c>
      <c r="B132" s="6" t="s">
        <v>481</v>
      </c>
      <c r="C132" s="6" t="s">
        <v>482</v>
      </c>
      <c r="D132" s="6">
        <v>3.7350704E7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 t="s">
        <v>18</v>
      </c>
      <c r="P132" s="7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5.75" customHeight="1">
      <c r="A133" s="8">
        <v>3.862009E7</v>
      </c>
      <c r="B133" s="9" t="s">
        <v>483</v>
      </c>
      <c r="C133" s="9" t="s">
        <v>484</v>
      </c>
      <c r="D133" s="9">
        <v>3.862009E7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 t="s">
        <v>18</v>
      </c>
      <c r="P133" s="10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ht="15.75" customHeight="1">
      <c r="A134" s="5">
        <v>2.8683156E7</v>
      </c>
      <c r="B134" s="6" t="s">
        <v>485</v>
      </c>
      <c r="C134" s="6" t="s">
        <v>486</v>
      </c>
      <c r="D134" s="6">
        <v>2.8683156E7</v>
      </c>
      <c r="E134" s="6"/>
      <c r="F134" s="6"/>
      <c r="G134" s="6"/>
      <c r="H134" s="6"/>
      <c r="I134" s="6"/>
      <c r="J134" s="6"/>
      <c r="K134" s="6"/>
      <c r="L134" s="6"/>
      <c r="M134" s="6"/>
      <c r="N134" s="6" t="s">
        <v>487</v>
      </c>
      <c r="O134" s="6">
        <v>1.156952628E9</v>
      </c>
      <c r="P134" s="7">
        <v>29620.0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ht="15.75" customHeight="1">
      <c r="A135" s="8">
        <v>4.097188E7</v>
      </c>
      <c r="B135" s="9" t="s">
        <v>488</v>
      </c>
      <c r="C135" s="9" t="s">
        <v>489</v>
      </c>
      <c r="D135" s="9">
        <v>4.097188E7</v>
      </c>
      <c r="E135" s="9"/>
      <c r="F135" s="9"/>
      <c r="G135" s="9"/>
      <c r="H135" s="9"/>
      <c r="I135" s="9"/>
      <c r="J135" s="9"/>
      <c r="K135" s="9"/>
      <c r="L135" s="9"/>
      <c r="M135" s="9"/>
      <c r="N135" s="9" t="s">
        <v>490</v>
      </c>
      <c r="O135" s="9">
        <v>1.131986776E9</v>
      </c>
      <c r="P135" s="10">
        <v>35841.0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ht="15.75" customHeight="1">
      <c r="A136" s="5">
        <v>2.3696368E7</v>
      </c>
      <c r="B136" s="6" t="s">
        <v>491</v>
      </c>
      <c r="C136" s="6" t="s">
        <v>492</v>
      </c>
      <c r="D136" s="6">
        <v>2.3696368E7</v>
      </c>
      <c r="E136" s="6"/>
      <c r="F136" s="6"/>
      <c r="G136" s="6"/>
      <c r="H136" s="6"/>
      <c r="I136" s="6"/>
      <c r="J136" s="6"/>
      <c r="K136" s="6"/>
      <c r="L136" s="6"/>
      <c r="M136" s="6"/>
      <c r="N136" s="6" t="s">
        <v>493</v>
      </c>
      <c r="O136" s="6" t="s">
        <v>18</v>
      </c>
      <c r="P136" s="7">
        <v>27092.0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ht="15.75" customHeight="1">
      <c r="A137" s="8">
        <v>3.7217593E7</v>
      </c>
      <c r="B137" s="9" t="s">
        <v>494</v>
      </c>
      <c r="C137" s="9" t="s">
        <v>495</v>
      </c>
      <c r="D137" s="9">
        <v>3.7217593E7</v>
      </c>
      <c r="E137" s="9"/>
      <c r="F137" s="9"/>
      <c r="G137" s="9"/>
      <c r="H137" s="9"/>
      <c r="I137" s="9"/>
      <c r="J137" s="9"/>
      <c r="K137" s="9"/>
      <c r="L137" s="9"/>
      <c r="M137" s="9"/>
      <c r="N137" s="9" t="s">
        <v>496</v>
      </c>
      <c r="O137" s="9">
        <v>1.134455593E9</v>
      </c>
      <c r="P137" s="10">
        <v>33951.0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ht="15.75" customHeight="1">
      <c r="A138" s="5">
        <v>9.3895929E7</v>
      </c>
      <c r="B138" s="6" t="s">
        <v>497</v>
      </c>
      <c r="C138" s="6" t="s">
        <v>498</v>
      </c>
      <c r="D138" s="6">
        <v>9.3895929E7</v>
      </c>
      <c r="E138" s="6"/>
      <c r="F138" s="6"/>
      <c r="G138" s="6"/>
      <c r="H138" s="6"/>
      <c r="I138" s="6"/>
      <c r="J138" s="6"/>
      <c r="K138" s="6"/>
      <c r="L138" s="6"/>
      <c r="M138" s="6"/>
      <c r="N138" s="6" t="s">
        <v>499</v>
      </c>
      <c r="O138" s="6" t="s">
        <v>18</v>
      </c>
      <c r="P138" s="7">
        <v>33072.0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ht="15.75" customHeight="1">
      <c r="A139" s="8">
        <v>3.3789655E7</v>
      </c>
      <c r="B139" s="9" t="s">
        <v>500</v>
      </c>
      <c r="C139" s="9" t="s">
        <v>501</v>
      </c>
      <c r="D139" s="9">
        <v>3.3789655E7</v>
      </c>
      <c r="E139" s="9"/>
      <c r="F139" s="9"/>
      <c r="G139" s="9"/>
      <c r="H139" s="9"/>
      <c r="I139" s="9"/>
      <c r="J139" s="9"/>
      <c r="K139" s="9"/>
      <c r="L139" s="9"/>
      <c r="M139" s="9"/>
      <c r="N139" s="9" t="s">
        <v>502</v>
      </c>
      <c r="O139" s="9"/>
      <c r="P139" s="10">
        <v>32242.0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ht="15.75" customHeight="1">
      <c r="A140" s="5">
        <v>1.0</v>
      </c>
      <c r="B140" s="6" t="s">
        <v>503</v>
      </c>
      <c r="C140" s="6" t="s">
        <v>504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 t="s">
        <v>18</v>
      </c>
      <c r="P140" s="7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ht="15.75" customHeight="1">
      <c r="A141" s="8">
        <v>2.0</v>
      </c>
      <c r="B141" s="9" t="s">
        <v>505</v>
      </c>
      <c r="C141" s="9" t="s">
        <v>506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 t="s">
        <v>18</v>
      </c>
      <c r="P141" s="10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ht="15.75" customHeight="1">
      <c r="A142" s="5">
        <v>3.0</v>
      </c>
      <c r="B142" s="6" t="s">
        <v>507</v>
      </c>
      <c r="C142" s="6" t="s">
        <v>508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>
        <v>1.134347953E9</v>
      </c>
      <c r="P142" s="7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ht="15.75" customHeight="1">
      <c r="A143" s="8">
        <v>5.0</v>
      </c>
      <c r="B143" s="9" t="s">
        <v>263</v>
      </c>
      <c r="C143" s="9" t="s">
        <v>449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 t="s">
        <v>18</v>
      </c>
      <c r="P143" s="10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ht="15.75" customHeight="1">
      <c r="A144" s="5">
        <v>6.0</v>
      </c>
      <c r="B144" s="6" t="s">
        <v>263</v>
      </c>
      <c r="C144" s="6" t="s">
        <v>509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 t="s">
        <v>18</v>
      </c>
      <c r="P144" s="7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ht="15.75" customHeight="1">
      <c r="A145" s="8">
        <v>7.0</v>
      </c>
      <c r="B145" s="9" t="s">
        <v>510</v>
      </c>
      <c r="C145" s="9" t="s">
        <v>511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 t="s">
        <v>18</v>
      </c>
      <c r="P145" s="10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ht="15.75" customHeight="1">
      <c r="A146" s="5">
        <v>8.0</v>
      </c>
      <c r="B146" s="6" t="s">
        <v>376</v>
      </c>
      <c r="C146" s="6" t="s">
        <v>458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7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ht="15.75" customHeight="1">
      <c r="A147" s="8">
        <v>9.0</v>
      </c>
      <c r="B147" s="9" t="s">
        <v>512</v>
      </c>
      <c r="C147" s="9" t="s">
        <v>508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 t="s">
        <v>18</v>
      </c>
      <c r="P147" s="10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ht="15.75" customHeight="1">
      <c r="A148" s="5">
        <v>10.0</v>
      </c>
      <c r="B148" s="6" t="s">
        <v>54</v>
      </c>
      <c r="C148" s="6" t="s">
        <v>508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 t="s">
        <v>18</v>
      </c>
      <c r="P148" s="7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ht="15.75" customHeight="1">
      <c r="A149" s="8">
        <v>11.0</v>
      </c>
      <c r="B149" s="9" t="s">
        <v>475</v>
      </c>
      <c r="C149" s="9" t="s">
        <v>513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 t="s">
        <v>18</v>
      </c>
      <c r="P149" s="10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ht="15.75" customHeight="1">
      <c r="A150" s="5">
        <v>12.0</v>
      </c>
      <c r="B150" s="6" t="s">
        <v>478</v>
      </c>
      <c r="C150" s="6" t="s">
        <v>514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>
        <v>1.132757717E9</v>
      </c>
      <c r="P150" s="7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ht="15.75" customHeight="1">
      <c r="A151" s="8">
        <v>13.0</v>
      </c>
      <c r="B151" s="9" t="s">
        <v>515</v>
      </c>
      <c r="C151" s="9" t="s">
        <v>516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>
        <v>1.128788904E9</v>
      </c>
      <c r="P151" s="10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ht="15.75" customHeight="1">
      <c r="A152" s="5">
        <v>3.4977306E7</v>
      </c>
      <c r="B152" s="6" t="s">
        <v>517</v>
      </c>
      <c r="C152" s="6" t="s">
        <v>518</v>
      </c>
      <c r="D152" s="6">
        <v>3.4977306E7</v>
      </c>
      <c r="E152" s="6"/>
      <c r="F152" s="6"/>
      <c r="G152" s="6"/>
      <c r="H152" s="6"/>
      <c r="I152" s="6"/>
      <c r="J152" s="6"/>
      <c r="K152" s="6"/>
      <c r="L152" s="6"/>
      <c r="M152" s="6"/>
      <c r="N152" s="6" t="s">
        <v>519</v>
      </c>
      <c r="O152" s="6">
        <v>1.12483629E9</v>
      </c>
      <c r="P152" s="7">
        <v>32826.0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ht="15.75" customHeight="1">
      <c r="A153" s="8">
        <v>4.1062447E7</v>
      </c>
      <c r="B153" s="9" t="s">
        <v>520</v>
      </c>
      <c r="C153" s="9" t="s">
        <v>521</v>
      </c>
      <c r="D153" s="9">
        <v>4.1062447E7</v>
      </c>
      <c r="E153" s="9"/>
      <c r="F153" s="9"/>
      <c r="G153" s="9"/>
      <c r="H153" s="9"/>
      <c r="I153" s="9"/>
      <c r="J153" s="9"/>
      <c r="K153" s="9"/>
      <c r="L153" s="9"/>
      <c r="M153" s="9"/>
      <c r="N153" s="9" t="s">
        <v>522</v>
      </c>
      <c r="O153" s="9">
        <v>1.144271929E9</v>
      </c>
      <c r="P153" s="10">
        <v>35865.0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ht="15.75" customHeight="1">
      <c r="A154" s="5">
        <v>2.8922058E7</v>
      </c>
      <c r="B154" s="6" t="s">
        <v>523</v>
      </c>
      <c r="C154" s="6" t="s">
        <v>524</v>
      </c>
      <c r="D154" s="6">
        <v>2.8922058E7</v>
      </c>
      <c r="E154" s="6"/>
      <c r="F154" s="6"/>
      <c r="G154" s="6"/>
      <c r="H154" s="6"/>
      <c r="I154" s="6"/>
      <c r="J154" s="6"/>
      <c r="K154" s="6"/>
      <c r="L154" s="6"/>
      <c r="M154" s="6"/>
      <c r="N154" s="6" t="s">
        <v>525</v>
      </c>
      <c r="O154" s="6">
        <v>1.134039809E9</v>
      </c>
      <c r="P154" s="7">
        <v>29720.0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ht="15.75" customHeight="1">
      <c r="A155" s="8">
        <v>4.1047817E7</v>
      </c>
      <c r="B155" s="9" t="s">
        <v>526</v>
      </c>
      <c r="C155" s="9" t="s">
        <v>527</v>
      </c>
      <c r="D155" s="9">
        <v>4.1047817E7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 t="s">
        <v>18</v>
      </c>
      <c r="P155" s="10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ht="15.75" customHeight="1">
      <c r="A156" s="5">
        <v>3.9915064E7</v>
      </c>
      <c r="B156" s="6" t="s">
        <v>528</v>
      </c>
      <c r="C156" s="6" t="s">
        <v>529</v>
      </c>
      <c r="D156" s="6">
        <v>3.9915064E7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 t="s">
        <v>18</v>
      </c>
      <c r="P156" s="7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ht="15.75" customHeight="1">
      <c r="A157" s="8">
        <v>3.4703565E7</v>
      </c>
      <c r="B157" s="9" t="s">
        <v>530</v>
      </c>
      <c r="C157" s="9" t="s">
        <v>531</v>
      </c>
      <c r="D157" s="9">
        <v>3.4703565E7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 t="s">
        <v>18</v>
      </c>
      <c r="P157" s="10">
        <v>32879.0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ht="15.75" customHeight="1">
      <c r="A158" s="5">
        <v>3.9066896E7</v>
      </c>
      <c r="B158" s="6" t="s">
        <v>532</v>
      </c>
      <c r="C158" s="6" t="s">
        <v>533</v>
      </c>
      <c r="D158" s="6">
        <v>3.9066896E7</v>
      </c>
      <c r="E158" s="6"/>
      <c r="F158" s="6"/>
      <c r="G158" s="6"/>
      <c r="H158" s="6"/>
      <c r="I158" s="6"/>
      <c r="J158" s="6"/>
      <c r="K158" s="6"/>
      <c r="L158" s="6"/>
      <c r="M158" s="6"/>
      <c r="N158" s="6" t="s">
        <v>534</v>
      </c>
      <c r="O158" s="6">
        <v>1.169729268E9</v>
      </c>
      <c r="P158" s="7">
        <v>35144.0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ht="15.75" customHeight="1">
      <c r="A159" s="8">
        <v>3.8070151E7</v>
      </c>
      <c r="B159" s="9" t="s">
        <v>535</v>
      </c>
      <c r="C159" s="9" t="s">
        <v>536</v>
      </c>
      <c r="D159" s="9">
        <v>3.8070151E7</v>
      </c>
      <c r="E159" s="9"/>
      <c r="F159" s="9"/>
      <c r="G159" s="9"/>
      <c r="H159" s="9"/>
      <c r="I159" s="9"/>
      <c r="J159" s="9"/>
      <c r="K159" s="9"/>
      <c r="L159" s="9"/>
      <c r="M159" s="9"/>
      <c r="N159" s="9" t="s">
        <v>537</v>
      </c>
      <c r="O159" s="9" t="s">
        <v>18</v>
      </c>
      <c r="P159" s="10">
        <v>34357.0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ht="15.75" customHeight="1">
      <c r="A160" s="5">
        <v>3.6087484E7</v>
      </c>
      <c r="B160" s="6" t="s">
        <v>538</v>
      </c>
      <c r="C160" s="6" t="s">
        <v>539</v>
      </c>
      <c r="D160" s="6">
        <v>3.6087484E7</v>
      </c>
      <c r="E160" s="6"/>
      <c r="F160" s="6"/>
      <c r="G160" s="6"/>
      <c r="H160" s="6"/>
      <c r="I160" s="6"/>
      <c r="J160" s="6"/>
      <c r="K160" s="6"/>
      <c r="L160" s="6"/>
      <c r="M160" s="6"/>
      <c r="N160" s="6" t="s">
        <v>540</v>
      </c>
      <c r="O160" s="6" t="s">
        <v>18</v>
      </c>
      <c r="P160" s="7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ht="15.75" customHeight="1">
      <c r="A161" s="8">
        <v>3.694925E7</v>
      </c>
      <c r="B161" s="9" t="s">
        <v>541</v>
      </c>
      <c r="C161" s="9" t="s">
        <v>542</v>
      </c>
      <c r="D161" s="9">
        <v>3.694925E7</v>
      </c>
      <c r="E161" s="9"/>
      <c r="F161" s="9"/>
      <c r="G161" s="9"/>
      <c r="H161" s="9"/>
      <c r="I161" s="9"/>
      <c r="J161" s="9"/>
      <c r="K161" s="9"/>
      <c r="L161" s="9"/>
      <c r="M161" s="9"/>
      <c r="N161" s="9" t="s">
        <v>543</v>
      </c>
      <c r="O161" s="9"/>
      <c r="P161" s="10">
        <v>33882.0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ht="15.75" customHeight="1">
      <c r="A162" s="5">
        <v>3.8027633E7</v>
      </c>
      <c r="B162" s="6" t="s">
        <v>544</v>
      </c>
      <c r="C162" s="6" t="s">
        <v>545</v>
      </c>
      <c r="D162" s="6">
        <v>3.8027633E7</v>
      </c>
      <c r="E162" s="6"/>
      <c r="F162" s="6"/>
      <c r="G162" s="6"/>
      <c r="H162" s="6"/>
      <c r="I162" s="6"/>
      <c r="J162" s="6"/>
      <c r="K162" s="6"/>
      <c r="L162" s="6"/>
      <c r="M162" s="6"/>
      <c r="N162" s="6" t="s">
        <v>546</v>
      </c>
      <c r="O162" s="6"/>
      <c r="P162" s="7">
        <v>34376.0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ht="15.75" customHeight="1">
      <c r="A163" s="8">
        <v>3.6550977E7</v>
      </c>
      <c r="B163" s="9" t="s">
        <v>547</v>
      </c>
      <c r="C163" s="9" t="s">
        <v>548</v>
      </c>
      <c r="D163" s="9">
        <v>3.6550977E7</v>
      </c>
      <c r="E163" s="9"/>
      <c r="F163" s="9"/>
      <c r="G163" s="9"/>
      <c r="H163" s="9"/>
      <c r="I163" s="9"/>
      <c r="J163" s="9"/>
      <c r="K163" s="9"/>
      <c r="L163" s="9"/>
      <c r="M163" s="9"/>
      <c r="N163" s="9" t="s">
        <v>549</v>
      </c>
      <c r="O163" s="9">
        <v>1.13137428E9</v>
      </c>
      <c r="P163" s="10">
        <v>34263.0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ht="15.75" customHeight="1">
      <c r="A164" s="5">
        <v>3.5914134E7</v>
      </c>
      <c r="B164" s="6" t="s">
        <v>550</v>
      </c>
      <c r="C164" s="6" t="s">
        <v>551</v>
      </c>
      <c r="D164" s="6">
        <v>3.5914134E7</v>
      </c>
      <c r="E164" s="6"/>
      <c r="F164" s="6"/>
      <c r="G164" s="6"/>
      <c r="H164" s="6"/>
      <c r="I164" s="6"/>
      <c r="J164" s="6"/>
      <c r="K164" s="6"/>
      <c r="L164" s="6"/>
      <c r="M164" s="6"/>
      <c r="N164" s="6" t="s">
        <v>552</v>
      </c>
      <c r="O164" s="6">
        <v>1.139734729E9</v>
      </c>
      <c r="P164" s="7">
        <v>33345.0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ht="15.75" customHeight="1">
      <c r="A165" s="8">
        <v>9.5695047E7</v>
      </c>
      <c r="B165" s="9" t="s">
        <v>553</v>
      </c>
      <c r="C165" s="9" t="s">
        <v>554</v>
      </c>
      <c r="D165" s="9">
        <v>9.5695047E7</v>
      </c>
      <c r="E165" s="9"/>
      <c r="F165" s="9"/>
      <c r="G165" s="9"/>
      <c r="H165" s="9"/>
      <c r="I165" s="9"/>
      <c r="J165" s="9"/>
      <c r="K165" s="9"/>
      <c r="L165" s="9"/>
      <c r="M165" s="9"/>
      <c r="N165" s="9" t="s">
        <v>555</v>
      </c>
      <c r="O165" s="9">
        <v>1.151065312E9</v>
      </c>
      <c r="P165" s="10">
        <v>27263.0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ht="15.75" customHeight="1">
      <c r="A166" s="5">
        <v>3.7699248E7</v>
      </c>
      <c r="B166" s="6" t="s">
        <v>556</v>
      </c>
      <c r="C166" s="6" t="s">
        <v>557</v>
      </c>
      <c r="D166" s="6">
        <v>3.7699248E7</v>
      </c>
      <c r="E166" s="6"/>
      <c r="F166" s="6"/>
      <c r="G166" s="6"/>
      <c r="H166" s="6"/>
      <c r="I166" s="6"/>
      <c r="J166" s="6"/>
      <c r="K166" s="6"/>
      <c r="L166" s="6"/>
      <c r="M166" s="6"/>
      <c r="N166" s="6" t="s">
        <v>558</v>
      </c>
      <c r="O166" s="6">
        <v>1.1265383E9</v>
      </c>
      <c r="P166" s="7">
        <v>34151.0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ht="15.75" customHeight="1">
      <c r="A167" s="8">
        <v>2.5044383E7</v>
      </c>
      <c r="B167" s="9" t="s">
        <v>559</v>
      </c>
      <c r="C167" s="9" t="s">
        <v>560</v>
      </c>
      <c r="D167" s="9">
        <v>2.5044383E7</v>
      </c>
      <c r="E167" s="9"/>
      <c r="F167" s="9"/>
      <c r="G167" s="9"/>
      <c r="H167" s="9"/>
      <c r="I167" s="9"/>
      <c r="J167" s="9"/>
      <c r="K167" s="9"/>
      <c r="L167" s="9"/>
      <c r="M167" s="9"/>
      <c r="N167" s="9" t="s">
        <v>561</v>
      </c>
      <c r="O167" s="9"/>
      <c r="P167" s="10">
        <v>27639.0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ht="15.75" customHeight="1">
      <c r="A168" s="5">
        <v>3.391498E7</v>
      </c>
      <c r="B168" s="6" t="s">
        <v>562</v>
      </c>
      <c r="C168" s="6" t="s">
        <v>563</v>
      </c>
      <c r="D168" s="6">
        <v>3.391498E7</v>
      </c>
      <c r="E168" s="6"/>
      <c r="F168" s="6"/>
      <c r="G168" s="6"/>
      <c r="H168" s="6"/>
      <c r="I168" s="6"/>
      <c r="J168" s="6"/>
      <c r="K168" s="6"/>
      <c r="L168" s="6"/>
      <c r="M168" s="6"/>
      <c r="N168" s="6" t="s">
        <v>564</v>
      </c>
      <c r="O168" s="6">
        <v>1.127455035E9</v>
      </c>
      <c r="P168" s="7">
        <v>32266.0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ht="15.75" customHeight="1">
      <c r="A169" s="8">
        <v>2.9428219E7</v>
      </c>
      <c r="B169" s="9" t="s">
        <v>565</v>
      </c>
      <c r="C169" s="9" t="s">
        <v>566</v>
      </c>
      <c r="D169" s="9">
        <v>2.9428219E7</v>
      </c>
      <c r="E169" s="9"/>
      <c r="F169" s="9"/>
      <c r="G169" s="9"/>
      <c r="H169" s="9"/>
      <c r="I169" s="9"/>
      <c r="J169" s="9"/>
      <c r="K169" s="9"/>
      <c r="L169" s="9"/>
      <c r="M169" s="9"/>
      <c r="N169" s="9" t="s">
        <v>567</v>
      </c>
      <c r="O169" s="9">
        <v>1.124773534E9</v>
      </c>
      <c r="P169" s="10">
        <v>30042.0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ht="15.75" customHeight="1">
      <c r="A170" s="5">
        <v>2.767463E7</v>
      </c>
      <c r="B170" s="6" t="s">
        <v>568</v>
      </c>
      <c r="C170" s="6" t="s">
        <v>569</v>
      </c>
      <c r="D170" s="6">
        <v>2.767463E7</v>
      </c>
      <c r="E170" s="6"/>
      <c r="F170" s="6"/>
      <c r="G170" s="6"/>
      <c r="H170" s="6"/>
      <c r="I170" s="6"/>
      <c r="J170" s="6"/>
      <c r="K170" s="6"/>
      <c r="L170" s="6"/>
      <c r="M170" s="6"/>
      <c r="N170" s="6" t="s">
        <v>570</v>
      </c>
      <c r="O170" s="6" t="s">
        <v>18</v>
      </c>
      <c r="P170" s="7">
        <v>29153.0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ht="15.75" customHeight="1">
      <c r="A171" s="8">
        <v>3.5728389E7</v>
      </c>
      <c r="B171" s="9" t="s">
        <v>571</v>
      </c>
      <c r="C171" s="9" t="s">
        <v>572</v>
      </c>
      <c r="D171" s="9">
        <v>3.5728389E7</v>
      </c>
      <c r="E171" s="9"/>
      <c r="F171" s="9"/>
      <c r="G171" s="9"/>
      <c r="H171" s="9"/>
      <c r="I171" s="9"/>
      <c r="J171" s="9"/>
      <c r="K171" s="9"/>
      <c r="L171" s="9"/>
      <c r="M171" s="9"/>
      <c r="N171" s="9" t="s">
        <v>573</v>
      </c>
      <c r="O171" s="9">
        <v>1.134278111E9</v>
      </c>
      <c r="P171" s="10">
        <v>33256.0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ht="15.75" customHeight="1">
      <c r="A172" s="5">
        <v>1.0000016E7</v>
      </c>
      <c r="B172" s="6" t="s">
        <v>574</v>
      </c>
      <c r="C172" s="6" t="s">
        <v>575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>
        <v>1.138839337E9</v>
      </c>
      <c r="P172" s="7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ht="15.75" customHeight="1">
      <c r="A173" s="8">
        <v>1.0000017E7</v>
      </c>
      <c r="B173" s="9" t="s">
        <v>576</v>
      </c>
      <c r="C173" s="9" t="s">
        <v>577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>
        <v>1.141439746E9</v>
      </c>
      <c r="P173" s="10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5.75" customHeight="1">
      <c r="A174" s="5">
        <v>1.0000018E7</v>
      </c>
      <c r="B174" s="6" t="s">
        <v>578</v>
      </c>
      <c r="C174" s="6" t="s">
        <v>579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>
        <v>1.131236961E9</v>
      </c>
      <c r="P174" s="7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ht="15.75" customHeight="1">
      <c r="A175" s="8">
        <v>1.0000019E7</v>
      </c>
      <c r="B175" s="9" t="s">
        <v>580</v>
      </c>
      <c r="C175" s="9" t="s">
        <v>581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>
        <v>1.127445232E9</v>
      </c>
      <c r="P175" s="10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ht="15.75" customHeight="1">
      <c r="A176" s="5">
        <v>3.6755934E7</v>
      </c>
      <c r="B176" s="6" t="s">
        <v>582</v>
      </c>
      <c r="C176" s="6" t="s">
        <v>583</v>
      </c>
      <c r="D176" s="6">
        <v>3.6755934E7</v>
      </c>
      <c r="E176" s="6"/>
      <c r="F176" s="6"/>
      <c r="G176" s="6"/>
      <c r="H176" s="6"/>
      <c r="I176" s="6"/>
      <c r="J176" s="6"/>
      <c r="K176" s="6"/>
      <c r="L176" s="6"/>
      <c r="M176" s="6"/>
      <c r="N176" s="6" t="s">
        <v>584</v>
      </c>
      <c r="O176" s="6">
        <v>1.169603036E9</v>
      </c>
      <c r="P176" s="7">
        <v>33675.0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ht="15.75" customHeight="1">
      <c r="A177" s="8">
        <v>1.0000021E7</v>
      </c>
      <c r="B177" s="9" t="s">
        <v>582</v>
      </c>
      <c r="C177" s="9" t="s">
        <v>585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>
        <v>1.138122802E9</v>
      </c>
      <c r="P177" s="10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5.75" customHeight="1">
      <c r="A178" s="5">
        <v>1.0000001E7</v>
      </c>
      <c r="B178" s="6" t="s">
        <v>586</v>
      </c>
      <c r="C178" s="6" t="s">
        <v>587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>
        <v>1.167947816E9</v>
      </c>
      <c r="P178" s="7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ht="15.75" customHeight="1">
      <c r="A179" s="8">
        <v>1.0000002E7</v>
      </c>
      <c r="B179" s="9" t="s">
        <v>588</v>
      </c>
      <c r="C179" s="9" t="s">
        <v>589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>
        <v>1.123775305E9</v>
      </c>
      <c r="P179" s="10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ht="15.75" customHeight="1">
      <c r="A180" s="5">
        <v>1.0000003E7</v>
      </c>
      <c r="B180" s="6" t="s">
        <v>590</v>
      </c>
      <c r="C180" s="6" t="s">
        <v>591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>
        <v>1.125526045E9</v>
      </c>
      <c r="P180" s="7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ht="15.75" customHeight="1">
      <c r="A181" s="8">
        <v>1.0000004E7</v>
      </c>
      <c r="B181" s="9" t="s">
        <v>592</v>
      </c>
      <c r="C181" s="9" t="s">
        <v>593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>
        <v>1.149386278E9</v>
      </c>
      <c r="P181" s="10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5.75" customHeight="1">
      <c r="A182" s="5">
        <v>1.0000005E7</v>
      </c>
      <c r="B182" s="6" t="s">
        <v>594</v>
      </c>
      <c r="C182" s="6" t="s">
        <v>595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>
        <v>1.141697938E9</v>
      </c>
      <c r="P182" s="7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ht="15.75" customHeight="1">
      <c r="A183" s="8">
        <v>4.5192487E7</v>
      </c>
      <c r="B183" s="9" t="s">
        <v>596</v>
      </c>
      <c r="C183" s="9" t="s">
        <v>593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>
        <v>1.139199525E9</v>
      </c>
      <c r="P183" s="10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ht="15.75" customHeight="1">
      <c r="A184" s="5">
        <v>1.0000007E7</v>
      </c>
      <c r="B184" s="6" t="s">
        <v>597</v>
      </c>
      <c r="C184" s="6" t="s">
        <v>598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>
        <v>1.169071195E9</v>
      </c>
      <c r="P184" s="7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ht="15.75" customHeight="1">
      <c r="A185" s="8">
        <v>1.0000008E7</v>
      </c>
      <c r="B185" s="9" t="s">
        <v>597</v>
      </c>
      <c r="C185" s="9" t="s">
        <v>599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>
        <v>1.134625079E9</v>
      </c>
      <c r="P185" s="10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ht="15.75" customHeight="1">
      <c r="A186" s="5">
        <v>1.0000009E7</v>
      </c>
      <c r="B186" s="6" t="s">
        <v>600</v>
      </c>
      <c r="C186" s="6" t="s">
        <v>601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>
        <v>1.158474449E9</v>
      </c>
      <c r="P186" s="7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ht="15.75" customHeight="1">
      <c r="A187" s="8">
        <v>1.000001E7</v>
      </c>
      <c r="B187" s="9" t="s">
        <v>602</v>
      </c>
      <c r="C187" s="9" t="s">
        <v>603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>
        <v>1.168784455E9</v>
      </c>
      <c r="P187" s="10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ht="15.75" customHeight="1">
      <c r="A188" s="5">
        <v>1.0000011E7</v>
      </c>
      <c r="B188" s="6" t="s">
        <v>604</v>
      </c>
      <c r="C188" s="6" t="s">
        <v>605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>
        <v>1.12498009E9</v>
      </c>
      <c r="P188" s="7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ht="15.75" customHeight="1">
      <c r="A189" s="8">
        <v>1.0000012E7</v>
      </c>
      <c r="B189" s="9" t="s">
        <v>606</v>
      </c>
      <c r="C189" s="9" t="s">
        <v>560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>
        <v>1.131113453E9</v>
      </c>
      <c r="P189" s="10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ht="15.75" customHeight="1">
      <c r="A190" s="5">
        <v>3.8456881E7</v>
      </c>
      <c r="B190" s="6" t="s">
        <v>607</v>
      </c>
      <c r="C190" s="6" t="s">
        <v>608</v>
      </c>
      <c r="D190" s="13">
        <v>3.8456881E7</v>
      </c>
      <c r="E190" s="6"/>
      <c r="F190" s="6"/>
      <c r="G190" s="6"/>
      <c r="H190" s="6"/>
      <c r="I190" s="6"/>
      <c r="J190" s="6"/>
      <c r="K190" s="6"/>
      <c r="L190" s="6"/>
      <c r="M190" s="6"/>
      <c r="N190" s="6" t="s">
        <v>609</v>
      </c>
      <c r="O190" s="6">
        <v>1.137587184E9</v>
      </c>
      <c r="P190" s="7">
        <v>34593.0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ht="15.75" customHeight="1">
      <c r="A191" s="8">
        <v>1.0000015E7</v>
      </c>
      <c r="B191" s="9" t="s">
        <v>610</v>
      </c>
      <c r="C191" s="9" t="s">
        <v>611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>
        <v>1.127563862E9</v>
      </c>
      <c r="P191" s="10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ht="15.75" customHeight="1">
      <c r="A192" s="5">
        <v>4.2272694E7</v>
      </c>
      <c r="B192" s="6" t="s">
        <v>612</v>
      </c>
      <c r="C192" s="6" t="s">
        <v>613</v>
      </c>
      <c r="D192" s="6">
        <v>4.2272694E7</v>
      </c>
      <c r="E192" s="6" t="s">
        <v>61</v>
      </c>
      <c r="F192" s="6" t="s">
        <v>26</v>
      </c>
      <c r="G192" s="6" t="s">
        <v>614</v>
      </c>
      <c r="H192" s="6">
        <v>1439.0</v>
      </c>
      <c r="I192" s="6" t="s">
        <v>28</v>
      </c>
      <c r="J192" s="6" t="s">
        <v>615</v>
      </c>
      <c r="K192" s="6"/>
      <c r="L192" s="6" t="s">
        <v>64</v>
      </c>
      <c r="M192" s="6" t="s">
        <v>616</v>
      </c>
      <c r="N192" s="6" t="s">
        <v>617</v>
      </c>
      <c r="O192" s="6">
        <v>1.161511686E9</v>
      </c>
      <c r="P192" s="7">
        <v>36532.0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ht="15.75" customHeight="1">
      <c r="A193" s="8">
        <v>3.64075E7</v>
      </c>
      <c r="B193" s="9" t="s">
        <v>618</v>
      </c>
      <c r="C193" s="9" t="s">
        <v>619</v>
      </c>
      <c r="D193" s="9">
        <v>3.64075E7</v>
      </c>
      <c r="E193" s="9" t="s">
        <v>25</v>
      </c>
      <c r="F193" s="9" t="s">
        <v>62</v>
      </c>
      <c r="G193" s="9" t="s">
        <v>620</v>
      </c>
      <c r="H193" s="9">
        <v>1162.0</v>
      </c>
      <c r="I193" s="9" t="s">
        <v>28</v>
      </c>
      <c r="J193" s="9" t="s">
        <v>615</v>
      </c>
      <c r="K193" s="9" t="s">
        <v>128</v>
      </c>
      <c r="L193" s="9" t="s">
        <v>64</v>
      </c>
      <c r="M193" s="9" t="s">
        <v>32</v>
      </c>
      <c r="N193" s="9" t="s">
        <v>621</v>
      </c>
      <c r="O193" s="9">
        <v>1.156665476E9</v>
      </c>
      <c r="P193" s="10">
        <v>33464.0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ht="15.75" customHeight="1">
      <c r="A194" s="5">
        <v>3.5181182E7</v>
      </c>
      <c r="B194" s="6" t="s">
        <v>622</v>
      </c>
      <c r="C194" s="6" t="s">
        <v>623</v>
      </c>
      <c r="D194" s="6">
        <v>3.5181182E7</v>
      </c>
      <c r="E194" s="6" t="s">
        <v>25</v>
      </c>
      <c r="F194" s="6" t="s">
        <v>62</v>
      </c>
      <c r="G194" s="6" t="s">
        <v>624</v>
      </c>
      <c r="H194" s="6">
        <v>1879.0</v>
      </c>
      <c r="I194" s="6" t="s">
        <v>28</v>
      </c>
      <c r="J194" s="6" t="s">
        <v>615</v>
      </c>
      <c r="K194" s="6"/>
      <c r="L194" s="6" t="s">
        <v>64</v>
      </c>
      <c r="M194" s="6" t="s">
        <v>625</v>
      </c>
      <c r="N194" s="6" t="s">
        <v>626</v>
      </c>
      <c r="O194" s="6">
        <v>1.13861994E9</v>
      </c>
      <c r="P194" s="7">
        <v>33112.0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ht="15.75" customHeight="1">
      <c r="A195" s="8">
        <v>3.3741905E7</v>
      </c>
      <c r="B195" s="9" t="s">
        <v>627</v>
      </c>
      <c r="C195" s="9" t="s">
        <v>628</v>
      </c>
      <c r="D195" s="9">
        <v>3.3741905E7</v>
      </c>
      <c r="E195" s="9" t="s">
        <v>61</v>
      </c>
      <c r="F195" s="9" t="s">
        <v>62</v>
      </c>
      <c r="G195" s="9" t="s">
        <v>629</v>
      </c>
      <c r="H195" s="9">
        <v>1104.0</v>
      </c>
      <c r="I195" s="9" t="s">
        <v>32</v>
      </c>
      <c r="J195" s="9" t="s">
        <v>615</v>
      </c>
      <c r="K195" s="9" t="s">
        <v>630</v>
      </c>
      <c r="L195" s="9" t="s">
        <v>64</v>
      </c>
      <c r="M195" s="9" t="s">
        <v>631</v>
      </c>
      <c r="N195" s="9" t="s">
        <v>632</v>
      </c>
      <c r="O195" s="9">
        <v>1.155287162E9</v>
      </c>
      <c r="P195" s="10">
        <v>32421.0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ht="15.75" customHeight="1">
      <c r="A196" s="14">
        <v>1.8590445E7</v>
      </c>
      <c r="B196" s="15" t="s">
        <v>633</v>
      </c>
      <c r="C196" s="15" t="s">
        <v>634</v>
      </c>
      <c r="D196" s="15">
        <v>1.8590445E7</v>
      </c>
      <c r="E196" s="15" t="s">
        <v>61</v>
      </c>
      <c r="F196" s="15" t="s">
        <v>26</v>
      </c>
      <c r="G196" s="15" t="s">
        <v>635</v>
      </c>
      <c r="H196" s="15">
        <v>1768.0</v>
      </c>
      <c r="I196" s="15" t="s">
        <v>28</v>
      </c>
      <c r="J196" s="15" t="s">
        <v>615</v>
      </c>
      <c r="K196" s="15" t="s">
        <v>128</v>
      </c>
      <c r="L196" s="15" t="s">
        <v>85</v>
      </c>
      <c r="M196" s="15" t="s">
        <v>636</v>
      </c>
      <c r="N196" s="15" t="s">
        <v>637</v>
      </c>
      <c r="O196" s="15">
        <v>1.157719505E9</v>
      </c>
      <c r="P196" s="16">
        <v>24313.0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17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17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17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17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17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17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17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17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17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17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17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7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7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17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17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17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17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17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17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17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17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17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17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17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17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17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17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17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17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17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17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17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17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17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17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17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17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7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7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17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17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17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17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17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17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17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17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17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17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17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17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17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17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17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17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17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17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17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17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17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17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17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17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7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7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17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17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17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17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17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17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17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17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17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17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17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17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17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17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17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17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17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17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17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17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17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17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17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17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17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17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17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17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17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17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17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17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17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17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17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17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17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17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17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17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17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17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17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17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17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17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17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17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17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17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17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17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17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17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17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17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17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17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17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17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17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17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17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17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17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17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17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17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17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17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17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17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17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17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17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17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17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17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17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17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17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17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17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17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17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17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17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17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17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17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17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17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17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17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17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17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17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17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17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17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17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17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17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17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17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17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17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17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17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17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17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17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17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17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17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17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17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17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17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17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17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17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17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17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17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17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17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17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17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17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17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17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17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17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17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</sheetData>
  <conditionalFormatting sqref="A2:P191">
    <cfRule type="containsText" dxfId="0" priority="1" operator="containsText" text="&quot; &quot;">
      <formula>NOT(ISERROR(SEARCH((""" """),(A2))))</formula>
    </cfRule>
  </conditionalFormatting>
  <dataValidations>
    <dataValidation type="custom" allowBlank="1" showDropDown="1" sqref="P2:P196">
      <formula1>OR(NOT(ISERROR(DATEVALUE(P2))), AND(ISNUMBER(P2), LEFT(CELL("format", P2))="D"))</formula1>
    </dataValidation>
  </dataValidation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57"/>
    <col customWidth="1" min="2" max="2" width="18.0"/>
    <col customWidth="1" min="3" max="3" width="18.43"/>
    <col customWidth="1" min="4" max="4" width="16.43"/>
    <col customWidth="1" min="5" max="5" width="18.43"/>
    <col customWidth="1" min="6" max="6" width="14.43"/>
    <col customWidth="1" min="7" max="7" width="24.29"/>
    <col customWidth="1" min="8" max="8" width="34.0"/>
    <col customWidth="1" min="9" max="9" width="28.71"/>
    <col customWidth="1" min="10" max="10" width="16.0"/>
    <col customWidth="1" min="11" max="11" width="18.43"/>
    <col customWidth="1" min="12" max="12" width="18.0"/>
    <col customWidth="1" min="13" max="13" width="20.43"/>
    <col customWidth="1" min="14" max="14" width="17.71"/>
    <col customWidth="1" min="15" max="15" width="20.43"/>
    <col customWidth="1" min="16" max="16" width="28.29"/>
    <col customWidth="1" min="17" max="17" width="24.71"/>
    <col customWidth="1" min="18" max="18" width="22.14"/>
    <col customWidth="1" min="19" max="19" width="17.29"/>
    <col customWidth="1" min="20" max="20" width="20.57"/>
    <col customWidth="1" min="21" max="26" width="10.71"/>
  </cols>
  <sheetData>
    <row r="1">
      <c r="A1" s="1" t="s">
        <v>0</v>
      </c>
      <c r="B1" s="2" t="s">
        <v>638</v>
      </c>
      <c r="C1" s="2" t="s">
        <v>639</v>
      </c>
      <c r="D1" s="2" t="s">
        <v>640</v>
      </c>
      <c r="E1" s="2" t="s">
        <v>641</v>
      </c>
      <c r="F1" s="2" t="s">
        <v>12</v>
      </c>
      <c r="G1" s="2" t="s">
        <v>642</v>
      </c>
      <c r="H1" s="2" t="s">
        <v>643</v>
      </c>
      <c r="I1" s="2" t="s">
        <v>644</v>
      </c>
      <c r="J1" s="2" t="s">
        <v>645</v>
      </c>
      <c r="K1" s="2" t="s">
        <v>646</v>
      </c>
      <c r="L1" s="2" t="s">
        <v>647</v>
      </c>
      <c r="M1" s="2" t="s">
        <v>648</v>
      </c>
      <c r="N1" s="2" t="s">
        <v>649</v>
      </c>
      <c r="O1" s="2" t="s">
        <v>650</v>
      </c>
      <c r="P1" s="2" t="s">
        <v>651</v>
      </c>
      <c r="Q1" s="18" t="s">
        <v>652</v>
      </c>
      <c r="R1" s="2" t="s">
        <v>653</v>
      </c>
      <c r="S1" s="2" t="s">
        <v>654</v>
      </c>
      <c r="T1" s="19" t="s">
        <v>655</v>
      </c>
      <c r="U1" s="4"/>
      <c r="V1" s="4"/>
      <c r="W1" s="4"/>
      <c r="X1" s="4"/>
      <c r="Y1" s="4"/>
      <c r="Z1" s="4"/>
    </row>
    <row r="2" hidden="1">
      <c r="A2" s="5">
        <v>1.0</v>
      </c>
      <c r="B2" s="6">
        <v>2.172633E7</v>
      </c>
      <c r="C2" s="6">
        <v>127.0</v>
      </c>
      <c r="D2" s="6">
        <v>3.4999032089E10</v>
      </c>
      <c r="E2" s="6" t="s">
        <v>656</v>
      </c>
      <c r="F2" s="6" t="s">
        <v>32</v>
      </c>
      <c r="G2" s="6" t="s">
        <v>657</v>
      </c>
      <c r="H2" s="6" t="s">
        <v>658</v>
      </c>
      <c r="I2" s="6" t="s">
        <v>659</v>
      </c>
      <c r="J2" s="6"/>
      <c r="K2" s="6"/>
      <c r="L2" s="6"/>
      <c r="M2" s="6"/>
      <c r="N2" s="6"/>
      <c r="O2" s="6"/>
      <c r="P2" s="6" t="s">
        <v>660</v>
      </c>
      <c r="Q2" s="20">
        <v>42767.0</v>
      </c>
      <c r="R2" s="6" t="str">
        <f t="shared" ref="R2:R207" si="1">YEAR(NOW())-YEAR(Q2)</f>
        <v>8</v>
      </c>
      <c r="S2" s="6">
        <v>1.0</v>
      </c>
      <c r="T2" s="21" t="str">
        <f t="array" ref="T2">XLOOKUP(C2,fichas_pdf!$A$2:$A$96,fichas_pdf!$D$2:$D$96,"no tiene en pdf",0,1)</f>
        <v>no tiene en pdf</v>
      </c>
      <c r="U2" s="4"/>
      <c r="V2" s="4"/>
      <c r="W2" s="4"/>
      <c r="X2" s="4"/>
      <c r="Y2" s="4"/>
      <c r="Z2" s="4"/>
    </row>
    <row r="3" hidden="1">
      <c r="A3" s="8">
        <v>2.0</v>
      </c>
      <c r="B3" s="9">
        <v>3.2436304E7</v>
      </c>
      <c r="C3" s="9">
        <v>1575.0</v>
      </c>
      <c r="D3" s="9">
        <v>3.4999032089E10</v>
      </c>
      <c r="E3" s="9" t="s">
        <v>661</v>
      </c>
      <c r="F3" s="9" t="s">
        <v>32</v>
      </c>
      <c r="G3" s="9" t="s">
        <v>657</v>
      </c>
      <c r="H3" s="9" t="s">
        <v>658</v>
      </c>
      <c r="I3" s="9" t="s">
        <v>659</v>
      </c>
      <c r="J3" s="9"/>
      <c r="K3" s="9"/>
      <c r="L3" s="9"/>
      <c r="M3" s="9"/>
      <c r="N3" s="9"/>
      <c r="O3" s="9"/>
      <c r="P3" s="9" t="s">
        <v>662</v>
      </c>
      <c r="Q3" s="22">
        <v>43536.0</v>
      </c>
      <c r="R3" s="9" t="str">
        <f t="shared" si="1"/>
        <v>6</v>
      </c>
      <c r="S3" s="9"/>
      <c r="T3" s="23" t="str">
        <f t="array" ref="T3">XLOOKUP(C3,fichas_pdf!$A$2:$A$96,fichas_pdf!$D$2:$D$96,"no tiene en pdf",0,1)</f>
        <v>no tiene en pdf</v>
      </c>
      <c r="U3" s="4"/>
      <c r="V3" s="4"/>
      <c r="W3" s="4"/>
      <c r="X3" s="4"/>
      <c r="Y3" s="4"/>
      <c r="Z3" s="4"/>
    </row>
    <row r="4" hidden="1">
      <c r="A4" s="5">
        <v>3.0</v>
      </c>
      <c r="B4" s="6">
        <v>3.1963497E7</v>
      </c>
      <c r="C4" s="6">
        <v>444.0</v>
      </c>
      <c r="D4" s="6">
        <v>3.4999032089E10</v>
      </c>
      <c r="E4" s="6" t="s">
        <v>663</v>
      </c>
      <c r="F4" s="6" t="s">
        <v>32</v>
      </c>
      <c r="G4" s="6" t="s">
        <v>657</v>
      </c>
      <c r="H4" s="6" t="s">
        <v>658</v>
      </c>
      <c r="I4" s="6" t="s">
        <v>659</v>
      </c>
      <c r="J4" s="6"/>
      <c r="K4" s="6"/>
      <c r="L4" s="6"/>
      <c r="M4" s="6"/>
      <c r="N4" s="6"/>
      <c r="O4" s="6"/>
      <c r="P4" s="6" t="s">
        <v>662</v>
      </c>
      <c r="Q4" s="20">
        <v>42948.0</v>
      </c>
      <c r="R4" s="6" t="str">
        <f t="shared" si="1"/>
        <v>8</v>
      </c>
      <c r="S4" s="6"/>
      <c r="T4" s="21" t="str">
        <f t="array" ref="T4">XLOOKUP(C4,fichas_pdf!$A$2:$A$96,fichas_pdf!$D$2:$D$96,"no tiene en pdf",0,1)</f>
        <v>1</v>
      </c>
      <c r="U4" s="4"/>
      <c r="V4" s="4"/>
      <c r="W4" s="4"/>
      <c r="X4" s="4"/>
      <c r="Y4" s="4"/>
      <c r="Z4" s="4"/>
    </row>
    <row r="5" hidden="1">
      <c r="A5" s="8">
        <v>4.0</v>
      </c>
      <c r="B5" s="9">
        <v>2.5379033E7</v>
      </c>
      <c r="C5" s="9">
        <v>275.0</v>
      </c>
      <c r="D5" s="9">
        <v>3.4999032089E10</v>
      </c>
      <c r="E5" s="9" t="s">
        <v>663</v>
      </c>
      <c r="F5" s="9" t="s">
        <v>32</v>
      </c>
      <c r="G5" s="9" t="s">
        <v>657</v>
      </c>
      <c r="H5" s="9" t="s">
        <v>658</v>
      </c>
      <c r="I5" s="9" t="s">
        <v>659</v>
      </c>
      <c r="J5" s="9"/>
      <c r="K5" s="9"/>
      <c r="L5" s="9"/>
      <c r="M5" s="9"/>
      <c r="N5" s="9"/>
      <c r="O5" s="9"/>
      <c r="P5" s="9" t="s">
        <v>662</v>
      </c>
      <c r="Q5" s="22">
        <v>42884.0</v>
      </c>
      <c r="R5" s="9" t="str">
        <f t="shared" si="1"/>
        <v>8</v>
      </c>
      <c r="S5" s="9"/>
      <c r="T5" s="23" t="str">
        <f t="array" ref="T5">XLOOKUP(C5,fichas_pdf!$A$2:$A$96,fichas_pdf!$D$2:$D$96,"no tiene en pdf",0,1)</f>
        <v>1</v>
      </c>
      <c r="U5" s="4"/>
      <c r="V5" s="4"/>
      <c r="W5" s="4"/>
      <c r="X5" s="4"/>
      <c r="Y5" s="4"/>
      <c r="Z5" s="4"/>
    </row>
    <row r="6" hidden="1">
      <c r="A6" s="5">
        <v>5.0</v>
      </c>
      <c r="B6" s="6">
        <v>3.8184089E7</v>
      </c>
      <c r="C6" s="6">
        <v>2914.0</v>
      </c>
      <c r="D6" s="6">
        <v>3.4999032089E10</v>
      </c>
      <c r="E6" s="6" t="s">
        <v>663</v>
      </c>
      <c r="F6" s="6" t="s">
        <v>32</v>
      </c>
      <c r="G6" s="6" t="s">
        <v>657</v>
      </c>
      <c r="H6" s="6" t="s">
        <v>658</v>
      </c>
      <c r="I6" s="6" t="s">
        <v>659</v>
      </c>
      <c r="J6" s="6"/>
      <c r="K6" s="6"/>
      <c r="L6" s="6"/>
      <c r="M6" s="6"/>
      <c r="N6" s="6"/>
      <c r="O6" s="6"/>
      <c r="P6" s="6" t="s">
        <v>662</v>
      </c>
      <c r="Q6" s="20">
        <v>45112.0</v>
      </c>
      <c r="R6" s="6" t="str">
        <f t="shared" si="1"/>
        <v>2</v>
      </c>
      <c r="S6" s="6"/>
      <c r="T6" s="21" t="str">
        <f t="array" ref="T6">XLOOKUP(C6,fichas_pdf!$A$2:$A$96,fichas_pdf!$D$2:$D$96,"no tiene en pdf",0,1)</f>
        <v>no tiene en pdf</v>
      </c>
      <c r="U6" s="4"/>
      <c r="V6" s="4"/>
      <c r="W6" s="4"/>
      <c r="X6" s="4"/>
      <c r="Y6" s="4"/>
      <c r="Z6" s="4"/>
    </row>
    <row r="7" hidden="1">
      <c r="A7" s="8">
        <v>6.0</v>
      </c>
      <c r="B7" s="9">
        <v>3.8894668E7</v>
      </c>
      <c r="C7" s="9">
        <v>2238.0</v>
      </c>
      <c r="D7" s="9">
        <v>3.4999032089E10</v>
      </c>
      <c r="E7" s="9" t="s">
        <v>663</v>
      </c>
      <c r="F7" s="9" t="s">
        <v>32</v>
      </c>
      <c r="G7" s="9" t="s">
        <v>657</v>
      </c>
      <c r="H7" s="9" t="s">
        <v>658</v>
      </c>
      <c r="I7" s="9" t="s">
        <v>659</v>
      </c>
      <c r="J7" s="9"/>
      <c r="K7" s="9"/>
      <c r="L7" s="9"/>
      <c r="M7" s="9"/>
      <c r="N7" s="9"/>
      <c r="O7" s="9"/>
      <c r="P7" s="9" t="s">
        <v>662</v>
      </c>
      <c r="Q7" s="22">
        <v>45031.0</v>
      </c>
      <c r="R7" s="9" t="str">
        <f t="shared" si="1"/>
        <v>2</v>
      </c>
      <c r="S7" s="9"/>
      <c r="T7" s="23" t="str">
        <f t="array" ref="T7">XLOOKUP(C7,fichas_pdf!$A$2:$A$96,fichas_pdf!$D$2:$D$96,"no tiene en pdf",0,1)</f>
        <v>no tiene en pdf</v>
      </c>
      <c r="U7" s="4"/>
      <c r="V7" s="4"/>
      <c r="W7" s="4"/>
      <c r="X7" s="4"/>
      <c r="Y7" s="4"/>
      <c r="Z7" s="4"/>
    </row>
    <row r="8" hidden="1">
      <c r="A8" s="5">
        <v>7.0</v>
      </c>
      <c r="B8" s="6">
        <v>3.9114453E7</v>
      </c>
      <c r="C8" s="6">
        <v>1572.0</v>
      </c>
      <c r="D8" s="6">
        <v>3.4999032089E10</v>
      </c>
      <c r="E8" s="6" t="s">
        <v>663</v>
      </c>
      <c r="F8" s="6" t="s">
        <v>32</v>
      </c>
      <c r="G8" s="6" t="s">
        <v>657</v>
      </c>
      <c r="H8" s="6" t="s">
        <v>658</v>
      </c>
      <c r="I8" s="6" t="s">
        <v>659</v>
      </c>
      <c r="J8" s="6"/>
      <c r="K8" s="6"/>
      <c r="L8" s="6"/>
      <c r="M8" s="6"/>
      <c r="N8" s="6"/>
      <c r="O8" s="6"/>
      <c r="P8" s="6" t="s">
        <v>662</v>
      </c>
      <c r="Q8" s="20">
        <v>43500.0</v>
      </c>
      <c r="R8" s="6" t="str">
        <f t="shared" si="1"/>
        <v>6</v>
      </c>
      <c r="S8" s="6"/>
      <c r="T8" s="21" t="str">
        <f t="array" ref="T8">XLOOKUP(C8,fichas_pdf!$A$2:$A$96,fichas_pdf!$D$2:$D$96,"no tiene en pdf",0,1)</f>
        <v>no tiene en pdf</v>
      </c>
      <c r="U8" s="4"/>
      <c r="V8" s="4"/>
      <c r="W8" s="4"/>
      <c r="X8" s="4"/>
      <c r="Y8" s="4"/>
      <c r="Z8" s="4"/>
    </row>
    <row r="9" hidden="1">
      <c r="A9" s="8">
        <v>8.0</v>
      </c>
      <c r="B9" s="9">
        <v>2.6678242E7</v>
      </c>
      <c r="C9" s="9">
        <v>270.0</v>
      </c>
      <c r="D9" s="9">
        <v>3.4999032089E10</v>
      </c>
      <c r="E9" s="9" t="s">
        <v>663</v>
      </c>
      <c r="F9" s="9" t="s">
        <v>32</v>
      </c>
      <c r="G9" s="9" t="s">
        <v>657</v>
      </c>
      <c r="H9" s="9" t="s">
        <v>658</v>
      </c>
      <c r="I9" s="9" t="s">
        <v>659</v>
      </c>
      <c r="J9" s="9"/>
      <c r="K9" s="9"/>
      <c r="L9" s="9"/>
      <c r="M9" s="9"/>
      <c r="N9" s="9"/>
      <c r="O9" s="9"/>
      <c r="P9" s="9" t="s">
        <v>664</v>
      </c>
      <c r="Q9" s="22">
        <v>42887.0</v>
      </c>
      <c r="R9" s="9" t="str">
        <f t="shared" si="1"/>
        <v>8</v>
      </c>
      <c r="S9" s="9"/>
      <c r="T9" s="23" t="str">
        <f t="array" ref="T9">XLOOKUP(C9,fichas_pdf!$A$2:$A$96,fichas_pdf!$D$2:$D$96,"no tiene en pdf",0,1)</f>
        <v>no tiene en pdf</v>
      </c>
      <c r="U9" s="4"/>
      <c r="V9" s="4"/>
      <c r="W9" s="4"/>
      <c r="X9" s="4"/>
      <c r="Y9" s="4"/>
      <c r="Z9" s="4"/>
    </row>
    <row r="10" hidden="1">
      <c r="A10" s="5">
        <v>9.0</v>
      </c>
      <c r="B10" s="6">
        <v>4.2012262E7</v>
      </c>
      <c r="C10" s="6">
        <v>2166.0</v>
      </c>
      <c r="D10" s="6">
        <v>3.4999032089E10</v>
      </c>
      <c r="E10" s="6" t="s">
        <v>663</v>
      </c>
      <c r="F10" s="6" t="s">
        <v>32</v>
      </c>
      <c r="G10" s="6" t="s">
        <v>657</v>
      </c>
      <c r="H10" s="6" t="s">
        <v>658</v>
      </c>
      <c r="I10" s="6" t="s">
        <v>659</v>
      </c>
      <c r="J10" s="6"/>
      <c r="K10" s="6"/>
      <c r="L10" s="6"/>
      <c r="M10" s="6"/>
      <c r="N10" s="6"/>
      <c r="O10" s="6"/>
      <c r="P10" s="6" t="s">
        <v>662</v>
      </c>
      <c r="Q10" s="20">
        <v>0.0</v>
      </c>
      <c r="R10" s="6" t="str">
        <f t="shared" si="1"/>
        <v>126</v>
      </c>
      <c r="S10" s="6"/>
      <c r="T10" s="21" t="str">
        <f t="array" ref="T10">XLOOKUP(C10,fichas_pdf!$A$2:$A$96,fichas_pdf!$D$2:$D$96,"no tiene en pdf",0,1)</f>
        <v>no tiene en pdf</v>
      </c>
      <c r="U10" s="4"/>
      <c r="V10" s="4"/>
      <c r="W10" s="4"/>
      <c r="X10" s="4"/>
      <c r="Y10" s="4"/>
      <c r="Z10" s="4"/>
    </row>
    <row r="11" hidden="1">
      <c r="A11" s="8">
        <v>10.0</v>
      </c>
      <c r="B11" s="9">
        <v>3.3155103E7</v>
      </c>
      <c r="C11" s="9">
        <v>1023.0</v>
      </c>
      <c r="D11" s="9">
        <v>3.4999032089E10</v>
      </c>
      <c r="E11" s="9" t="s">
        <v>663</v>
      </c>
      <c r="F11" s="9" t="s">
        <v>32</v>
      </c>
      <c r="G11" s="9" t="s">
        <v>657</v>
      </c>
      <c r="H11" s="9" t="s">
        <v>658</v>
      </c>
      <c r="I11" s="9" t="s">
        <v>659</v>
      </c>
      <c r="J11" s="9"/>
      <c r="K11" s="9"/>
      <c r="L11" s="9"/>
      <c r="M11" s="9"/>
      <c r="N11" s="9"/>
      <c r="O11" s="9"/>
      <c r="P11" s="9" t="s">
        <v>662</v>
      </c>
      <c r="Q11" s="22">
        <v>42948.0</v>
      </c>
      <c r="R11" s="9" t="str">
        <f t="shared" si="1"/>
        <v>8</v>
      </c>
      <c r="S11" s="9"/>
      <c r="T11" s="23" t="str">
        <f t="array" ref="T11">XLOOKUP(C11,fichas_pdf!$A$2:$A$96,fichas_pdf!$D$2:$D$96,"no tiene en pdf",0,1)</f>
        <v>1</v>
      </c>
      <c r="U11" s="4"/>
      <c r="V11" s="4"/>
      <c r="W11" s="4"/>
      <c r="X11" s="4"/>
      <c r="Y11" s="4"/>
      <c r="Z11" s="4"/>
    </row>
    <row r="12" hidden="1">
      <c r="A12" s="5">
        <v>11.0</v>
      </c>
      <c r="B12" s="6">
        <v>3.5538835E7</v>
      </c>
      <c r="C12" s="6">
        <v>1025.0</v>
      </c>
      <c r="D12" s="6">
        <v>3.4999032089E10</v>
      </c>
      <c r="E12" s="6" t="s">
        <v>663</v>
      </c>
      <c r="F12" s="6" t="s">
        <v>32</v>
      </c>
      <c r="G12" s="6" t="s">
        <v>657</v>
      </c>
      <c r="H12" s="6" t="s">
        <v>658</v>
      </c>
      <c r="I12" s="6" t="s">
        <v>659</v>
      </c>
      <c r="J12" s="6"/>
      <c r="K12" s="6"/>
      <c r="L12" s="6"/>
      <c r="M12" s="6"/>
      <c r="N12" s="6"/>
      <c r="O12" s="6"/>
      <c r="P12" s="6" t="s">
        <v>662</v>
      </c>
      <c r="Q12" s="20">
        <v>0.0</v>
      </c>
      <c r="R12" s="6" t="str">
        <f t="shared" si="1"/>
        <v>126</v>
      </c>
      <c r="S12" s="6"/>
      <c r="T12" s="21" t="str">
        <f t="array" ref="T12">XLOOKUP(C12,fichas_pdf!$A$2:$A$96,fichas_pdf!$D$2:$D$96,"no tiene en pdf",0,1)</f>
        <v>1</v>
      </c>
      <c r="U12" s="4"/>
      <c r="V12" s="4"/>
      <c r="W12" s="4"/>
      <c r="X12" s="4"/>
      <c r="Y12" s="4"/>
      <c r="Z12" s="4"/>
    </row>
    <row r="13" hidden="1">
      <c r="A13" s="8">
        <v>12.0</v>
      </c>
      <c r="B13" s="9">
        <v>9.3996095E7</v>
      </c>
      <c r="C13" s="9">
        <v>754.0</v>
      </c>
      <c r="D13" s="9">
        <v>3.4999032089E10</v>
      </c>
      <c r="E13" s="9" t="s">
        <v>663</v>
      </c>
      <c r="F13" s="9" t="s">
        <v>32</v>
      </c>
      <c r="G13" s="9" t="s">
        <v>657</v>
      </c>
      <c r="H13" s="9" t="s">
        <v>658</v>
      </c>
      <c r="I13" s="9" t="s">
        <v>659</v>
      </c>
      <c r="J13" s="9"/>
      <c r="K13" s="9"/>
      <c r="L13" s="9"/>
      <c r="M13" s="9"/>
      <c r="N13" s="9"/>
      <c r="O13" s="9"/>
      <c r="P13" s="9" t="s">
        <v>662</v>
      </c>
      <c r="Q13" s="22">
        <v>42948.0</v>
      </c>
      <c r="R13" s="9" t="str">
        <f t="shared" si="1"/>
        <v>8</v>
      </c>
      <c r="S13" s="9"/>
      <c r="T13" s="23" t="str">
        <f t="array" ref="T13">XLOOKUP(C13,fichas_pdf!$A$2:$A$96,fichas_pdf!$D$2:$D$96,"no tiene en pdf",0,1)</f>
        <v>1</v>
      </c>
      <c r="U13" s="4"/>
      <c r="V13" s="4"/>
      <c r="W13" s="4"/>
      <c r="X13" s="4"/>
      <c r="Y13" s="4"/>
      <c r="Z13" s="4"/>
    </row>
    <row r="14" hidden="1">
      <c r="A14" s="5">
        <v>13.0</v>
      </c>
      <c r="B14" s="6">
        <v>9.4842492E7</v>
      </c>
      <c r="C14" s="6">
        <v>527.0</v>
      </c>
      <c r="D14" s="6">
        <v>3.4999032089E10</v>
      </c>
      <c r="E14" s="6" t="s">
        <v>663</v>
      </c>
      <c r="F14" s="6" t="s">
        <v>32</v>
      </c>
      <c r="G14" s="6" t="s">
        <v>657</v>
      </c>
      <c r="H14" s="6" t="s">
        <v>658</v>
      </c>
      <c r="I14" s="6" t="s">
        <v>659</v>
      </c>
      <c r="J14" s="6"/>
      <c r="K14" s="6"/>
      <c r="L14" s="6"/>
      <c r="M14" s="6"/>
      <c r="N14" s="6"/>
      <c r="O14" s="6"/>
      <c r="P14" s="6" t="s">
        <v>662</v>
      </c>
      <c r="Q14" s="20">
        <v>0.0</v>
      </c>
      <c r="R14" s="6" t="str">
        <f t="shared" si="1"/>
        <v>126</v>
      </c>
      <c r="S14" s="6"/>
      <c r="T14" s="21" t="str">
        <f t="array" ref="T14">XLOOKUP(C14,fichas_pdf!$A$2:$A$96,fichas_pdf!$D$2:$D$96,"no tiene en pdf",0,1)</f>
        <v>1</v>
      </c>
      <c r="U14" s="4"/>
      <c r="V14" s="4"/>
      <c r="W14" s="4"/>
      <c r="X14" s="4"/>
      <c r="Y14" s="4"/>
      <c r="Z14" s="4"/>
    </row>
    <row r="15" hidden="1">
      <c r="A15" s="8">
        <v>14.0</v>
      </c>
      <c r="B15" s="9">
        <v>9.5102089E7</v>
      </c>
      <c r="C15" s="9">
        <v>560.0</v>
      </c>
      <c r="D15" s="9">
        <v>3.4999032089E10</v>
      </c>
      <c r="E15" s="9" t="s">
        <v>663</v>
      </c>
      <c r="F15" s="9" t="s">
        <v>32</v>
      </c>
      <c r="G15" s="9" t="s">
        <v>657</v>
      </c>
      <c r="H15" s="9" t="s">
        <v>658</v>
      </c>
      <c r="I15" s="9" t="s">
        <v>659</v>
      </c>
      <c r="J15" s="9"/>
      <c r="K15" s="9"/>
      <c r="L15" s="9"/>
      <c r="M15" s="9"/>
      <c r="N15" s="9"/>
      <c r="O15" s="9"/>
      <c r="P15" s="9" t="s">
        <v>662</v>
      </c>
      <c r="Q15" s="22">
        <v>42887.0</v>
      </c>
      <c r="R15" s="9" t="str">
        <f t="shared" si="1"/>
        <v>8</v>
      </c>
      <c r="S15" s="9"/>
      <c r="T15" s="23" t="str">
        <f t="array" ref="T15">XLOOKUP(C15,fichas_pdf!$A$2:$A$96,fichas_pdf!$D$2:$D$96,"no tiene en pdf",0,1)</f>
        <v>1</v>
      </c>
      <c r="U15" s="4"/>
      <c r="V15" s="4"/>
      <c r="W15" s="4"/>
      <c r="X15" s="4"/>
      <c r="Y15" s="4"/>
      <c r="Z15" s="4"/>
    </row>
    <row r="16" hidden="1">
      <c r="A16" s="5">
        <v>15.0</v>
      </c>
      <c r="B16" s="6">
        <v>9.5189729E7</v>
      </c>
      <c r="C16" s="6">
        <v>909.0</v>
      </c>
      <c r="D16" s="6">
        <v>3.4999032089E10</v>
      </c>
      <c r="E16" s="6" t="s">
        <v>663</v>
      </c>
      <c r="F16" s="6" t="s">
        <v>32</v>
      </c>
      <c r="G16" s="6" t="s">
        <v>657</v>
      </c>
      <c r="H16" s="6" t="s">
        <v>658</v>
      </c>
      <c r="I16" s="6" t="s">
        <v>659</v>
      </c>
      <c r="J16" s="6"/>
      <c r="K16" s="6"/>
      <c r="L16" s="6"/>
      <c r="M16" s="6"/>
      <c r="N16" s="6"/>
      <c r="O16" s="6"/>
      <c r="P16" s="6" t="s">
        <v>662</v>
      </c>
      <c r="Q16" s="20">
        <v>42948.0</v>
      </c>
      <c r="R16" s="6" t="str">
        <f t="shared" si="1"/>
        <v>8</v>
      </c>
      <c r="S16" s="6"/>
      <c r="T16" s="21" t="str">
        <f t="array" ref="T16">XLOOKUP(C16,fichas_pdf!$A$2:$A$96,fichas_pdf!$D$2:$D$96,"no tiene en pdf",0,1)</f>
        <v>1</v>
      </c>
      <c r="U16" s="4"/>
      <c r="V16" s="4"/>
      <c r="W16" s="4"/>
      <c r="X16" s="4"/>
      <c r="Y16" s="4"/>
      <c r="Z16" s="4"/>
    </row>
    <row r="17" hidden="1">
      <c r="A17" s="8">
        <v>16.0</v>
      </c>
      <c r="B17" s="9">
        <v>2.0009014E7</v>
      </c>
      <c r="C17" s="9">
        <v>2777.0</v>
      </c>
      <c r="D17" s="9">
        <v>3.4999032089E10</v>
      </c>
      <c r="E17" s="9" t="s">
        <v>663</v>
      </c>
      <c r="F17" s="9" t="s">
        <v>32</v>
      </c>
      <c r="G17" s="9" t="s">
        <v>657</v>
      </c>
      <c r="H17" s="9" t="s">
        <v>658</v>
      </c>
      <c r="I17" s="9" t="s">
        <v>659</v>
      </c>
      <c r="J17" s="9"/>
      <c r="K17" s="9"/>
      <c r="L17" s="9"/>
      <c r="M17" s="9"/>
      <c r="N17" s="9"/>
      <c r="O17" s="9"/>
      <c r="P17" s="9" t="s">
        <v>662</v>
      </c>
      <c r="Q17" s="22">
        <v>45111.0</v>
      </c>
      <c r="R17" s="9" t="str">
        <f t="shared" si="1"/>
        <v>2</v>
      </c>
      <c r="S17" s="9"/>
      <c r="T17" s="23" t="str">
        <f t="array" ref="T17">XLOOKUP(C17,fichas_pdf!$A$2:$A$96,fichas_pdf!$D$2:$D$96,"no tiene en pdf",0,1)</f>
        <v>no tiene en pdf</v>
      </c>
      <c r="U17" s="4"/>
      <c r="V17" s="4"/>
      <c r="W17" s="4"/>
      <c r="X17" s="4"/>
      <c r="Y17" s="4"/>
      <c r="Z17" s="4"/>
    </row>
    <row r="18" hidden="1">
      <c r="A18" s="5">
        <v>17.0</v>
      </c>
      <c r="B18" s="6">
        <v>2.9635937E7</v>
      </c>
      <c r="C18" s="6">
        <v>1931.0</v>
      </c>
      <c r="D18" s="6">
        <v>3.4999032089E10</v>
      </c>
      <c r="E18" s="6" t="s">
        <v>663</v>
      </c>
      <c r="F18" s="6" t="s">
        <v>32</v>
      </c>
      <c r="G18" s="6" t="s">
        <v>657</v>
      </c>
      <c r="H18" s="6" t="s">
        <v>658</v>
      </c>
      <c r="I18" s="6" t="s">
        <v>659</v>
      </c>
      <c r="J18" s="6"/>
      <c r="K18" s="6"/>
      <c r="L18" s="6"/>
      <c r="M18" s="6"/>
      <c r="N18" s="6"/>
      <c r="O18" s="6"/>
      <c r="P18" s="6" t="s">
        <v>662</v>
      </c>
      <c r="Q18" s="20">
        <v>44683.0</v>
      </c>
      <c r="R18" s="6" t="str">
        <f t="shared" si="1"/>
        <v>3</v>
      </c>
      <c r="S18" s="6"/>
      <c r="T18" s="21" t="str">
        <f t="array" ref="T18">XLOOKUP(C18,fichas_pdf!$A$2:$A$96,fichas_pdf!$D$2:$D$96,"no tiene en pdf",0,1)</f>
        <v>no tiene en pdf</v>
      </c>
      <c r="U18" s="4"/>
      <c r="V18" s="4"/>
      <c r="W18" s="4"/>
      <c r="X18" s="4"/>
      <c r="Y18" s="4"/>
      <c r="Z18" s="4"/>
    </row>
    <row r="19" hidden="1">
      <c r="A19" s="8">
        <v>18.0</v>
      </c>
      <c r="B19" s="9">
        <v>3.9471585E7</v>
      </c>
      <c r="C19" s="9">
        <v>2450.0</v>
      </c>
      <c r="D19" s="9">
        <v>3.4999032089E10</v>
      </c>
      <c r="E19" s="9" t="s">
        <v>663</v>
      </c>
      <c r="F19" s="9" t="s">
        <v>32</v>
      </c>
      <c r="G19" s="9" t="s">
        <v>657</v>
      </c>
      <c r="H19" s="9" t="s">
        <v>658</v>
      </c>
      <c r="I19" s="9" t="s">
        <v>659</v>
      </c>
      <c r="J19" s="9"/>
      <c r="K19" s="9"/>
      <c r="L19" s="9"/>
      <c r="M19" s="9"/>
      <c r="N19" s="9"/>
      <c r="O19" s="9"/>
      <c r="P19" s="9" t="s">
        <v>662</v>
      </c>
      <c r="Q19" s="22">
        <v>45049.0</v>
      </c>
      <c r="R19" s="9" t="str">
        <f t="shared" si="1"/>
        <v>2</v>
      </c>
      <c r="S19" s="9"/>
      <c r="T19" s="23" t="str">
        <f t="array" ref="T19">XLOOKUP(C19,fichas_pdf!$A$2:$A$96,fichas_pdf!$D$2:$D$96,"no tiene en pdf",0,1)</f>
        <v>1</v>
      </c>
      <c r="U19" s="4"/>
      <c r="V19" s="4"/>
      <c r="W19" s="4"/>
      <c r="X19" s="4"/>
      <c r="Y19" s="4"/>
      <c r="Z19" s="4"/>
    </row>
    <row r="20" hidden="1">
      <c r="A20" s="5">
        <v>19.0</v>
      </c>
      <c r="B20" s="6">
        <v>4.3817038E7</v>
      </c>
      <c r="C20" s="6">
        <v>1850.0</v>
      </c>
      <c r="D20" s="6">
        <v>3.4999032089E10</v>
      </c>
      <c r="E20" s="6" t="s">
        <v>663</v>
      </c>
      <c r="F20" s="6" t="s">
        <v>32</v>
      </c>
      <c r="G20" s="6" t="s">
        <v>657</v>
      </c>
      <c r="H20" s="6" t="s">
        <v>658</v>
      </c>
      <c r="I20" s="6" t="s">
        <v>659</v>
      </c>
      <c r="J20" s="6"/>
      <c r="K20" s="6"/>
      <c r="L20" s="6"/>
      <c r="M20" s="6"/>
      <c r="N20" s="6"/>
      <c r="O20" s="6"/>
      <c r="P20" s="6" t="s">
        <v>662</v>
      </c>
      <c r="Q20" s="20">
        <v>44256.0</v>
      </c>
      <c r="R20" s="6" t="str">
        <f t="shared" si="1"/>
        <v>4</v>
      </c>
      <c r="S20" s="6"/>
      <c r="T20" s="21" t="str">
        <f t="array" ref="T20">XLOOKUP(C20,fichas_pdf!$A$2:$A$96,fichas_pdf!$D$2:$D$96,"no tiene en pdf",0,1)</f>
        <v>no tiene en pdf</v>
      </c>
      <c r="U20" s="4"/>
      <c r="V20" s="4"/>
      <c r="W20" s="4"/>
      <c r="X20" s="4"/>
      <c r="Y20" s="4"/>
      <c r="Z20" s="4"/>
    </row>
    <row r="21" ht="15.75" hidden="1" customHeight="1">
      <c r="A21" s="8">
        <v>20.0</v>
      </c>
      <c r="B21" s="9">
        <v>4.4486458E7</v>
      </c>
      <c r="C21" s="9">
        <v>3069.0</v>
      </c>
      <c r="D21" s="9">
        <v>3.4999032089E10</v>
      </c>
      <c r="E21" s="9" t="s">
        <v>663</v>
      </c>
      <c r="F21" s="9" t="s">
        <v>32</v>
      </c>
      <c r="G21" s="9" t="s">
        <v>657</v>
      </c>
      <c r="H21" s="9" t="s">
        <v>658</v>
      </c>
      <c r="I21" s="9" t="s">
        <v>659</v>
      </c>
      <c r="J21" s="9"/>
      <c r="K21" s="9"/>
      <c r="L21" s="9"/>
      <c r="M21" s="9"/>
      <c r="N21" s="9"/>
      <c r="O21" s="9"/>
      <c r="P21" s="9" t="s">
        <v>662</v>
      </c>
      <c r="Q21" s="22">
        <v>0.0</v>
      </c>
      <c r="R21" s="9" t="str">
        <f t="shared" si="1"/>
        <v>126</v>
      </c>
      <c r="S21" s="9"/>
      <c r="T21" s="23" t="str">
        <f t="array" ref="T21">XLOOKUP(C21,fichas_pdf!$A$2:$A$96,fichas_pdf!$D$2:$D$96,"no tiene en pdf",0,1)</f>
        <v>no tiene en pdf</v>
      </c>
      <c r="U21" s="4"/>
      <c r="V21" s="4"/>
      <c r="W21" s="4"/>
      <c r="X21" s="4"/>
      <c r="Y21" s="4"/>
      <c r="Z21" s="4"/>
    </row>
    <row r="22" ht="15.75" customHeight="1">
      <c r="A22" s="5">
        <v>21.0</v>
      </c>
      <c r="B22" s="6">
        <v>3.668592E7</v>
      </c>
      <c r="C22" s="6">
        <v>3133.0</v>
      </c>
      <c r="D22" s="6">
        <v>3.4999032089E10</v>
      </c>
      <c r="E22" s="6" t="s">
        <v>663</v>
      </c>
      <c r="F22" s="6" t="s">
        <v>32</v>
      </c>
      <c r="G22" s="6" t="s">
        <v>657</v>
      </c>
      <c r="H22" s="6" t="s">
        <v>658</v>
      </c>
      <c r="I22" s="6" t="s">
        <v>659</v>
      </c>
      <c r="J22" s="6"/>
      <c r="K22" s="6"/>
      <c r="L22" s="6"/>
      <c r="M22" s="6"/>
      <c r="N22" s="6"/>
      <c r="O22" s="6"/>
      <c r="P22" s="6" t="s">
        <v>662</v>
      </c>
      <c r="Q22" s="20">
        <v>44927.0</v>
      </c>
      <c r="R22" s="6" t="str">
        <f t="shared" si="1"/>
        <v>2</v>
      </c>
      <c r="S22" s="6"/>
      <c r="T22" s="21" t="str">
        <f t="array" ref="T22">XLOOKUP(C22,fichas_pdf!$A$2:$A$96,fichas_pdf!$D$2:$D$96,"no tiene en pdf",0,1)</f>
        <v>no tiene en pdf</v>
      </c>
      <c r="U22" s="4"/>
      <c r="V22" s="4"/>
      <c r="W22" s="4"/>
      <c r="X22" s="4"/>
      <c r="Y22" s="4"/>
      <c r="Z22" s="4"/>
    </row>
    <row r="23" ht="15.75" hidden="1" customHeight="1">
      <c r="A23" s="8">
        <v>22.0</v>
      </c>
      <c r="B23" s="9">
        <v>2.5060598E7</v>
      </c>
      <c r="C23" s="9">
        <v>3185.0</v>
      </c>
      <c r="D23" s="9">
        <v>3.4999032089E10</v>
      </c>
      <c r="E23" s="9" t="s">
        <v>663</v>
      </c>
      <c r="F23" s="9" t="s">
        <v>32</v>
      </c>
      <c r="G23" s="9" t="s">
        <v>657</v>
      </c>
      <c r="H23" s="9" t="s">
        <v>658</v>
      </c>
      <c r="I23" s="9" t="s">
        <v>659</v>
      </c>
      <c r="J23" s="9"/>
      <c r="K23" s="9"/>
      <c r="L23" s="9"/>
      <c r="M23" s="9"/>
      <c r="N23" s="9"/>
      <c r="O23" s="9"/>
      <c r="P23" s="9" t="s">
        <v>662</v>
      </c>
      <c r="Q23" s="22">
        <v>44927.0</v>
      </c>
      <c r="R23" s="9" t="str">
        <f t="shared" si="1"/>
        <v>2</v>
      </c>
      <c r="S23" s="9"/>
      <c r="T23" s="23" t="str">
        <f t="array" ref="T23">XLOOKUP(C23,fichas_pdf!$A$2:$A$96,fichas_pdf!$D$2:$D$96,"no tiene en pdf",0,1)</f>
        <v>no tiene en pdf</v>
      </c>
      <c r="U23" s="4"/>
      <c r="V23" s="4"/>
      <c r="W23" s="4"/>
      <c r="X23" s="4"/>
      <c r="Y23" s="4"/>
      <c r="Z23" s="4"/>
    </row>
    <row r="24" ht="15.75" hidden="1" customHeight="1">
      <c r="A24" s="5">
        <v>23.0</v>
      </c>
      <c r="B24" s="6">
        <v>3.1896263E7</v>
      </c>
      <c r="C24" s="6">
        <v>2323.0</v>
      </c>
      <c r="D24" s="6">
        <v>3.4999032089E10</v>
      </c>
      <c r="E24" s="6" t="s">
        <v>663</v>
      </c>
      <c r="F24" s="6" t="s">
        <v>32</v>
      </c>
      <c r="G24" s="6" t="s">
        <v>657</v>
      </c>
      <c r="H24" s="6" t="s">
        <v>658</v>
      </c>
      <c r="I24" s="6" t="s">
        <v>659</v>
      </c>
      <c r="J24" s="6"/>
      <c r="K24" s="6"/>
      <c r="L24" s="6"/>
      <c r="M24" s="6"/>
      <c r="N24" s="6"/>
      <c r="O24" s="6"/>
      <c r="P24" s="6" t="s">
        <v>662</v>
      </c>
      <c r="Q24" s="20">
        <v>45017.0</v>
      </c>
      <c r="R24" s="6" t="str">
        <f t="shared" si="1"/>
        <v>2</v>
      </c>
      <c r="S24" s="6"/>
      <c r="T24" s="21" t="str">
        <f t="array" ref="T24">XLOOKUP(C24,fichas_pdf!$A$2:$A$96,fichas_pdf!$D$2:$D$96,"no tiene en pdf",0,1)</f>
        <v>no tiene en pdf</v>
      </c>
      <c r="U24" s="4"/>
      <c r="V24" s="4"/>
      <c r="W24" s="4"/>
      <c r="X24" s="4"/>
      <c r="Y24" s="4"/>
      <c r="Z24" s="4"/>
    </row>
    <row r="25" ht="15.75" hidden="1" customHeight="1">
      <c r="A25" s="8">
        <v>24.0</v>
      </c>
      <c r="B25" s="9">
        <v>3.2554313E7</v>
      </c>
      <c r="C25" s="9">
        <v>1444.0</v>
      </c>
      <c r="D25" s="9">
        <v>3.4999032089E10</v>
      </c>
      <c r="E25" s="9" t="s">
        <v>663</v>
      </c>
      <c r="F25" s="9" t="s">
        <v>32</v>
      </c>
      <c r="G25" s="9" t="s">
        <v>657</v>
      </c>
      <c r="H25" s="9" t="s">
        <v>658</v>
      </c>
      <c r="I25" s="9" t="s">
        <v>659</v>
      </c>
      <c r="J25" s="9"/>
      <c r="K25" s="9"/>
      <c r="L25" s="9"/>
      <c r="M25" s="9"/>
      <c r="N25" s="9"/>
      <c r="O25" s="9"/>
      <c r="P25" s="9" t="s">
        <v>662</v>
      </c>
      <c r="Q25" s="22">
        <v>43252.0</v>
      </c>
      <c r="R25" s="9" t="str">
        <f t="shared" si="1"/>
        <v>7</v>
      </c>
      <c r="S25" s="9"/>
      <c r="T25" s="23" t="str">
        <f t="array" ref="T25">XLOOKUP(C25,fichas_pdf!$A$2:$A$96,fichas_pdf!$D$2:$D$96,"no tiene en pdf",0,1)</f>
        <v>no tiene en pdf</v>
      </c>
      <c r="U25" s="4"/>
      <c r="V25" s="4"/>
      <c r="W25" s="4"/>
      <c r="X25" s="4"/>
      <c r="Y25" s="4"/>
      <c r="Z25" s="4"/>
    </row>
    <row r="26" ht="15.75" hidden="1" customHeight="1">
      <c r="A26" s="5">
        <v>26.0</v>
      </c>
      <c r="B26" s="6">
        <v>3.3905319E7</v>
      </c>
      <c r="C26" s="6">
        <v>2479.0</v>
      </c>
      <c r="D26" s="6">
        <v>3.4999032089E10</v>
      </c>
      <c r="E26" s="6" t="s">
        <v>663</v>
      </c>
      <c r="F26" s="6" t="s">
        <v>32</v>
      </c>
      <c r="G26" s="6" t="s">
        <v>657</v>
      </c>
      <c r="H26" s="6" t="s">
        <v>658</v>
      </c>
      <c r="I26" s="6" t="s">
        <v>659</v>
      </c>
      <c r="J26" s="6"/>
      <c r="K26" s="6"/>
      <c r="L26" s="6"/>
      <c r="M26" s="6"/>
      <c r="N26" s="6"/>
      <c r="O26" s="6"/>
      <c r="P26" s="6" t="s">
        <v>662</v>
      </c>
      <c r="Q26" s="20">
        <v>45019.0</v>
      </c>
      <c r="R26" s="6" t="str">
        <f t="shared" si="1"/>
        <v>2</v>
      </c>
      <c r="S26" s="6"/>
      <c r="T26" s="21" t="str">
        <f t="array" ref="T26">XLOOKUP(C26,fichas_pdf!$A$2:$A$96,fichas_pdf!$D$2:$D$96,"no tiene en pdf",0,1)</f>
        <v>no tiene en pdf</v>
      </c>
      <c r="U26" s="4"/>
      <c r="V26" s="4"/>
      <c r="W26" s="4"/>
      <c r="X26" s="4"/>
      <c r="Y26" s="4"/>
      <c r="Z26" s="4"/>
    </row>
    <row r="27" ht="15.75" hidden="1" customHeight="1">
      <c r="A27" s="8">
        <v>27.0</v>
      </c>
      <c r="B27" s="9">
        <v>3.1302984E7</v>
      </c>
      <c r="C27" s="9">
        <v>1142.0</v>
      </c>
      <c r="D27" s="9">
        <v>3.4999032089E10</v>
      </c>
      <c r="E27" s="9" t="s">
        <v>663</v>
      </c>
      <c r="F27" s="9" t="s">
        <v>32</v>
      </c>
      <c r="G27" s="9" t="s">
        <v>657</v>
      </c>
      <c r="H27" s="9" t="s">
        <v>658</v>
      </c>
      <c r="I27" s="9" t="s">
        <v>659</v>
      </c>
      <c r="J27" s="9"/>
      <c r="K27" s="9"/>
      <c r="L27" s="9"/>
      <c r="M27" s="9"/>
      <c r="N27" s="9"/>
      <c r="O27" s="9"/>
      <c r="P27" s="9" t="s">
        <v>662</v>
      </c>
      <c r="Q27" s="22">
        <v>0.0</v>
      </c>
      <c r="R27" s="9" t="str">
        <f t="shared" si="1"/>
        <v>126</v>
      </c>
      <c r="S27" s="9"/>
      <c r="T27" s="23" t="str">
        <f t="array" ref="T27">XLOOKUP(C27,fichas_pdf!$A$2:$A$96,fichas_pdf!$D$2:$D$96,"no tiene en pdf",0,1)</f>
        <v>no tiene en pdf</v>
      </c>
      <c r="U27" s="4"/>
      <c r="V27" s="4"/>
      <c r="W27" s="4"/>
      <c r="X27" s="4"/>
      <c r="Y27" s="4"/>
      <c r="Z27" s="4"/>
    </row>
    <row r="28" ht="15.75" hidden="1" customHeight="1">
      <c r="A28" s="5">
        <v>28.0</v>
      </c>
      <c r="B28" s="6">
        <v>3.442385E7</v>
      </c>
      <c r="C28" s="6">
        <v>1591.0</v>
      </c>
      <c r="D28" s="6">
        <v>3.4999032089E10</v>
      </c>
      <c r="E28" s="6" t="s">
        <v>663</v>
      </c>
      <c r="F28" s="6" t="s">
        <v>32</v>
      </c>
      <c r="G28" s="6" t="s">
        <v>657</v>
      </c>
      <c r="H28" s="6" t="s">
        <v>658</v>
      </c>
      <c r="I28" s="6" t="s">
        <v>659</v>
      </c>
      <c r="J28" s="6"/>
      <c r="K28" s="6"/>
      <c r="L28" s="6"/>
      <c r="M28" s="6"/>
      <c r="N28" s="6"/>
      <c r="O28" s="6"/>
      <c r="P28" s="6" t="s">
        <v>662</v>
      </c>
      <c r="Q28" s="20">
        <v>43466.0</v>
      </c>
      <c r="R28" s="6" t="str">
        <f t="shared" si="1"/>
        <v>6</v>
      </c>
      <c r="S28" s="6"/>
      <c r="T28" s="21" t="str">
        <f t="array" ref="T28">XLOOKUP(C28,fichas_pdf!$A$2:$A$96,fichas_pdf!$D$2:$D$96,"no tiene en pdf",0,1)</f>
        <v>no tiene en pdf</v>
      </c>
      <c r="U28" s="4"/>
      <c r="V28" s="4"/>
      <c r="W28" s="4"/>
      <c r="X28" s="4"/>
      <c r="Y28" s="4"/>
      <c r="Z28" s="4"/>
    </row>
    <row r="29" ht="15.75" hidden="1" customHeight="1">
      <c r="A29" s="8">
        <v>29.0</v>
      </c>
      <c r="B29" s="9">
        <v>3.2616368E7</v>
      </c>
      <c r="C29" s="9">
        <v>2500.0</v>
      </c>
      <c r="D29" s="9">
        <v>3.4999032089E10</v>
      </c>
      <c r="E29" s="9" t="s">
        <v>663</v>
      </c>
      <c r="F29" s="9" t="s">
        <v>32</v>
      </c>
      <c r="G29" s="9" t="s">
        <v>657</v>
      </c>
      <c r="H29" s="9" t="s">
        <v>658</v>
      </c>
      <c r="I29" s="9" t="s">
        <v>659</v>
      </c>
      <c r="J29" s="9"/>
      <c r="K29" s="9"/>
      <c r="L29" s="9"/>
      <c r="M29" s="9"/>
      <c r="N29" s="9"/>
      <c r="O29" s="9"/>
      <c r="P29" s="9" t="s">
        <v>662</v>
      </c>
      <c r="Q29" s="22">
        <v>45017.0</v>
      </c>
      <c r="R29" s="9" t="str">
        <f t="shared" si="1"/>
        <v>2</v>
      </c>
      <c r="S29" s="9"/>
      <c r="T29" s="23" t="str">
        <f t="array" ref="T29">XLOOKUP(C29,fichas_pdf!$A$2:$A$96,fichas_pdf!$D$2:$D$96,"no tiene en pdf",0,1)</f>
        <v>no tiene en pdf</v>
      </c>
      <c r="U29" s="4"/>
      <c r="V29" s="4"/>
      <c r="W29" s="4"/>
      <c r="X29" s="4"/>
      <c r="Y29" s="4"/>
      <c r="Z29" s="4"/>
    </row>
    <row r="30" ht="15.75" hidden="1" customHeight="1">
      <c r="A30" s="5">
        <v>31.0</v>
      </c>
      <c r="B30" s="6">
        <v>4.324163E7</v>
      </c>
      <c r="C30" s="6">
        <v>2713.0</v>
      </c>
      <c r="D30" s="6">
        <v>3.4999032089E10</v>
      </c>
      <c r="E30" s="6" t="s">
        <v>663</v>
      </c>
      <c r="F30" s="6" t="s">
        <v>32</v>
      </c>
      <c r="G30" s="6" t="s">
        <v>657</v>
      </c>
      <c r="H30" s="6" t="s">
        <v>658</v>
      </c>
      <c r="I30" s="6" t="s">
        <v>659</v>
      </c>
      <c r="J30" s="6"/>
      <c r="K30" s="6"/>
      <c r="L30" s="6"/>
      <c r="M30" s="6"/>
      <c r="N30" s="6"/>
      <c r="O30" s="6"/>
      <c r="P30" s="6" t="s">
        <v>662</v>
      </c>
      <c r="Q30" s="20">
        <v>45078.0</v>
      </c>
      <c r="R30" s="6" t="str">
        <f t="shared" si="1"/>
        <v>2</v>
      </c>
      <c r="S30" s="6"/>
      <c r="T30" s="21" t="str">
        <f t="array" ref="T30">XLOOKUP(C30,fichas_pdf!$A$2:$A$96,fichas_pdf!$D$2:$D$96,"no tiene en pdf",0,1)</f>
        <v>no tiene en pdf</v>
      </c>
      <c r="U30" s="4"/>
      <c r="V30" s="4"/>
      <c r="W30" s="4"/>
      <c r="X30" s="4"/>
      <c r="Y30" s="4"/>
      <c r="Z30" s="4"/>
    </row>
    <row r="31" ht="15.75" hidden="1" customHeight="1">
      <c r="A31" s="8">
        <v>32.0</v>
      </c>
      <c r="B31" s="9">
        <v>3.0440348E7</v>
      </c>
      <c r="C31" s="9">
        <v>766.0</v>
      </c>
      <c r="D31" s="9">
        <v>3.4999032089E10</v>
      </c>
      <c r="E31" s="9" t="s">
        <v>663</v>
      </c>
      <c r="F31" s="9" t="s">
        <v>32</v>
      </c>
      <c r="G31" s="9" t="s">
        <v>657</v>
      </c>
      <c r="H31" s="9" t="s">
        <v>658</v>
      </c>
      <c r="I31" s="9" t="s">
        <v>659</v>
      </c>
      <c r="J31" s="9"/>
      <c r="K31" s="9"/>
      <c r="L31" s="9"/>
      <c r="M31" s="9"/>
      <c r="N31" s="9"/>
      <c r="O31" s="9"/>
      <c r="P31" s="9" t="s">
        <v>662</v>
      </c>
      <c r="Q31" s="22">
        <v>42736.0</v>
      </c>
      <c r="R31" s="9" t="str">
        <f t="shared" si="1"/>
        <v>8</v>
      </c>
      <c r="S31" s="9"/>
      <c r="T31" s="23" t="str">
        <f t="array" ref="T31">XLOOKUP(C31,fichas_pdf!$A$2:$A$96,fichas_pdf!$D$2:$D$96,"no tiene en pdf",0,1)</f>
        <v>no tiene en pdf</v>
      </c>
      <c r="U31" s="4"/>
      <c r="V31" s="4"/>
      <c r="W31" s="4"/>
      <c r="X31" s="4"/>
      <c r="Y31" s="4"/>
      <c r="Z31" s="4"/>
    </row>
    <row r="32" ht="15.75" hidden="1" customHeight="1">
      <c r="A32" s="5">
        <v>33.0</v>
      </c>
      <c r="B32" s="6">
        <v>3.0211914E7</v>
      </c>
      <c r="C32" s="6">
        <v>2290.0</v>
      </c>
      <c r="D32" s="6">
        <v>3.4999032089E10</v>
      </c>
      <c r="E32" s="6" t="s">
        <v>663</v>
      </c>
      <c r="F32" s="6" t="s">
        <v>32</v>
      </c>
      <c r="G32" s="6" t="s">
        <v>657</v>
      </c>
      <c r="H32" s="6" t="s">
        <v>658</v>
      </c>
      <c r="I32" s="6" t="s">
        <v>659</v>
      </c>
      <c r="J32" s="6"/>
      <c r="K32" s="6"/>
      <c r="L32" s="6"/>
      <c r="M32" s="6"/>
      <c r="N32" s="6"/>
      <c r="O32" s="6"/>
      <c r="P32" s="6" t="s">
        <v>662</v>
      </c>
      <c r="Q32" s="20">
        <v>45034.0</v>
      </c>
      <c r="R32" s="6" t="str">
        <f t="shared" si="1"/>
        <v>2</v>
      </c>
      <c r="S32" s="6"/>
      <c r="T32" s="21" t="str">
        <f t="array" ref="T32">XLOOKUP(C32,fichas_pdf!$A$2:$A$96,fichas_pdf!$D$2:$D$96,"no tiene en pdf",0,1)</f>
        <v>no tiene en pdf</v>
      </c>
      <c r="U32" s="4"/>
      <c r="V32" s="4"/>
      <c r="W32" s="4"/>
      <c r="X32" s="4"/>
      <c r="Y32" s="4"/>
      <c r="Z32" s="4"/>
    </row>
    <row r="33" ht="15.75" hidden="1" customHeight="1">
      <c r="A33" s="8">
        <v>34.0</v>
      </c>
      <c r="B33" s="9">
        <v>4.0873767E7</v>
      </c>
      <c r="C33" s="9">
        <v>2376.0</v>
      </c>
      <c r="D33" s="9">
        <v>3.4999032089E10</v>
      </c>
      <c r="E33" s="9" t="s">
        <v>663</v>
      </c>
      <c r="F33" s="9" t="s">
        <v>32</v>
      </c>
      <c r="G33" s="9" t="s">
        <v>657</v>
      </c>
      <c r="H33" s="9" t="s">
        <v>658</v>
      </c>
      <c r="I33" s="9" t="s">
        <v>659</v>
      </c>
      <c r="J33" s="9"/>
      <c r="K33" s="9"/>
      <c r="L33" s="9"/>
      <c r="M33" s="9"/>
      <c r="N33" s="9"/>
      <c r="O33" s="9"/>
      <c r="P33" s="9" t="s">
        <v>662</v>
      </c>
      <c r="Q33" s="22">
        <v>45020.0</v>
      </c>
      <c r="R33" s="9" t="str">
        <f t="shared" si="1"/>
        <v>2</v>
      </c>
      <c r="S33" s="9"/>
      <c r="T33" s="23" t="str">
        <f t="array" ref="T33">XLOOKUP(C33,fichas_pdf!$A$2:$A$96,fichas_pdf!$D$2:$D$96,"no tiene en pdf",0,1)</f>
        <v>no tiene en pdf</v>
      </c>
      <c r="U33" s="4"/>
      <c r="V33" s="4"/>
      <c r="W33" s="4"/>
      <c r="X33" s="4"/>
      <c r="Y33" s="4"/>
      <c r="Z33" s="4"/>
    </row>
    <row r="34" ht="15.75" hidden="1" customHeight="1">
      <c r="A34" s="5">
        <v>35.0</v>
      </c>
      <c r="B34" s="6">
        <v>9.4075255E7</v>
      </c>
      <c r="C34" s="6">
        <v>3106.0</v>
      </c>
      <c r="D34" s="6">
        <v>3.4999032089E10</v>
      </c>
      <c r="E34" s="6" t="s">
        <v>665</v>
      </c>
      <c r="F34" s="6" t="s">
        <v>32</v>
      </c>
      <c r="G34" s="6" t="s">
        <v>657</v>
      </c>
      <c r="H34" s="6" t="s">
        <v>658</v>
      </c>
      <c r="I34" s="6" t="s">
        <v>659</v>
      </c>
      <c r="J34" s="6"/>
      <c r="K34" s="6"/>
      <c r="L34" s="6"/>
      <c r="M34" s="6"/>
      <c r="N34" s="6"/>
      <c r="O34" s="6"/>
      <c r="P34" s="6" t="s">
        <v>662</v>
      </c>
      <c r="Q34" s="20">
        <v>45290.0</v>
      </c>
      <c r="R34" s="6" t="str">
        <f t="shared" si="1"/>
        <v>2</v>
      </c>
      <c r="S34" s="6"/>
      <c r="T34" s="21" t="str">
        <f t="array" ref="T34">XLOOKUP(C34,fichas_pdf!$A$2:$A$96,fichas_pdf!$D$2:$D$96,"no tiene en pdf",0,1)</f>
        <v>no tiene en pdf</v>
      </c>
      <c r="U34" s="4"/>
      <c r="V34" s="4"/>
      <c r="W34" s="4"/>
      <c r="X34" s="4"/>
      <c r="Y34" s="4"/>
      <c r="Z34" s="4"/>
    </row>
    <row r="35" ht="15.75" hidden="1" customHeight="1">
      <c r="A35" s="8">
        <v>36.0</v>
      </c>
      <c r="B35" s="9">
        <v>2.9064893E7</v>
      </c>
      <c r="C35" s="9">
        <v>1677.0</v>
      </c>
      <c r="D35" s="9">
        <v>3.4999032089E10</v>
      </c>
      <c r="E35" s="9" t="s">
        <v>663</v>
      </c>
      <c r="F35" s="9" t="s">
        <v>32</v>
      </c>
      <c r="G35" s="9" t="s">
        <v>657</v>
      </c>
      <c r="H35" s="9" t="s">
        <v>658</v>
      </c>
      <c r="I35" s="9" t="s">
        <v>659</v>
      </c>
      <c r="J35" s="9"/>
      <c r="K35" s="9"/>
      <c r="L35" s="9"/>
      <c r="M35" s="9"/>
      <c r="N35" s="9"/>
      <c r="O35" s="9"/>
      <c r="P35" s="9" t="s">
        <v>662</v>
      </c>
      <c r="Q35" s="22">
        <v>43617.0</v>
      </c>
      <c r="R35" s="9" t="str">
        <f t="shared" si="1"/>
        <v>6</v>
      </c>
      <c r="S35" s="9"/>
      <c r="T35" s="23" t="str">
        <f t="array" ref="T35">XLOOKUP(C35,fichas_pdf!$A$2:$A$96,fichas_pdf!$D$2:$D$96,"no tiene en pdf",0,1)</f>
        <v>1</v>
      </c>
      <c r="U35" s="4"/>
      <c r="V35" s="4"/>
      <c r="W35" s="4"/>
      <c r="X35" s="4"/>
      <c r="Y35" s="4"/>
      <c r="Z35" s="4"/>
    </row>
    <row r="36" ht="15.75" hidden="1" customHeight="1">
      <c r="A36" s="5">
        <v>37.0</v>
      </c>
      <c r="B36" s="6">
        <v>3.929475E7</v>
      </c>
      <c r="C36" s="6">
        <v>211.0</v>
      </c>
      <c r="D36" s="6">
        <v>3.4999032089E10</v>
      </c>
      <c r="E36" s="6"/>
      <c r="F36" s="6"/>
      <c r="G36" s="6"/>
      <c r="H36" s="6" t="s">
        <v>658</v>
      </c>
      <c r="I36" s="6" t="s">
        <v>659</v>
      </c>
      <c r="J36" s="6"/>
      <c r="K36" s="6"/>
      <c r="L36" s="6"/>
      <c r="M36" s="6"/>
      <c r="N36" s="6"/>
      <c r="O36" s="6"/>
      <c r="P36" s="6" t="s">
        <v>666</v>
      </c>
      <c r="Q36" s="20">
        <v>42795.0</v>
      </c>
      <c r="R36" s="6" t="str">
        <f t="shared" si="1"/>
        <v>8</v>
      </c>
      <c r="S36" s="6"/>
      <c r="T36" s="21" t="str">
        <f t="array" ref="T36">XLOOKUP(C36,fichas_pdf!$A$2:$A$96,fichas_pdf!$D$2:$D$96,"no tiene en pdf",0,1)</f>
        <v>no tiene en pdf</v>
      </c>
      <c r="U36" s="4"/>
      <c r="V36" s="4"/>
      <c r="W36" s="4"/>
      <c r="X36" s="4"/>
      <c r="Y36" s="4"/>
      <c r="Z36" s="4"/>
    </row>
    <row r="37" ht="15.75" hidden="1" customHeight="1">
      <c r="A37" s="8">
        <v>38.0</v>
      </c>
      <c r="B37" s="9">
        <v>3.7388128E7</v>
      </c>
      <c r="C37" s="9">
        <v>1112.0</v>
      </c>
      <c r="D37" s="9">
        <v>3.4999032089E10</v>
      </c>
      <c r="E37" s="9"/>
      <c r="F37" s="9"/>
      <c r="G37" s="9"/>
      <c r="H37" s="9" t="s">
        <v>658</v>
      </c>
      <c r="I37" s="9" t="s">
        <v>659</v>
      </c>
      <c r="J37" s="9"/>
      <c r="K37" s="9"/>
      <c r="L37" s="9"/>
      <c r="M37" s="9"/>
      <c r="N37" s="9"/>
      <c r="O37" s="9"/>
      <c r="P37" s="9" t="s">
        <v>667</v>
      </c>
      <c r="Q37" s="22">
        <v>42948.0</v>
      </c>
      <c r="R37" s="9" t="str">
        <f t="shared" si="1"/>
        <v>8</v>
      </c>
      <c r="S37" s="9"/>
      <c r="T37" s="23" t="str">
        <f t="array" ref="T37">XLOOKUP(C37,fichas_pdf!$A$2:$A$96,fichas_pdf!$D$2:$D$96,"no tiene en pdf",0,1)</f>
        <v>no tiene en pdf</v>
      </c>
      <c r="U37" s="4"/>
      <c r="V37" s="4"/>
      <c r="W37" s="4"/>
      <c r="X37" s="4"/>
      <c r="Y37" s="4"/>
      <c r="Z37" s="4"/>
    </row>
    <row r="38" ht="15.75" hidden="1" customHeight="1">
      <c r="A38" s="5">
        <v>39.0</v>
      </c>
      <c r="B38" s="6">
        <v>3.6848082E7</v>
      </c>
      <c r="C38" s="6">
        <v>1679.0</v>
      </c>
      <c r="D38" s="6">
        <v>3.4999032089E10</v>
      </c>
      <c r="E38" s="6"/>
      <c r="F38" s="6"/>
      <c r="G38" s="6"/>
      <c r="H38" s="6" t="s">
        <v>658</v>
      </c>
      <c r="I38" s="6" t="s">
        <v>659</v>
      </c>
      <c r="J38" s="6"/>
      <c r="K38" s="6"/>
      <c r="L38" s="6"/>
      <c r="M38" s="6"/>
      <c r="N38" s="6"/>
      <c r="O38" s="6"/>
      <c r="P38" s="6" t="s">
        <v>667</v>
      </c>
      <c r="Q38" s="20">
        <v>41598.0</v>
      </c>
      <c r="R38" s="6" t="str">
        <f t="shared" si="1"/>
        <v>12</v>
      </c>
      <c r="S38" s="6">
        <v>1.0</v>
      </c>
      <c r="T38" s="21" t="str">
        <f t="array" ref="T38">XLOOKUP(C38,fichas_pdf!$A$2:$A$96,fichas_pdf!$D$2:$D$96,"no tiene en pdf",0,1)</f>
        <v>no tiene en pdf</v>
      </c>
      <c r="U38" s="4"/>
      <c r="V38" s="4"/>
      <c r="W38" s="4"/>
      <c r="X38" s="4"/>
      <c r="Y38" s="4"/>
      <c r="Z38" s="4"/>
    </row>
    <row r="39" ht="15.75" hidden="1" customHeight="1">
      <c r="A39" s="8">
        <v>40.0</v>
      </c>
      <c r="B39" s="9">
        <v>3.140378E7</v>
      </c>
      <c r="C39" s="9">
        <v>729.0</v>
      </c>
      <c r="D39" s="9">
        <v>3.4999032089E10</v>
      </c>
      <c r="E39" s="9"/>
      <c r="F39" s="9"/>
      <c r="G39" s="9"/>
      <c r="H39" s="9" t="s">
        <v>658</v>
      </c>
      <c r="I39" s="9" t="s">
        <v>659</v>
      </c>
      <c r="J39" s="9"/>
      <c r="K39" s="9"/>
      <c r="L39" s="9"/>
      <c r="M39" s="9"/>
      <c r="N39" s="9"/>
      <c r="O39" s="9"/>
      <c r="P39" s="9" t="s">
        <v>667</v>
      </c>
      <c r="Q39" s="22">
        <v>42948.0</v>
      </c>
      <c r="R39" s="9" t="str">
        <f t="shared" si="1"/>
        <v>8</v>
      </c>
      <c r="S39" s="9"/>
      <c r="T39" s="23" t="str">
        <f t="array" ref="T39">XLOOKUP(C39,fichas_pdf!$A$2:$A$96,fichas_pdf!$D$2:$D$96,"no tiene en pdf",0,1)</f>
        <v>no tiene en pdf</v>
      </c>
      <c r="U39" s="4"/>
      <c r="V39" s="4"/>
      <c r="W39" s="4"/>
      <c r="X39" s="4"/>
      <c r="Y39" s="4"/>
      <c r="Z39" s="4"/>
    </row>
    <row r="40" ht="15.75" hidden="1" customHeight="1">
      <c r="A40" s="5">
        <v>41.0</v>
      </c>
      <c r="B40" s="6">
        <v>4.1917769E7</v>
      </c>
      <c r="C40" s="6">
        <v>1923.0</v>
      </c>
      <c r="D40" s="6">
        <v>3.4999032089E10</v>
      </c>
      <c r="E40" s="6"/>
      <c r="F40" s="6"/>
      <c r="G40" s="6"/>
      <c r="H40" s="6" t="s">
        <v>658</v>
      </c>
      <c r="I40" s="6" t="s">
        <v>659</v>
      </c>
      <c r="J40" s="6"/>
      <c r="K40" s="6"/>
      <c r="L40" s="6"/>
      <c r="M40" s="6"/>
      <c r="N40" s="6"/>
      <c r="O40" s="6"/>
      <c r="P40" s="6" t="s">
        <v>667</v>
      </c>
      <c r="Q40" s="20">
        <v>44713.0</v>
      </c>
      <c r="R40" s="6" t="str">
        <f t="shared" si="1"/>
        <v>3</v>
      </c>
      <c r="S40" s="6"/>
      <c r="T40" s="21" t="str">
        <f t="array" ref="T40">XLOOKUP(C40,fichas_pdf!$A$2:$A$96,fichas_pdf!$D$2:$D$96,"no tiene en pdf",0,1)</f>
        <v>1</v>
      </c>
      <c r="U40" s="4"/>
      <c r="V40" s="4"/>
      <c r="W40" s="4"/>
      <c r="X40" s="4"/>
      <c r="Y40" s="4"/>
      <c r="Z40" s="4"/>
    </row>
    <row r="41" ht="15.75" hidden="1" customHeight="1">
      <c r="A41" s="8">
        <v>42.0</v>
      </c>
      <c r="B41" s="9">
        <v>2.2826482E7</v>
      </c>
      <c r="C41" s="9">
        <v>130.0</v>
      </c>
      <c r="D41" s="9">
        <v>3.4999032089E10</v>
      </c>
      <c r="E41" s="9"/>
      <c r="F41" s="9"/>
      <c r="G41" s="9"/>
      <c r="H41" s="9" t="s">
        <v>658</v>
      </c>
      <c r="I41" s="9" t="s">
        <v>659</v>
      </c>
      <c r="J41" s="9"/>
      <c r="K41" s="9"/>
      <c r="L41" s="9"/>
      <c r="M41" s="9"/>
      <c r="N41" s="9"/>
      <c r="O41" s="9"/>
      <c r="P41" s="9" t="s">
        <v>666</v>
      </c>
      <c r="Q41" s="22">
        <v>42675.0</v>
      </c>
      <c r="R41" s="9" t="str">
        <f t="shared" si="1"/>
        <v>9</v>
      </c>
      <c r="S41" s="9"/>
      <c r="T41" s="23" t="str">
        <f t="array" ref="T41">XLOOKUP(C41,fichas_pdf!$A$2:$A$96,fichas_pdf!$D$2:$D$96,"no tiene en pdf",0,1)</f>
        <v>no tiene en pdf</v>
      </c>
      <c r="U41" s="4"/>
      <c r="V41" s="4"/>
      <c r="W41" s="4"/>
      <c r="X41" s="4"/>
      <c r="Y41" s="4"/>
      <c r="Z41" s="4"/>
    </row>
    <row r="42" ht="15.75" hidden="1" customHeight="1">
      <c r="A42" s="5">
        <v>43.0</v>
      </c>
      <c r="B42" s="6">
        <v>3.7060301E7</v>
      </c>
      <c r="C42" s="6">
        <v>2883.0</v>
      </c>
      <c r="D42" s="6">
        <v>3.4999032089E10</v>
      </c>
      <c r="E42" s="6"/>
      <c r="F42" s="6"/>
      <c r="G42" s="6"/>
      <c r="H42" s="6" t="s">
        <v>658</v>
      </c>
      <c r="I42" s="6" t="s">
        <v>659</v>
      </c>
      <c r="J42" s="6"/>
      <c r="K42" s="6"/>
      <c r="L42" s="6"/>
      <c r="M42" s="6"/>
      <c r="N42" s="6"/>
      <c r="O42" s="6"/>
      <c r="P42" s="6" t="s">
        <v>667</v>
      </c>
      <c r="Q42" s="20"/>
      <c r="R42" s="6" t="str">
        <f t="shared" si="1"/>
        <v>126</v>
      </c>
      <c r="S42" s="6"/>
      <c r="T42" s="21" t="str">
        <f t="array" ref="T42">XLOOKUP(C42,fichas_pdf!$A$2:$A$96,fichas_pdf!$D$2:$D$96,"no tiene en pdf",0,1)</f>
        <v>1</v>
      </c>
      <c r="U42" s="4"/>
      <c r="V42" s="4"/>
      <c r="W42" s="4"/>
      <c r="X42" s="4"/>
      <c r="Y42" s="4"/>
      <c r="Z42" s="4"/>
    </row>
    <row r="43" ht="15.75" hidden="1" customHeight="1">
      <c r="A43" s="8">
        <v>44.0</v>
      </c>
      <c r="B43" s="9">
        <v>2.1130792E7</v>
      </c>
      <c r="C43" s="9">
        <v>1579.0</v>
      </c>
      <c r="D43" s="9">
        <v>3.4999032089E10</v>
      </c>
      <c r="E43" s="9"/>
      <c r="F43" s="9"/>
      <c r="G43" s="9"/>
      <c r="H43" s="9" t="s">
        <v>658</v>
      </c>
      <c r="I43" s="9" t="s">
        <v>659</v>
      </c>
      <c r="J43" s="9"/>
      <c r="K43" s="9"/>
      <c r="L43" s="9"/>
      <c r="M43" s="9"/>
      <c r="N43" s="9"/>
      <c r="O43" s="9"/>
      <c r="P43" s="9" t="s">
        <v>667</v>
      </c>
      <c r="Q43" s="22">
        <v>43497.0</v>
      </c>
      <c r="R43" s="9" t="str">
        <f t="shared" si="1"/>
        <v>6</v>
      </c>
      <c r="S43" s="9"/>
      <c r="T43" s="23" t="str">
        <f t="array" ref="T43">XLOOKUP(C43,fichas_pdf!$A$2:$A$96,fichas_pdf!$D$2:$D$96,"no tiene en pdf",0,1)</f>
        <v>no tiene en pdf</v>
      </c>
      <c r="U43" s="4"/>
      <c r="V43" s="4"/>
      <c r="W43" s="4"/>
      <c r="X43" s="4"/>
      <c r="Y43" s="4"/>
      <c r="Z43" s="4"/>
    </row>
    <row r="44" ht="15.75" hidden="1" customHeight="1">
      <c r="A44" s="5">
        <v>45.0</v>
      </c>
      <c r="B44" s="6">
        <v>2.4033237E7</v>
      </c>
      <c r="C44" s="6">
        <v>303.0</v>
      </c>
      <c r="D44" s="6">
        <v>3.4999032089E10</v>
      </c>
      <c r="E44" s="6"/>
      <c r="F44" s="6"/>
      <c r="G44" s="6"/>
      <c r="H44" s="6" t="s">
        <v>658</v>
      </c>
      <c r="I44" s="6" t="s">
        <v>659</v>
      </c>
      <c r="J44" s="6"/>
      <c r="K44" s="6"/>
      <c r="L44" s="6"/>
      <c r="M44" s="6"/>
      <c r="N44" s="6"/>
      <c r="O44" s="6"/>
      <c r="P44" s="6" t="s">
        <v>668</v>
      </c>
      <c r="Q44" s="20">
        <v>42983.0</v>
      </c>
      <c r="R44" s="6" t="str">
        <f t="shared" si="1"/>
        <v>8</v>
      </c>
      <c r="S44" s="6"/>
      <c r="T44" s="21" t="str">
        <f t="array" ref="T44">XLOOKUP(C44,fichas_pdf!$A$2:$A$96,fichas_pdf!$D$2:$D$96,"no tiene en pdf",0,1)</f>
        <v>no tiene en pdf</v>
      </c>
      <c r="U44" s="4"/>
      <c r="V44" s="4"/>
      <c r="W44" s="4"/>
      <c r="X44" s="4"/>
      <c r="Y44" s="4"/>
      <c r="Z44" s="4"/>
    </row>
    <row r="45" ht="15.75" hidden="1" customHeight="1">
      <c r="A45" s="8">
        <v>46.0</v>
      </c>
      <c r="B45" s="9">
        <v>2.2656778E7</v>
      </c>
      <c r="C45" s="9">
        <v>1116.0</v>
      </c>
      <c r="D45" s="9">
        <v>3.4999032089E10</v>
      </c>
      <c r="E45" s="9"/>
      <c r="F45" s="9"/>
      <c r="G45" s="9"/>
      <c r="H45" s="9" t="s">
        <v>658</v>
      </c>
      <c r="I45" s="9" t="s">
        <v>659</v>
      </c>
      <c r="J45" s="9"/>
      <c r="K45" s="9"/>
      <c r="L45" s="9"/>
      <c r="M45" s="9"/>
      <c r="N45" s="9"/>
      <c r="O45" s="9"/>
      <c r="P45" s="9" t="s">
        <v>667</v>
      </c>
      <c r="Q45" s="22">
        <v>42954.0</v>
      </c>
      <c r="R45" s="9" t="str">
        <f t="shared" si="1"/>
        <v>8</v>
      </c>
      <c r="S45" s="9"/>
      <c r="T45" s="23" t="str">
        <f t="array" ref="T45">XLOOKUP(C45,fichas_pdf!$A$2:$A$96,fichas_pdf!$D$2:$D$96,"no tiene en pdf",0,1)</f>
        <v>1</v>
      </c>
      <c r="U45" s="4"/>
      <c r="V45" s="4"/>
      <c r="W45" s="4"/>
      <c r="X45" s="4"/>
      <c r="Y45" s="4"/>
      <c r="Z45" s="4"/>
    </row>
    <row r="46" ht="15.75" hidden="1" customHeight="1">
      <c r="A46" s="5">
        <v>47.0</v>
      </c>
      <c r="B46" s="6">
        <v>3.5353668E7</v>
      </c>
      <c r="C46" s="6">
        <v>1640.0</v>
      </c>
      <c r="D46" s="6">
        <v>3.4999032089E10</v>
      </c>
      <c r="E46" s="6"/>
      <c r="F46" s="6"/>
      <c r="G46" s="6"/>
      <c r="H46" s="6" t="s">
        <v>658</v>
      </c>
      <c r="I46" s="6" t="s">
        <v>659</v>
      </c>
      <c r="J46" s="6"/>
      <c r="K46" s="6"/>
      <c r="L46" s="6"/>
      <c r="M46" s="6"/>
      <c r="N46" s="6"/>
      <c r="O46" s="6"/>
      <c r="P46" s="6" t="s">
        <v>667</v>
      </c>
      <c r="Q46" s="20">
        <v>43525.0</v>
      </c>
      <c r="R46" s="6" t="str">
        <f t="shared" si="1"/>
        <v>6</v>
      </c>
      <c r="S46" s="6">
        <v>1.0</v>
      </c>
      <c r="T46" s="21" t="str">
        <f t="array" ref="T46">XLOOKUP(C46,fichas_pdf!$A$2:$A$96,fichas_pdf!$D$2:$D$96,"no tiene en pdf",0,1)</f>
        <v>no tiene en pdf</v>
      </c>
      <c r="U46" s="4"/>
      <c r="V46" s="4"/>
      <c r="W46" s="4"/>
      <c r="X46" s="4"/>
      <c r="Y46" s="4"/>
      <c r="Z46" s="4"/>
    </row>
    <row r="47" ht="15.75" hidden="1" customHeight="1">
      <c r="A47" s="8">
        <v>48.0</v>
      </c>
      <c r="B47" s="9">
        <v>2.2982124E7</v>
      </c>
      <c r="C47" s="9">
        <v>1849.0</v>
      </c>
      <c r="D47" s="9">
        <v>3.4999032089E10</v>
      </c>
      <c r="E47" s="9"/>
      <c r="F47" s="9"/>
      <c r="G47" s="9"/>
      <c r="H47" s="9" t="s">
        <v>658</v>
      </c>
      <c r="I47" s="9" t="s">
        <v>659</v>
      </c>
      <c r="J47" s="9"/>
      <c r="K47" s="9"/>
      <c r="L47" s="9"/>
      <c r="M47" s="9"/>
      <c r="N47" s="9"/>
      <c r="O47" s="9"/>
      <c r="P47" s="9" t="s">
        <v>667</v>
      </c>
      <c r="Q47" s="22">
        <v>44319.0</v>
      </c>
      <c r="R47" s="9" t="str">
        <f t="shared" si="1"/>
        <v>4</v>
      </c>
      <c r="S47" s="9"/>
      <c r="T47" s="23" t="str">
        <f t="array" ref="T47">XLOOKUP(C47,fichas_pdf!$A$2:$A$96,fichas_pdf!$D$2:$D$96,"no tiene en pdf",0,1)</f>
        <v>no tiene en pdf</v>
      </c>
      <c r="U47" s="4"/>
      <c r="V47" s="4"/>
      <c r="W47" s="4"/>
      <c r="X47" s="4"/>
      <c r="Y47" s="4"/>
      <c r="Z47" s="4"/>
    </row>
    <row r="48" ht="15.75" hidden="1" customHeight="1">
      <c r="A48" s="5">
        <v>50.0</v>
      </c>
      <c r="B48" s="6">
        <v>2.1981832E7</v>
      </c>
      <c r="C48" s="6">
        <v>2447.0</v>
      </c>
      <c r="D48" s="6">
        <v>3.4999032089E10</v>
      </c>
      <c r="E48" s="6"/>
      <c r="F48" s="6"/>
      <c r="G48" s="6"/>
      <c r="H48" s="6" t="s">
        <v>658</v>
      </c>
      <c r="I48" s="6" t="s">
        <v>659</v>
      </c>
      <c r="J48" s="6"/>
      <c r="K48" s="6"/>
      <c r="L48" s="6"/>
      <c r="M48" s="6"/>
      <c r="N48" s="6"/>
      <c r="O48" s="6"/>
      <c r="P48" s="6" t="s">
        <v>667</v>
      </c>
      <c r="Q48" s="20"/>
      <c r="R48" s="6" t="str">
        <f t="shared" si="1"/>
        <v>126</v>
      </c>
      <c r="S48" s="6"/>
      <c r="T48" s="21" t="str">
        <f t="array" ref="T48">XLOOKUP(C48,fichas_pdf!$A$2:$A$96,fichas_pdf!$D$2:$D$96,"no tiene en pdf",0,1)</f>
        <v>no tiene en pdf</v>
      </c>
      <c r="U48" s="4"/>
      <c r="V48" s="4"/>
      <c r="W48" s="4"/>
      <c r="X48" s="4"/>
      <c r="Y48" s="4"/>
      <c r="Z48" s="4"/>
    </row>
    <row r="49" ht="15.75" hidden="1" customHeight="1">
      <c r="A49" s="8">
        <v>51.0</v>
      </c>
      <c r="B49" s="9">
        <v>4.1639943E7</v>
      </c>
      <c r="C49" s="9">
        <v>2449.0</v>
      </c>
      <c r="D49" s="9">
        <v>3.4999032089E10</v>
      </c>
      <c r="E49" s="9"/>
      <c r="F49" s="9"/>
      <c r="G49" s="9"/>
      <c r="H49" s="9" t="s">
        <v>658</v>
      </c>
      <c r="I49" s="9" t="s">
        <v>659</v>
      </c>
      <c r="J49" s="9"/>
      <c r="K49" s="9"/>
      <c r="L49" s="9"/>
      <c r="M49" s="9"/>
      <c r="N49" s="9"/>
      <c r="O49" s="9"/>
      <c r="P49" s="9" t="s">
        <v>667</v>
      </c>
      <c r="Q49" s="22"/>
      <c r="R49" s="9" t="str">
        <f t="shared" si="1"/>
        <v>126</v>
      </c>
      <c r="S49" s="9"/>
      <c r="T49" s="23" t="str">
        <f t="array" ref="T49">XLOOKUP(C49,fichas_pdf!$A$2:$A$96,fichas_pdf!$D$2:$D$96,"no tiene en pdf",0,1)</f>
        <v>no tiene en pdf</v>
      </c>
      <c r="U49" s="4"/>
      <c r="V49" s="4"/>
      <c r="W49" s="4"/>
      <c r="X49" s="4"/>
      <c r="Y49" s="4"/>
      <c r="Z49" s="4"/>
    </row>
    <row r="50" ht="15.75" hidden="1" customHeight="1">
      <c r="A50" s="5">
        <v>52.0</v>
      </c>
      <c r="B50" s="6">
        <v>3.2404463E7</v>
      </c>
      <c r="C50" s="6"/>
      <c r="D50" s="6">
        <v>3.4999032089E10</v>
      </c>
      <c r="E50" s="6"/>
      <c r="F50" s="6"/>
      <c r="G50" s="6"/>
      <c r="H50" s="6" t="s">
        <v>658</v>
      </c>
      <c r="I50" s="6" t="s">
        <v>659</v>
      </c>
      <c r="J50" s="6"/>
      <c r="K50" s="6"/>
      <c r="L50" s="6"/>
      <c r="M50" s="6"/>
      <c r="N50" s="6"/>
      <c r="O50" s="6"/>
      <c r="P50" s="6" t="s">
        <v>669</v>
      </c>
      <c r="Q50" s="20"/>
      <c r="R50" s="6" t="str">
        <f t="shared" si="1"/>
        <v>126</v>
      </c>
      <c r="S50" s="6"/>
      <c r="T50" s="21" t="str">
        <f t="array" ref="T50">XLOOKUP(C50,fichas_pdf!$A$2:$A$96,fichas_pdf!$D$2:$D$96,"no tiene en pdf",0,1)</f>
        <v>no tiene en pdf</v>
      </c>
      <c r="U50" s="4"/>
      <c r="V50" s="4"/>
      <c r="W50" s="4"/>
      <c r="X50" s="4"/>
      <c r="Y50" s="4"/>
      <c r="Z50" s="4"/>
    </row>
    <row r="51" ht="15.75" hidden="1" customHeight="1">
      <c r="A51" s="8">
        <v>53.0</v>
      </c>
      <c r="B51" s="9">
        <v>3.6786519E7</v>
      </c>
      <c r="C51" s="9">
        <v>2776.0</v>
      </c>
      <c r="D51" s="9">
        <v>3.4999032089E10</v>
      </c>
      <c r="E51" s="9"/>
      <c r="F51" s="9"/>
      <c r="G51" s="9"/>
      <c r="H51" s="9" t="s">
        <v>658</v>
      </c>
      <c r="I51" s="9" t="s">
        <v>659</v>
      </c>
      <c r="J51" s="9"/>
      <c r="K51" s="9"/>
      <c r="L51" s="9"/>
      <c r="M51" s="9"/>
      <c r="N51" s="9"/>
      <c r="O51" s="9"/>
      <c r="P51" s="9" t="s">
        <v>669</v>
      </c>
      <c r="Q51" s="22"/>
      <c r="R51" s="9" t="str">
        <f t="shared" si="1"/>
        <v>126</v>
      </c>
      <c r="S51" s="9"/>
      <c r="T51" s="23" t="str">
        <f t="array" ref="T51">XLOOKUP(C51,fichas_pdf!$A$2:$A$96,fichas_pdf!$D$2:$D$96,"no tiene en pdf",0,1)</f>
        <v>no tiene en pdf</v>
      </c>
      <c r="U51" s="4"/>
      <c r="V51" s="4"/>
      <c r="W51" s="4"/>
      <c r="X51" s="4"/>
      <c r="Y51" s="4"/>
      <c r="Z51" s="4"/>
    </row>
    <row r="52" ht="15.75" hidden="1" customHeight="1">
      <c r="A52" s="5">
        <v>54.0</v>
      </c>
      <c r="B52" s="6">
        <v>3.7036332E7</v>
      </c>
      <c r="C52" s="6">
        <v>1644.0</v>
      </c>
      <c r="D52" s="6">
        <v>3.4999032089E10</v>
      </c>
      <c r="E52" s="6"/>
      <c r="F52" s="6"/>
      <c r="G52" s="6"/>
      <c r="H52" s="6" t="s">
        <v>658</v>
      </c>
      <c r="I52" s="6" t="s">
        <v>659</v>
      </c>
      <c r="J52" s="6"/>
      <c r="K52" s="6"/>
      <c r="L52" s="6"/>
      <c r="M52" s="6"/>
      <c r="N52" s="6"/>
      <c r="O52" s="6"/>
      <c r="P52" s="6" t="s">
        <v>667</v>
      </c>
      <c r="Q52" s="20">
        <v>43525.0</v>
      </c>
      <c r="R52" s="6" t="str">
        <f t="shared" si="1"/>
        <v>6</v>
      </c>
      <c r="S52" s="6"/>
      <c r="T52" s="21" t="str">
        <f t="array" ref="T52">XLOOKUP(C52,fichas_pdf!$A$2:$A$96,fichas_pdf!$D$2:$D$96,"no tiene en pdf",0,1)</f>
        <v>1</v>
      </c>
      <c r="U52" s="4"/>
      <c r="V52" s="4"/>
      <c r="W52" s="4"/>
      <c r="X52" s="4"/>
      <c r="Y52" s="4"/>
      <c r="Z52" s="4"/>
    </row>
    <row r="53" ht="15.75" hidden="1" customHeight="1">
      <c r="A53" s="8">
        <v>55.0</v>
      </c>
      <c r="B53" s="9">
        <v>4.4364634E7</v>
      </c>
      <c r="C53" s="9">
        <v>2463.0</v>
      </c>
      <c r="D53" s="9">
        <v>3.4999032089E10</v>
      </c>
      <c r="E53" s="9"/>
      <c r="F53" s="9"/>
      <c r="G53" s="9"/>
      <c r="H53" s="9" t="s">
        <v>658</v>
      </c>
      <c r="I53" s="9" t="s">
        <v>659</v>
      </c>
      <c r="J53" s="9"/>
      <c r="K53" s="9"/>
      <c r="L53" s="9"/>
      <c r="M53" s="9"/>
      <c r="N53" s="9"/>
      <c r="O53" s="9"/>
      <c r="P53" s="9" t="s">
        <v>667</v>
      </c>
      <c r="Q53" s="22"/>
      <c r="R53" s="9" t="str">
        <f t="shared" si="1"/>
        <v>126</v>
      </c>
      <c r="S53" s="9"/>
      <c r="T53" s="23" t="str">
        <f t="array" ref="T53">XLOOKUP(C53,fichas_pdf!$A$2:$A$96,fichas_pdf!$D$2:$D$96,"no tiene en pdf",0,1)</f>
        <v>no tiene en pdf</v>
      </c>
      <c r="U53" s="4"/>
      <c r="V53" s="4"/>
      <c r="W53" s="4"/>
      <c r="X53" s="4"/>
      <c r="Y53" s="4"/>
      <c r="Z53" s="4"/>
    </row>
    <row r="54" ht="15.75" hidden="1" customHeight="1">
      <c r="A54" s="5">
        <v>56.0</v>
      </c>
      <c r="B54" s="6">
        <v>4.1263312E7</v>
      </c>
      <c r="C54" s="6">
        <v>2267.0</v>
      </c>
      <c r="D54" s="6">
        <v>3.4999032089E10</v>
      </c>
      <c r="E54" s="6"/>
      <c r="F54" s="6"/>
      <c r="G54" s="6"/>
      <c r="H54" s="6" t="s">
        <v>658</v>
      </c>
      <c r="I54" s="6" t="s">
        <v>659</v>
      </c>
      <c r="J54" s="6"/>
      <c r="K54" s="6"/>
      <c r="L54" s="6"/>
      <c r="M54" s="6"/>
      <c r="N54" s="6"/>
      <c r="O54" s="6"/>
      <c r="P54" s="6" t="s">
        <v>667</v>
      </c>
      <c r="Q54" s="20"/>
      <c r="R54" s="6" t="str">
        <f t="shared" si="1"/>
        <v>126</v>
      </c>
      <c r="S54" s="6"/>
      <c r="T54" s="21" t="str">
        <f t="array" ref="T54">XLOOKUP(C54,fichas_pdf!$A$2:$A$96,fichas_pdf!$D$2:$D$96,"no tiene en pdf",0,1)</f>
        <v>1</v>
      </c>
      <c r="U54" s="4"/>
      <c r="V54" s="4"/>
      <c r="W54" s="4"/>
      <c r="X54" s="4"/>
      <c r="Y54" s="4"/>
      <c r="Z54" s="4"/>
    </row>
    <row r="55" ht="15.75" hidden="1" customHeight="1">
      <c r="A55" s="8">
        <v>57.0</v>
      </c>
      <c r="B55" s="9">
        <v>4.258637E7</v>
      </c>
      <c r="C55" s="9">
        <v>1645.0</v>
      </c>
      <c r="D55" s="9">
        <v>3.4999032089E10</v>
      </c>
      <c r="E55" s="9"/>
      <c r="F55" s="9"/>
      <c r="G55" s="9"/>
      <c r="H55" s="9" t="s">
        <v>658</v>
      </c>
      <c r="I55" s="9" t="s">
        <v>659</v>
      </c>
      <c r="J55" s="9"/>
      <c r="K55" s="9"/>
      <c r="L55" s="9"/>
      <c r="M55" s="9"/>
      <c r="N55" s="9"/>
      <c r="O55" s="9"/>
      <c r="P55" s="9" t="s">
        <v>667</v>
      </c>
      <c r="Q55" s="22">
        <v>43556.0</v>
      </c>
      <c r="R55" s="9" t="str">
        <f t="shared" si="1"/>
        <v>6</v>
      </c>
      <c r="S55" s="9"/>
      <c r="T55" s="23" t="str">
        <f t="array" ref="T55">XLOOKUP(C55,fichas_pdf!$A$2:$A$96,fichas_pdf!$D$2:$D$96,"no tiene en pdf",0,1)</f>
        <v>1</v>
      </c>
      <c r="U55" s="4"/>
      <c r="V55" s="4"/>
      <c r="W55" s="4"/>
      <c r="X55" s="4"/>
      <c r="Y55" s="4"/>
      <c r="Z55" s="4"/>
    </row>
    <row r="56" ht="15.75" hidden="1" customHeight="1">
      <c r="A56" s="5">
        <v>58.0</v>
      </c>
      <c r="B56" s="6">
        <v>4.0748856E7</v>
      </c>
      <c r="C56" s="6">
        <v>1241.0</v>
      </c>
      <c r="D56" s="6">
        <v>3.4999032089E10</v>
      </c>
      <c r="E56" s="6"/>
      <c r="F56" s="6"/>
      <c r="G56" s="6"/>
      <c r="H56" s="6" t="s">
        <v>658</v>
      </c>
      <c r="I56" s="6" t="s">
        <v>659</v>
      </c>
      <c r="J56" s="6"/>
      <c r="K56" s="6"/>
      <c r="L56" s="6"/>
      <c r="M56" s="6"/>
      <c r="N56" s="6"/>
      <c r="O56" s="6"/>
      <c r="P56" s="6" t="s">
        <v>667</v>
      </c>
      <c r="Q56" s="20">
        <v>43110.0</v>
      </c>
      <c r="R56" s="6" t="str">
        <f t="shared" si="1"/>
        <v>7</v>
      </c>
      <c r="S56" s="6">
        <v>1.0</v>
      </c>
      <c r="T56" s="21" t="str">
        <f t="array" ref="T56">XLOOKUP(C56,fichas_pdf!$A$2:$A$96,fichas_pdf!$D$2:$D$96,"no tiene en pdf",0,1)</f>
        <v>no tiene en pdf</v>
      </c>
      <c r="U56" s="4"/>
      <c r="V56" s="4"/>
      <c r="W56" s="4"/>
      <c r="X56" s="4"/>
      <c r="Y56" s="4"/>
      <c r="Z56" s="4"/>
    </row>
    <row r="57" ht="15.75" hidden="1" customHeight="1">
      <c r="A57" s="8">
        <v>59.0</v>
      </c>
      <c r="B57" s="9">
        <v>1.8205196E7</v>
      </c>
      <c r="C57" s="9">
        <v>111.0</v>
      </c>
      <c r="D57" s="9">
        <v>3.4999032089E10</v>
      </c>
      <c r="E57" s="9"/>
      <c r="F57" s="9"/>
      <c r="G57" s="9"/>
      <c r="H57" s="9" t="s">
        <v>658</v>
      </c>
      <c r="I57" s="9" t="s">
        <v>659</v>
      </c>
      <c r="J57" s="9"/>
      <c r="K57" s="9"/>
      <c r="L57" s="9"/>
      <c r="M57" s="9"/>
      <c r="N57" s="9"/>
      <c r="O57" s="9"/>
      <c r="P57" s="9" t="s">
        <v>666</v>
      </c>
      <c r="Q57" s="22">
        <v>41122.0</v>
      </c>
      <c r="R57" s="9" t="str">
        <f t="shared" si="1"/>
        <v>13</v>
      </c>
      <c r="S57" s="9">
        <v>1.0</v>
      </c>
      <c r="T57" s="23" t="str">
        <f t="array" ref="T57">XLOOKUP(C57,fichas_pdf!$A$2:$A$96,fichas_pdf!$D$2:$D$96,"no tiene en pdf",0,1)</f>
        <v>no tiene en pdf</v>
      </c>
      <c r="U57" s="4"/>
      <c r="V57" s="4"/>
      <c r="W57" s="4"/>
      <c r="X57" s="4"/>
      <c r="Y57" s="4"/>
      <c r="Z57" s="4"/>
    </row>
    <row r="58" ht="15.75" hidden="1" customHeight="1">
      <c r="A58" s="5">
        <v>60.0</v>
      </c>
      <c r="B58" s="6">
        <v>3.4871654E7</v>
      </c>
      <c r="C58" s="6">
        <v>2785.0</v>
      </c>
      <c r="D58" s="6">
        <v>3.4999032089E10</v>
      </c>
      <c r="E58" s="6"/>
      <c r="F58" s="6"/>
      <c r="G58" s="6"/>
      <c r="H58" s="6" t="s">
        <v>658</v>
      </c>
      <c r="I58" s="6" t="s">
        <v>659</v>
      </c>
      <c r="J58" s="6"/>
      <c r="K58" s="6"/>
      <c r="L58" s="6"/>
      <c r="M58" s="6"/>
      <c r="N58" s="6"/>
      <c r="O58" s="6"/>
      <c r="P58" s="6" t="s">
        <v>667</v>
      </c>
      <c r="Q58" s="20">
        <v>45111.0</v>
      </c>
      <c r="R58" s="6" t="str">
        <f t="shared" si="1"/>
        <v>2</v>
      </c>
      <c r="S58" s="6"/>
      <c r="T58" s="21" t="str">
        <f t="array" ref="T58">XLOOKUP(C58,fichas_pdf!$A$2:$A$96,fichas_pdf!$D$2:$D$96,"no tiene en pdf",0,1)</f>
        <v>no tiene en pdf</v>
      </c>
      <c r="U58" s="4"/>
      <c r="V58" s="4"/>
      <c r="W58" s="4"/>
      <c r="X58" s="4"/>
      <c r="Y58" s="4"/>
      <c r="Z58" s="4"/>
    </row>
    <row r="59" ht="15.75" hidden="1" customHeight="1">
      <c r="A59" s="8">
        <v>61.0</v>
      </c>
      <c r="B59" s="9">
        <v>3.92755E7</v>
      </c>
      <c r="C59" s="9">
        <v>3150.0</v>
      </c>
      <c r="D59" s="9">
        <v>3.4999032089E10</v>
      </c>
      <c r="E59" s="9"/>
      <c r="F59" s="9"/>
      <c r="G59" s="9"/>
      <c r="H59" s="9" t="s">
        <v>658</v>
      </c>
      <c r="I59" s="9" t="s">
        <v>659</v>
      </c>
      <c r="J59" s="9"/>
      <c r="K59" s="9"/>
      <c r="L59" s="9"/>
      <c r="M59" s="9"/>
      <c r="N59" s="9"/>
      <c r="O59" s="9"/>
      <c r="P59" s="9" t="s">
        <v>667</v>
      </c>
      <c r="Q59" s="22"/>
      <c r="R59" s="9" t="str">
        <f t="shared" si="1"/>
        <v>126</v>
      </c>
      <c r="S59" s="9"/>
      <c r="T59" s="23" t="str">
        <f t="array" ref="T59">XLOOKUP(C59,fichas_pdf!$A$2:$A$96,fichas_pdf!$D$2:$D$96,"no tiene en pdf",0,1)</f>
        <v>no tiene en pdf</v>
      </c>
      <c r="U59" s="4"/>
      <c r="V59" s="4"/>
      <c r="W59" s="4"/>
      <c r="X59" s="4"/>
      <c r="Y59" s="4"/>
      <c r="Z59" s="4"/>
    </row>
    <row r="60" ht="15.75" hidden="1" customHeight="1">
      <c r="A60" s="5">
        <v>62.0</v>
      </c>
      <c r="B60" s="6">
        <v>4.0133136E7</v>
      </c>
      <c r="C60" s="6">
        <v>2275.0</v>
      </c>
      <c r="D60" s="6">
        <v>3.4999032089E10</v>
      </c>
      <c r="E60" s="6"/>
      <c r="F60" s="6"/>
      <c r="G60" s="6"/>
      <c r="H60" s="6" t="s">
        <v>658</v>
      </c>
      <c r="I60" s="6" t="s">
        <v>659</v>
      </c>
      <c r="J60" s="6"/>
      <c r="K60" s="6"/>
      <c r="L60" s="6"/>
      <c r="M60" s="6"/>
      <c r="N60" s="6"/>
      <c r="O60" s="6"/>
      <c r="P60" s="6" t="s">
        <v>669</v>
      </c>
      <c r="Q60" s="20">
        <v>45291.0</v>
      </c>
      <c r="R60" s="6" t="str">
        <f t="shared" si="1"/>
        <v>2</v>
      </c>
      <c r="S60" s="6">
        <v>0.0</v>
      </c>
      <c r="T60" s="21" t="str">
        <f t="array" ref="T60">XLOOKUP(C60,fichas_pdf!$A$2:$A$96,fichas_pdf!$D$2:$D$96,"no tiene en pdf",0,1)</f>
        <v>no tiene en pdf</v>
      </c>
      <c r="U60" s="4"/>
      <c r="V60" s="4"/>
      <c r="W60" s="4"/>
      <c r="X60" s="4"/>
      <c r="Y60" s="4"/>
      <c r="Z60" s="4"/>
    </row>
    <row r="61" ht="15.75" hidden="1" customHeight="1">
      <c r="A61" s="8">
        <v>63.0</v>
      </c>
      <c r="B61" s="9">
        <v>3.8710314E7</v>
      </c>
      <c r="C61" s="9">
        <v>1984.0</v>
      </c>
      <c r="D61" s="9">
        <v>3.4999032089E10</v>
      </c>
      <c r="E61" s="9"/>
      <c r="F61" s="9"/>
      <c r="G61" s="9"/>
      <c r="H61" s="9" t="s">
        <v>658</v>
      </c>
      <c r="I61" s="9" t="s">
        <v>659</v>
      </c>
      <c r="J61" s="9"/>
      <c r="K61" s="9"/>
      <c r="L61" s="9"/>
      <c r="M61" s="9"/>
      <c r="N61" s="9"/>
      <c r="O61" s="9"/>
      <c r="P61" s="9" t="s">
        <v>667</v>
      </c>
      <c r="Q61" s="22">
        <v>44958.0</v>
      </c>
      <c r="R61" s="9" t="str">
        <f t="shared" si="1"/>
        <v>2</v>
      </c>
      <c r="S61" s="9"/>
      <c r="T61" s="23" t="str">
        <f t="array" ref="T61">XLOOKUP(C61,fichas_pdf!$A$2:$A$96,fichas_pdf!$D$2:$D$96,"no tiene en pdf",0,1)</f>
        <v>1</v>
      </c>
      <c r="U61" s="4"/>
      <c r="V61" s="4"/>
      <c r="W61" s="4"/>
      <c r="X61" s="4"/>
      <c r="Y61" s="4"/>
      <c r="Z61" s="4"/>
    </row>
    <row r="62" ht="15.75" hidden="1" customHeight="1">
      <c r="A62" s="5">
        <v>64.0</v>
      </c>
      <c r="B62" s="6">
        <v>4.3916827E7</v>
      </c>
      <c r="C62" s="6">
        <v>2636.0</v>
      </c>
      <c r="D62" s="6">
        <v>3.4999032089E10</v>
      </c>
      <c r="E62" s="6"/>
      <c r="F62" s="6"/>
      <c r="G62" s="6"/>
      <c r="H62" s="6" t="s">
        <v>658</v>
      </c>
      <c r="I62" s="6" t="s">
        <v>659</v>
      </c>
      <c r="J62" s="6"/>
      <c r="K62" s="6"/>
      <c r="L62" s="6"/>
      <c r="M62" s="6"/>
      <c r="N62" s="6"/>
      <c r="O62" s="6"/>
      <c r="P62" s="6" t="s">
        <v>667</v>
      </c>
      <c r="Q62" s="20"/>
      <c r="R62" s="6" t="str">
        <f t="shared" si="1"/>
        <v>126</v>
      </c>
      <c r="S62" s="6"/>
      <c r="T62" s="21" t="str">
        <f t="array" ref="T62">XLOOKUP(C62,fichas_pdf!$A$2:$A$96,fichas_pdf!$D$2:$D$96,"no tiene en pdf",0,1)</f>
        <v>no tiene en pdf</v>
      </c>
      <c r="U62" s="4"/>
      <c r="V62" s="4"/>
      <c r="W62" s="4"/>
      <c r="X62" s="4"/>
      <c r="Y62" s="4"/>
      <c r="Z62" s="4"/>
    </row>
    <row r="63" ht="15.75" hidden="1" customHeight="1">
      <c r="A63" s="8">
        <v>65.0</v>
      </c>
      <c r="B63" s="9">
        <v>3.6297487E7</v>
      </c>
      <c r="C63" s="9">
        <v>769.0</v>
      </c>
      <c r="D63" s="9">
        <v>3.4999032089E10</v>
      </c>
      <c r="E63" s="9"/>
      <c r="F63" s="9"/>
      <c r="G63" s="9"/>
      <c r="H63" s="9" t="s">
        <v>658</v>
      </c>
      <c r="I63" s="9" t="s">
        <v>659</v>
      </c>
      <c r="J63" s="9"/>
      <c r="K63" s="9"/>
      <c r="L63" s="9"/>
      <c r="M63" s="9"/>
      <c r="N63" s="9"/>
      <c r="O63" s="9"/>
      <c r="P63" s="9" t="s">
        <v>667</v>
      </c>
      <c r="Q63" s="22">
        <v>42948.0</v>
      </c>
      <c r="R63" s="9" t="str">
        <f t="shared" si="1"/>
        <v>8</v>
      </c>
      <c r="S63" s="9"/>
      <c r="T63" s="23" t="str">
        <f t="array" ref="T63">XLOOKUP(C63,fichas_pdf!$A$2:$A$96,fichas_pdf!$D$2:$D$96,"no tiene en pdf",0,1)</f>
        <v>1</v>
      </c>
      <c r="U63" s="4"/>
      <c r="V63" s="4"/>
      <c r="W63" s="4"/>
      <c r="X63" s="4"/>
      <c r="Y63" s="4"/>
      <c r="Z63" s="4"/>
    </row>
    <row r="64" ht="15.75" hidden="1" customHeight="1">
      <c r="A64" s="5">
        <v>66.0</v>
      </c>
      <c r="B64" s="6">
        <v>3.9665127E7</v>
      </c>
      <c r="C64" s="6">
        <v>2793.0</v>
      </c>
      <c r="D64" s="6">
        <v>3.4999032089E10</v>
      </c>
      <c r="E64" s="6"/>
      <c r="F64" s="6"/>
      <c r="G64" s="6"/>
      <c r="H64" s="6" t="s">
        <v>658</v>
      </c>
      <c r="I64" s="6" t="s">
        <v>659</v>
      </c>
      <c r="J64" s="6"/>
      <c r="K64" s="6"/>
      <c r="L64" s="6"/>
      <c r="M64" s="6"/>
      <c r="N64" s="6"/>
      <c r="O64" s="6"/>
      <c r="P64" s="6" t="s">
        <v>667</v>
      </c>
      <c r="Q64" s="20"/>
      <c r="R64" s="6" t="str">
        <f t="shared" si="1"/>
        <v>126</v>
      </c>
      <c r="S64" s="6"/>
      <c r="T64" s="21" t="str">
        <f t="array" ref="T64">XLOOKUP(C64,fichas_pdf!$A$2:$A$96,fichas_pdf!$D$2:$D$96,"no tiene en pdf",0,1)</f>
        <v>no tiene en pdf</v>
      </c>
      <c r="U64" s="4"/>
      <c r="V64" s="4"/>
      <c r="W64" s="4"/>
      <c r="X64" s="4"/>
      <c r="Y64" s="4"/>
      <c r="Z64" s="4"/>
    </row>
    <row r="65" ht="15.75" hidden="1" customHeight="1">
      <c r="A65" s="8">
        <v>67.0</v>
      </c>
      <c r="B65" s="9">
        <v>3.9646253E7</v>
      </c>
      <c r="C65" s="9">
        <v>2473.0</v>
      </c>
      <c r="D65" s="9">
        <v>3.4999032089E10</v>
      </c>
      <c r="E65" s="9"/>
      <c r="F65" s="9"/>
      <c r="G65" s="9"/>
      <c r="H65" s="9" t="s">
        <v>658</v>
      </c>
      <c r="I65" s="9" t="s">
        <v>659</v>
      </c>
      <c r="J65" s="9"/>
      <c r="K65" s="9"/>
      <c r="L65" s="9"/>
      <c r="M65" s="9"/>
      <c r="N65" s="9"/>
      <c r="O65" s="9"/>
      <c r="P65" s="9" t="s">
        <v>667</v>
      </c>
      <c r="Q65" s="22"/>
      <c r="R65" s="9" t="str">
        <f t="shared" si="1"/>
        <v>126</v>
      </c>
      <c r="S65" s="9"/>
      <c r="T65" s="23" t="str">
        <f t="array" ref="T65">XLOOKUP(C65,fichas_pdf!$A$2:$A$96,fichas_pdf!$D$2:$D$96,"no tiene en pdf",0,1)</f>
        <v>1</v>
      </c>
      <c r="U65" s="4"/>
      <c r="V65" s="4"/>
      <c r="W65" s="4"/>
      <c r="X65" s="4"/>
      <c r="Y65" s="4"/>
      <c r="Z65" s="4"/>
    </row>
    <row r="66" ht="15.75" hidden="1" customHeight="1">
      <c r="A66" s="5">
        <v>68.0</v>
      </c>
      <c r="B66" s="6">
        <v>2.8054001E7</v>
      </c>
      <c r="C66" s="6">
        <v>494.0</v>
      </c>
      <c r="D66" s="6">
        <v>3.4999032089E10</v>
      </c>
      <c r="E66" s="6"/>
      <c r="F66" s="6"/>
      <c r="G66" s="6"/>
      <c r="H66" s="6" t="s">
        <v>658</v>
      </c>
      <c r="I66" s="6" t="s">
        <v>659</v>
      </c>
      <c r="J66" s="6"/>
      <c r="K66" s="6"/>
      <c r="L66" s="6"/>
      <c r="M66" s="6"/>
      <c r="N66" s="6"/>
      <c r="O66" s="6"/>
      <c r="P66" s="6" t="s">
        <v>667</v>
      </c>
      <c r="Q66" s="20">
        <v>42919.0</v>
      </c>
      <c r="R66" s="6" t="str">
        <f t="shared" si="1"/>
        <v>8</v>
      </c>
      <c r="S66" s="6"/>
      <c r="T66" s="21" t="str">
        <f t="array" ref="T66">XLOOKUP(C66,fichas_pdf!$A$2:$A$96,fichas_pdf!$D$2:$D$96,"no tiene en pdf",0,1)</f>
        <v>no tiene en pdf</v>
      </c>
      <c r="U66" s="4"/>
      <c r="V66" s="4"/>
      <c r="W66" s="4"/>
      <c r="X66" s="4"/>
      <c r="Y66" s="4"/>
      <c r="Z66" s="4"/>
    </row>
    <row r="67" ht="15.75" hidden="1" customHeight="1">
      <c r="A67" s="8">
        <v>69.0</v>
      </c>
      <c r="B67" s="9">
        <v>3.6162205E7</v>
      </c>
      <c r="C67" s="9">
        <v>2184.0</v>
      </c>
      <c r="D67" s="9">
        <v>3.4999032089E10</v>
      </c>
      <c r="E67" s="9"/>
      <c r="F67" s="9"/>
      <c r="G67" s="9"/>
      <c r="H67" s="9" t="s">
        <v>658</v>
      </c>
      <c r="I67" s="9" t="s">
        <v>659</v>
      </c>
      <c r="J67" s="9"/>
      <c r="K67" s="9"/>
      <c r="L67" s="9"/>
      <c r="M67" s="9"/>
      <c r="N67" s="9"/>
      <c r="O67" s="9"/>
      <c r="P67" s="9" t="s">
        <v>667</v>
      </c>
      <c r="Q67" s="22"/>
      <c r="R67" s="9" t="str">
        <f t="shared" si="1"/>
        <v>126</v>
      </c>
      <c r="S67" s="9"/>
      <c r="T67" s="23" t="str">
        <f t="array" ref="T67">XLOOKUP(C67,fichas_pdf!$A$2:$A$96,fichas_pdf!$D$2:$D$96,"no tiene en pdf",0,1)</f>
        <v>no tiene en pdf</v>
      </c>
      <c r="U67" s="4"/>
      <c r="V67" s="4"/>
      <c r="W67" s="4"/>
      <c r="X67" s="4"/>
      <c r="Y67" s="4"/>
      <c r="Z67" s="4"/>
    </row>
    <row r="68" ht="15.75" hidden="1" customHeight="1">
      <c r="A68" s="5">
        <v>72.0</v>
      </c>
      <c r="B68" s="6">
        <v>2.7930531E7</v>
      </c>
      <c r="C68" s="6">
        <v>576.0</v>
      </c>
      <c r="D68" s="6">
        <v>3.4999032089E10</v>
      </c>
      <c r="E68" s="6"/>
      <c r="F68" s="6"/>
      <c r="G68" s="6"/>
      <c r="H68" s="6" t="s">
        <v>658</v>
      </c>
      <c r="I68" s="6" t="s">
        <v>659</v>
      </c>
      <c r="J68" s="6"/>
      <c r="K68" s="6"/>
      <c r="L68" s="6"/>
      <c r="M68" s="6"/>
      <c r="N68" s="6"/>
      <c r="O68" s="6"/>
      <c r="P68" s="6" t="s">
        <v>667</v>
      </c>
      <c r="Q68" s="20">
        <v>42917.0</v>
      </c>
      <c r="R68" s="6" t="str">
        <f t="shared" si="1"/>
        <v>8</v>
      </c>
      <c r="S68" s="6"/>
      <c r="T68" s="21" t="str">
        <f t="array" ref="T68">XLOOKUP(C68,fichas_pdf!$A$2:$A$96,fichas_pdf!$D$2:$D$96,"no tiene en pdf",0,1)</f>
        <v>no tiene en pdf</v>
      </c>
      <c r="U68" s="4"/>
      <c r="V68" s="4"/>
      <c r="W68" s="4"/>
      <c r="X68" s="4"/>
      <c r="Y68" s="4"/>
      <c r="Z68" s="4"/>
    </row>
    <row r="69" ht="15.75" hidden="1" customHeight="1">
      <c r="A69" s="8">
        <v>73.0</v>
      </c>
      <c r="B69" s="9">
        <v>2.2447579E7</v>
      </c>
      <c r="C69" s="9">
        <v>1608.0</v>
      </c>
      <c r="D69" s="9">
        <v>3.4999032089E10</v>
      </c>
      <c r="E69" s="9"/>
      <c r="F69" s="9"/>
      <c r="G69" s="9"/>
      <c r="H69" s="9" t="s">
        <v>658</v>
      </c>
      <c r="I69" s="9" t="s">
        <v>659</v>
      </c>
      <c r="J69" s="9"/>
      <c r="K69" s="9"/>
      <c r="L69" s="9"/>
      <c r="M69" s="9"/>
      <c r="N69" s="9"/>
      <c r="O69" s="9"/>
      <c r="P69" s="9" t="s">
        <v>667</v>
      </c>
      <c r="Q69" s="22">
        <v>43497.0</v>
      </c>
      <c r="R69" s="9" t="str">
        <f t="shared" si="1"/>
        <v>6</v>
      </c>
      <c r="S69" s="9"/>
      <c r="T69" s="23" t="str">
        <f t="array" ref="T69">XLOOKUP(C69,fichas_pdf!$A$2:$A$96,fichas_pdf!$D$2:$D$96,"no tiene en pdf",0,1)</f>
        <v>no tiene en pdf</v>
      </c>
      <c r="U69" s="4"/>
      <c r="V69" s="4"/>
      <c r="W69" s="4"/>
      <c r="X69" s="4"/>
      <c r="Y69" s="4"/>
      <c r="Z69" s="4"/>
    </row>
    <row r="70" ht="15.75" hidden="1" customHeight="1">
      <c r="A70" s="5">
        <v>75.0</v>
      </c>
      <c r="B70" s="6">
        <v>2.873501E7</v>
      </c>
      <c r="C70" s="6">
        <v>1410.0</v>
      </c>
      <c r="D70" s="6">
        <v>3.4999032089E10</v>
      </c>
      <c r="E70" s="6"/>
      <c r="F70" s="6"/>
      <c r="G70" s="6"/>
      <c r="H70" s="6" t="s">
        <v>658</v>
      </c>
      <c r="I70" s="6" t="s">
        <v>659</v>
      </c>
      <c r="J70" s="6"/>
      <c r="K70" s="6"/>
      <c r="L70" s="6"/>
      <c r="M70" s="6"/>
      <c r="N70" s="6"/>
      <c r="O70" s="6"/>
      <c r="P70" s="6" t="s">
        <v>667</v>
      </c>
      <c r="Q70" s="20">
        <v>41640.0</v>
      </c>
      <c r="R70" s="6" t="str">
        <f t="shared" si="1"/>
        <v>11</v>
      </c>
      <c r="S70" s="6"/>
      <c r="T70" s="21" t="str">
        <f t="array" ref="T70">XLOOKUP(C70,fichas_pdf!$A$2:$A$96,fichas_pdf!$D$2:$D$96,"no tiene en pdf",0,1)</f>
        <v>1</v>
      </c>
      <c r="U70" s="4"/>
      <c r="V70" s="4"/>
      <c r="W70" s="4"/>
      <c r="X70" s="4"/>
      <c r="Y70" s="4"/>
      <c r="Z70" s="4"/>
    </row>
    <row r="71" ht="15.75" hidden="1" customHeight="1">
      <c r="A71" s="8">
        <v>76.0</v>
      </c>
      <c r="B71" s="9">
        <v>3.5973296E7</v>
      </c>
      <c r="C71" s="9">
        <v>1683.0</v>
      </c>
      <c r="D71" s="9">
        <v>3.4999032089E10</v>
      </c>
      <c r="E71" s="9"/>
      <c r="F71" s="9"/>
      <c r="G71" s="9"/>
      <c r="H71" s="9" t="s">
        <v>658</v>
      </c>
      <c r="I71" s="9" t="s">
        <v>659</v>
      </c>
      <c r="J71" s="9"/>
      <c r="K71" s="9"/>
      <c r="L71" s="9"/>
      <c r="M71" s="9"/>
      <c r="N71" s="9"/>
      <c r="O71" s="9"/>
      <c r="P71" s="9" t="s">
        <v>667</v>
      </c>
      <c r="Q71" s="22">
        <v>43556.0</v>
      </c>
      <c r="R71" s="9" t="str">
        <f t="shared" si="1"/>
        <v>6</v>
      </c>
      <c r="S71" s="9"/>
      <c r="T71" s="23" t="str">
        <f t="array" ref="T71">XLOOKUP(C71,fichas_pdf!$A$2:$A$96,fichas_pdf!$D$2:$D$96,"no tiene en pdf",0,1)</f>
        <v>no tiene en pdf</v>
      </c>
      <c r="U71" s="4"/>
      <c r="V71" s="4"/>
      <c r="W71" s="4"/>
      <c r="X71" s="4"/>
      <c r="Y71" s="4"/>
      <c r="Z71" s="4"/>
    </row>
    <row r="72" ht="15.75" hidden="1" customHeight="1">
      <c r="A72" s="5">
        <v>77.0</v>
      </c>
      <c r="B72" s="6">
        <v>9.4521109E7</v>
      </c>
      <c r="C72" s="6">
        <v>577.0</v>
      </c>
      <c r="D72" s="6">
        <v>3.4999032089E10</v>
      </c>
      <c r="E72" s="6"/>
      <c r="F72" s="6"/>
      <c r="G72" s="6"/>
      <c r="H72" s="6" t="s">
        <v>658</v>
      </c>
      <c r="I72" s="6" t="s">
        <v>659</v>
      </c>
      <c r="J72" s="6"/>
      <c r="K72" s="6"/>
      <c r="L72" s="6"/>
      <c r="M72" s="6"/>
      <c r="N72" s="6"/>
      <c r="O72" s="6"/>
      <c r="P72" s="6" t="s">
        <v>667</v>
      </c>
      <c r="Q72" s="20">
        <v>42919.0</v>
      </c>
      <c r="R72" s="6" t="str">
        <f t="shared" si="1"/>
        <v>8</v>
      </c>
      <c r="S72" s="6">
        <v>1.0</v>
      </c>
      <c r="T72" s="21" t="str">
        <f t="array" ref="T72">XLOOKUP(C72,fichas_pdf!$A$2:$A$96,fichas_pdf!$D$2:$D$96,"no tiene en pdf",0,1)</f>
        <v>no tiene en pdf</v>
      </c>
      <c r="U72" s="4"/>
      <c r="V72" s="4"/>
      <c r="W72" s="4"/>
      <c r="X72" s="4"/>
      <c r="Y72" s="4"/>
      <c r="Z72" s="4"/>
    </row>
    <row r="73" ht="15.75" hidden="1" customHeight="1">
      <c r="A73" s="8">
        <v>78.0</v>
      </c>
      <c r="B73" s="9">
        <v>9.4290896E7</v>
      </c>
      <c r="C73" s="9">
        <v>1326.0</v>
      </c>
      <c r="D73" s="9">
        <v>3.4999032089E10</v>
      </c>
      <c r="E73" s="9"/>
      <c r="F73" s="9"/>
      <c r="G73" s="9"/>
      <c r="H73" s="9" t="s">
        <v>658</v>
      </c>
      <c r="I73" s="9" t="s">
        <v>659</v>
      </c>
      <c r="J73" s="9"/>
      <c r="K73" s="9"/>
      <c r="L73" s="9"/>
      <c r="M73" s="9"/>
      <c r="N73" s="9"/>
      <c r="O73" s="9"/>
      <c r="P73" s="9" t="s">
        <v>667</v>
      </c>
      <c r="Q73" s="22">
        <v>43132.0</v>
      </c>
      <c r="R73" s="9" t="str">
        <f t="shared" si="1"/>
        <v>7</v>
      </c>
      <c r="S73" s="9"/>
      <c r="T73" s="23" t="str">
        <f t="array" ref="T73">XLOOKUP(C73,fichas_pdf!$A$2:$A$96,fichas_pdf!$D$2:$D$96,"no tiene en pdf",0,1)</f>
        <v>no tiene en pdf</v>
      </c>
      <c r="U73" s="4"/>
      <c r="V73" s="4"/>
      <c r="W73" s="4"/>
      <c r="X73" s="4"/>
      <c r="Y73" s="4"/>
      <c r="Z73" s="4"/>
    </row>
    <row r="74" ht="15.75" hidden="1" customHeight="1">
      <c r="A74" s="5">
        <v>79.0</v>
      </c>
      <c r="B74" s="6">
        <v>2.9319005E7</v>
      </c>
      <c r="C74" s="6">
        <v>343.0</v>
      </c>
      <c r="D74" s="6">
        <v>3.4999032089E10</v>
      </c>
      <c r="E74" s="6"/>
      <c r="F74" s="6"/>
      <c r="G74" s="6"/>
      <c r="H74" s="6" t="s">
        <v>658</v>
      </c>
      <c r="I74" s="6" t="s">
        <v>659</v>
      </c>
      <c r="J74" s="6"/>
      <c r="K74" s="6"/>
      <c r="L74" s="6"/>
      <c r="M74" s="6"/>
      <c r="N74" s="6"/>
      <c r="O74" s="6"/>
      <c r="P74" s="6" t="s">
        <v>667</v>
      </c>
      <c r="Q74" s="20">
        <v>42856.0</v>
      </c>
      <c r="R74" s="6" t="str">
        <f t="shared" si="1"/>
        <v>8</v>
      </c>
      <c r="S74" s="6"/>
      <c r="T74" s="21" t="str">
        <f t="array" ref="T74">XLOOKUP(C74,fichas_pdf!$A$2:$A$96,fichas_pdf!$D$2:$D$96,"no tiene en pdf",0,1)</f>
        <v>no tiene en pdf</v>
      </c>
      <c r="U74" s="4"/>
      <c r="V74" s="4"/>
      <c r="W74" s="4"/>
      <c r="X74" s="4"/>
      <c r="Y74" s="4"/>
      <c r="Z74" s="4"/>
    </row>
    <row r="75" ht="15.75" hidden="1" customHeight="1">
      <c r="A75" s="8">
        <v>80.0</v>
      </c>
      <c r="B75" s="9">
        <v>3.1703988E7</v>
      </c>
      <c r="C75" s="9">
        <v>779.0</v>
      </c>
      <c r="D75" s="9">
        <v>3.4999032089E10</v>
      </c>
      <c r="E75" s="9"/>
      <c r="F75" s="9"/>
      <c r="G75" s="9"/>
      <c r="H75" s="9" t="s">
        <v>658</v>
      </c>
      <c r="I75" s="9" t="s">
        <v>659</v>
      </c>
      <c r="J75" s="9"/>
      <c r="K75" s="9"/>
      <c r="L75" s="9"/>
      <c r="M75" s="9"/>
      <c r="N75" s="9"/>
      <c r="O75" s="9"/>
      <c r="P75" s="9" t="s">
        <v>667</v>
      </c>
      <c r="Q75" s="22">
        <v>42948.0</v>
      </c>
      <c r="R75" s="9" t="str">
        <f t="shared" si="1"/>
        <v>8</v>
      </c>
      <c r="S75" s="9">
        <v>1.0</v>
      </c>
      <c r="T75" s="23" t="str">
        <f t="array" ref="T75">XLOOKUP(C75,fichas_pdf!$A$2:$A$96,fichas_pdf!$D$2:$D$96,"no tiene en pdf",0,1)</f>
        <v>no tiene en pdf</v>
      </c>
      <c r="U75" s="4"/>
      <c r="V75" s="4"/>
      <c r="W75" s="4"/>
      <c r="X75" s="4"/>
      <c r="Y75" s="4"/>
      <c r="Z75" s="4"/>
    </row>
    <row r="76" ht="15.75" hidden="1" customHeight="1">
      <c r="A76" s="5">
        <v>81.0</v>
      </c>
      <c r="B76" s="6">
        <v>3.0455729E7</v>
      </c>
      <c r="C76" s="6">
        <v>129.0</v>
      </c>
      <c r="D76" s="6">
        <v>3.4999032089E10</v>
      </c>
      <c r="E76" s="6"/>
      <c r="F76" s="6"/>
      <c r="G76" s="6"/>
      <c r="H76" s="6" t="s">
        <v>658</v>
      </c>
      <c r="I76" s="6" t="s">
        <v>659</v>
      </c>
      <c r="J76" s="6"/>
      <c r="K76" s="6"/>
      <c r="L76" s="6"/>
      <c r="M76" s="6"/>
      <c r="N76" s="6"/>
      <c r="O76" s="6"/>
      <c r="P76" s="6" t="s">
        <v>668</v>
      </c>
      <c r="Q76" s="20">
        <v>41818.0</v>
      </c>
      <c r="R76" s="6" t="str">
        <f t="shared" si="1"/>
        <v>11</v>
      </c>
      <c r="S76" s="6"/>
      <c r="T76" s="21" t="str">
        <f t="array" ref="T76">XLOOKUP(C76,fichas_pdf!$A$2:$A$96,fichas_pdf!$D$2:$D$96,"no tiene en pdf",0,1)</f>
        <v>no tiene en pdf</v>
      </c>
      <c r="U76" s="4"/>
      <c r="V76" s="4"/>
      <c r="W76" s="4"/>
      <c r="X76" s="4"/>
      <c r="Y76" s="4"/>
      <c r="Z76" s="4"/>
    </row>
    <row r="77" ht="15.75" hidden="1" customHeight="1">
      <c r="A77" s="8">
        <v>82.0</v>
      </c>
      <c r="B77" s="9">
        <v>4.3406398E7</v>
      </c>
      <c r="C77" s="9">
        <v>1969.0</v>
      </c>
      <c r="D77" s="9">
        <v>3.4999032089E10</v>
      </c>
      <c r="E77" s="9"/>
      <c r="F77" s="9"/>
      <c r="G77" s="9"/>
      <c r="H77" s="9" t="s">
        <v>658</v>
      </c>
      <c r="I77" s="9" t="s">
        <v>659</v>
      </c>
      <c r="J77" s="9"/>
      <c r="K77" s="9"/>
      <c r="L77" s="9"/>
      <c r="M77" s="9"/>
      <c r="N77" s="9"/>
      <c r="O77" s="9"/>
      <c r="P77" s="9" t="s">
        <v>667</v>
      </c>
      <c r="Q77" s="22"/>
      <c r="R77" s="9" t="str">
        <f t="shared" si="1"/>
        <v>126</v>
      </c>
      <c r="S77" s="9"/>
      <c r="T77" s="23" t="str">
        <f t="array" ref="T77">XLOOKUP(C77,fichas_pdf!$A$2:$A$96,fichas_pdf!$D$2:$D$96,"no tiene en pdf",0,1)</f>
        <v>1</v>
      </c>
      <c r="U77" s="4"/>
      <c r="V77" s="4"/>
      <c r="W77" s="4"/>
      <c r="X77" s="4"/>
      <c r="Y77" s="4"/>
      <c r="Z77" s="4"/>
    </row>
    <row r="78" ht="15.75" hidden="1" customHeight="1">
      <c r="A78" s="5">
        <v>83.0</v>
      </c>
      <c r="B78" s="6">
        <v>3.4583817E7</v>
      </c>
      <c r="C78" s="6">
        <v>166.0</v>
      </c>
      <c r="D78" s="6">
        <v>3.4999032089E10</v>
      </c>
      <c r="E78" s="6"/>
      <c r="F78" s="6"/>
      <c r="G78" s="6"/>
      <c r="H78" s="6" t="s">
        <v>658</v>
      </c>
      <c r="I78" s="6" t="s">
        <v>659</v>
      </c>
      <c r="J78" s="6"/>
      <c r="K78" s="6"/>
      <c r="L78" s="6"/>
      <c r="M78" s="6"/>
      <c r="N78" s="6"/>
      <c r="O78" s="6"/>
      <c r="P78" s="6" t="s">
        <v>668</v>
      </c>
      <c r="Q78" s="20">
        <v>41692.0</v>
      </c>
      <c r="R78" s="6" t="str">
        <f t="shared" si="1"/>
        <v>11</v>
      </c>
      <c r="S78" s="6"/>
      <c r="T78" s="21" t="str">
        <f t="array" ref="T78">XLOOKUP(C78,fichas_pdf!$A$2:$A$96,fichas_pdf!$D$2:$D$96,"no tiene en pdf",0,1)</f>
        <v>no tiene en pdf</v>
      </c>
      <c r="U78" s="4"/>
      <c r="V78" s="4"/>
      <c r="W78" s="4"/>
      <c r="X78" s="4"/>
      <c r="Y78" s="4"/>
      <c r="Z78" s="4"/>
    </row>
    <row r="79" ht="15.75" hidden="1" customHeight="1">
      <c r="A79" s="8">
        <v>84.0</v>
      </c>
      <c r="B79" s="9">
        <v>2.5422284E7</v>
      </c>
      <c r="C79" s="9">
        <v>925.0</v>
      </c>
      <c r="D79" s="9">
        <v>3.4999032089E10</v>
      </c>
      <c r="E79" s="9"/>
      <c r="F79" s="9"/>
      <c r="G79" s="9"/>
      <c r="H79" s="9" t="s">
        <v>658</v>
      </c>
      <c r="I79" s="9" t="s">
        <v>659</v>
      </c>
      <c r="J79" s="9"/>
      <c r="K79" s="9"/>
      <c r="L79" s="9"/>
      <c r="M79" s="9"/>
      <c r="N79" s="9"/>
      <c r="O79" s="9"/>
      <c r="P79" s="9" t="s">
        <v>667</v>
      </c>
      <c r="Q79" s="22">
        <v>42954.0</v>
      </c>
      <c r="R79" s="9" t="str">
        <f t="shared" si="1"/>
        <v>8</v>
      </c>
      <c r="S79" s="9"/>
      <c r="T79" s="23" t="str">
        <f t="array" ref="T79">XLOOKUP(C79,fichas_pdf!$A$2:$A$96,fichas_pdf!$D$2:$D$96,"no tiene en pdf",0,1)</f>
        <v>no tiene en pdf</v>
      </c>
      <c r="U79" s="4"/>
      <c r="V79" s="4"/>
      <c r="W79" s="4"/>
      <c r="X79" s="4"/>
      <c r="Y79" s="4"/>
      <c r="Z79" s="4"/>
    </row>
    <row r="80" ht="15.75" hidden="1" customHeight="1">
      <c r="A80" s="5">
        <v>85.0</v>
      </c>
      <c r="B80" s="6">
        <v>2.7259537E7</v>
      </c>
      <c r="C80" s="6">
        <v>1536.0</v>
      </c>
      <c r="D80" s="6">
        <v>3.4999032089E10</v>
      </c>
      <c r="E80" s="6"/>
      <c r="F80" s="6"/>
      <c r="G80" s="6"/>
      <c r="H80" s="6" t="s">
        <v>658</v>
      </c>
      <c r="I80" s="6" t="s">
        <v>659</v>
      </c>
      <c r="J80" s="6"/>
      <c r="K80" s="6"/>
      <c r="L80" s="6"/>
      <c r="M80" s="6"/>
      <c r="N80" s="6"/>
      <c r="O80" s="6"/>
      <c r="P80" s="6" t="s">
        <v>667</v>
      </c>
      <c r="Q80" s="20">
        <v>43405.0</v>
      </c>
      <c r="R80" s="6" t="str">
        <f t="shared" si="1"/>
        <v>7</v>
      </c>
      <c r="S80" s="6"/>
      <c r="T80" s="21" t="str">
        <f t="array" ref="T80">XLOOKUP(C80,fichas_pdf!$A$2:$A$96,fichas_pdf!$D$2:$D$96,"no tiene en pdf",0,1)</f>
        <v>no tiene en pdf</v>
      </c>
      <c r="U80" s="4"/>
      <c r="V80" s="4"/>
      <c r="W80" s="4"/>
      <c r="X80" s="4"/>
      <c r="Y80" s="4"/>
      <c r="Z80" s="4"/>
    </row>
    <row r="81" ht="15.75" hidden="1" customHeight="1">
      <c r="A81" s="8">
        <v>86.0</v>
      </c>
      <c r="B81" s="9">
        <v>3.8128116E7</v>
      </c>
      <c r="C81" s="9">
        <v>2649.0</v>
      </c>
      <c r="D81" s="9">
        <v>3.4999032089E10</v>
      </c>
      <c r="E81" s="9"/>
      <c r="F81" s="9"/>
      <c r="G81" s="9"/>
      <c r="H81" s="9" t="s">
        <v>658</v>
      </c>
      <c r="I81" s="9" t="s">
        <v>659</v>
      </c>
      <c r="J81" s="9"/>
      <c r="K81" s="9"/>
      <c r="L81" s="9"/>
      <c r="M81" s="9"/>
      <c r="N81" s="9"/>
      <c r="O81" s="9"/>
      <c r="P81" s="9" t="s">
        <v>667</v>
      </c>
      <c r="Q81" s="22">
        <v>45048.0</v>
      </c>
      <c r="R81" s="9" t="str">
        <f t="shared" si="1"/>
        <v>2</v>
      </c>
      <c r="S81" s="9"/>
      <c r="T81" s="23" t="str">
        <f t="array" ref="T81">XLOOKUP(C81,fichas_pdf!$A$2:$A$96,fichas_pdf!$D$2:$D$96,"no tiene en pdf",0,1)</f>
        <v>no tiene en pdf</v>
      </c>
      <c r="U81" s="4"/>
      <c r="V81" s="4"/>
      <c r="W81" s="4"/>
      <c r="X81" s="4"/>
      <c r="Y81" s="4"/>
      <c r="Z81" s="4"/>
    </row>
    <row r="82" ht="15.75" hidden="1" customHeight="1">
      <c r="A82" s="5">
        <v>87.0</v>
      </c>
      <c r="B82" s="6">
        <v>2.9697288E7</v>
      </c>
      <c r="C82" s="6"/>
      <c r="D82" s="6">
        <v>3.4999032089E10</v>
      </c>
      <c r="E82" s="6"/>
      <c r="F82" s="6"/>
      <c r="G82" s="6"/>
      <c r="H82" s="6" t="s">
        <v>658</v>
      </c>
      <c r="I82" s="6" t="s">
        <v>659</v>
      </c>
      <c r="J82" s="6"/>
      <c r="K82" s="6"/>
      <c r="L82" s="6"/>
      <c r="M82" s="6"/>
      <c r="N82" s="6"/>
      <c r="O82" s="6"/>
      <c r="P82" s="6" t="s">
        <v>666</v>
      </c>
      <c r="Q82" s="20">
        <v>39874.0</v>
      </c>
      <c r="R82" s="6" t="str">
        <f t="shared" si="1"/>
        <v>16</v>
      </c>
      <c r="S82" s="6"/>
      <c r="T82" s="21" t="str">
        <f t="array" ref="T82">XLOOKUP(C82,fichas_pdf!$A$2:$A$96,fichas_pdf!$D$2:$D$96,"no tiene en pdf",0,1)</f>
        <v>no tiene en pdf</v>
      </c>
      <c r="U82" s="4"/>
      <c r="V82" s="4"/>
      <c r="W82" s="4"/>
      <c r="X82" s="4"/>
      <c r="Y82" s="4"/>
      <c r="Z82" s="4"/>
    </row>
    <row r="83" ht="15.75" hidden="1" customHeight="1">
      <c r="A83" s="8">
        <v>88.0</v>
      </c>
      <c r="B83" s="9">
        <v>3.816591E7</v>
      </c>
      <c r="C83" s="9">
        <v>1873.0</v>
      </c>
      <c r="D83" s="9">
        <v>3.4999032089E10</v>
      </c>
      <c r="E83" s="9"/>
      <c r="F83" s="9"/>
      <c r="G83" s="9"/>
      <c r="H83" s="9" t="s">
        <v>658</v>
      </c>
      <c r="I83" s="9" t="s">
        <v>659</v>
      </c>
      <c r="J83" s="9"/>
      <c r="K83" s="9"/>
      <c r="L83" s="9"/>
      <c r="M83" s="9"/>
      <c r="N83" s="9"/>
      <c r="O83" s="9"/>
      <c r="P83" s="9" t="s">
        <v>667</v>
      </c>
      <c r="Q83" s="22">
        <v>44256.0</v>
      </c>
      <c r="R83" s="9" t="str">
        <f t="shared" si="1"/>
        <v>4</v>
      </c>
      <c r="S83" s="9"/>
      <c r="T83" s="23" t="str">
        <f t="array" ref="T83">XLOOKUP(C83,fichas_pdf!$A$2:$A$96,fichas_pdf!$D$2:$D$96,"no tiene en pdf",0,1)</f>
        <v>1</v>
      </c>
      <c r="U83" s="4"/>
      <c r="V83" s="4"/>
      <c r="W83" s="4"/>
      <c r="X83" s="4"/>
      <c r="Y83" s="4"/>
      <c r="Z83" s="4"/>
    </row>
    <row r="84" ht="15.75" hidden="1" customHeight="1">
      <c r="A84" s="5">
        <v>89.0</v>
      </c>
      <c r="B84" s="6">
        <v>3.7782026E7</v>
      </c>
      <c r="C84" s="6">
        <v>1989.0</v>
      </c>
      <c r="D84" s="6">
        <v>3.4999032089E10</v>
      </c>
      <c r="E84" s="6"/>
      <c r="F84" s="6"/>
      <c r="G84" s="6"/>
      <c r="H84" s="6" t="s">
        <v>658</v>
      </c>
      <c r="I84" s="6" t="s">
        <v>659</v>
      </c>
      <c r="J84" s="6"/>
      <c r="K84" s="6"/>
      <c r="L84" s="6"/>
      <c r="M84" s="6"/>
      <c r="N84" s="6"/>
      <c r="O84" s="6"/>
      <c r="P84" s="6" t="s">
        <v>667</v>
      </c>
      <c r="Q84" s="20"/>
      <c r="R84" s="6" t="str">
        <f t="shared" si="1"/>
        <v>126</v>
      </c>
      <c r="S84" s="6"/>
      <c r="T84" s="21" t="str">
        <f t="array" ref="T84">XLOOKUP(C84,fichas_pdf!$A$2:$A$96,fichas_pdf!$D$2:$D$96,"no tiene en pdf",0,1)</f>
        <v>1</v>
      </c>
      <c r="U84" s="4"/>
      <c r="V84" s="4"/>
      <c r="W84" s="4"/>
      <c r="X84" s="4"/>
      <c r="Y84" s="4"/>
      <c r="Z84" s="4"/>
    </row>
    <row r="85" ht="15.75" hidden="1" customHeight="1">
      <c r="A85" s="8">
        <v>90.0</v>
      </c>
      <c r="B85" s="9">
        <v>3.5979324E7</v>
      </c>
      <c r="C85" s="9">
        <v>932.0</v>
      </c>
      <c r="D85" s="9">
        <v>3.4999032089E10</v>
      </c>
      <c r="E85" s="9"/>
      <c r="F85" s="9"/>
      <c r="G85" s="9"/>
      <c r="H85" s="9" t="s">
        <v>658</v>
      </c>
      <c r="I85" s="9" t="s">
        <v>659</v>
      </c>
      <c r="J85" s="9"/>
      <c r="K85" s="9"/>
      <c r="L85" s="9"/>
      <c r="M85" s="9"/>
      <c r="N85" s="9"/>
      <c r="O85" s="9"/>
      <c r="P85" s="9" t="s">
        <v>667</v>
      </c>
      <c r="Q85" s="22">
        <v>42948.0</v>
      </c>
      <c r="R85" s="9" t="str">
        <f t="shared" si="1"/>
        <v>8</v>
      </c>
      <c r="S85" s="9"/>
      <c r="T85" s="23" t="str">
        <f t="array" ref="T85">XLOOKUP(C85,fichas_pdf!$A$2:$A$96,fichas_pdf!$D$2:$D$96,"no tiene en pdf",0,1)</f>
        <v>no tiene en pdf</v>
      </c>
      <c r="U85" s="4"/>
      <c r="V85" s="4"/>
      <c r="W85" s="4"/>
      <c r="X85" s="4"/>
      <c r="Y85" s="4"/>
      <c r="Z85" s="4"/>
    </row>
    <row r="86" ht="15.75" hidden="1" customHeight="1">
      <c r="A86" s="5">
        <v>91.0</v>
      </c>
      <c r="B86" s="6">
        <v>3.9075526E7</v>
      </c>
      <c r="C86" s="6">
        <v>2813.0</v>
      </c>
      <c r="D86" s="6">
        <v>3.4999032089E10</v>
      </c>
      <c r="E86" s="6"/>
      <c r="F86" s="6"/>
      <c r="G86" s="6"/>
      <c r="H86" s="6" t="s">
        <v>658</v>
      </c>
      <c r="I86" s="6" t="s">
        <v>659</v>
      </c>
      <c r="J86" s="6"/>
      <c r="K86" s="6"/>
      <c r="L86" s="6"/>
      <c r="M86" s="6"/>
      <c r="N86" s="6"/>
      <c r="O86" s="6"/>
      <c r="P86" s="6" t="s">
        <v>667</v>
      </c>
      <c r="Q86" s="20"/>
      <c r="R86" s="6" t="str">
        <f t="shared" si="1"/>
        <v>126</v>
      </c>
      <c r="S86" s="6"/>
      <c r="T86" s="21" t="str">
        <f t="array" ref="T86">XLOOKUP(C86,fichas_pdf!$A$2:$A$96,fichas_pdf!$D$2:$D$96,"no tiene en pdf",0,1)</f>
        <v>no tiene en pdf</v>
      </c>
      <c r="U86" s="4"/>
      <c r="V86" s="4"/>
      <c r="W86" s="4"/>
      <c r="X86" s="4"/>
      <c r="Y86" s="4"/>
      <c r="Z86" s="4"/>
    </row>
    <row r="87" ht="15.75" hidden="1" customHeight="1">
      <c r="A87" s="8">
        <v>92.0</v>
      </c>
      <c r="B87" s="9">
        <v>3.8672137E7</v>
      </c>
      <c r="C87" s="9">
        <v>2657.0</v>
      </c>
      <c r="D87" s="9">
        <v>3.4999032089E10</v>
      </c>
      <c r="E87" s="9"/>
      <c r="F87" s="9"/>
      <c r="G87" s="9"/>
      <c r="H87" s="9" t="s">
        <v>658</v>
      </c>
      <c r="I87" s="9" t="s">
        <v>659</v>
      </c>
      <c r="J87" s="9"/>
      <c r="K87" s="9"/>
      <c r="L87" s="9"/>
      <c r="M87" s="9"/>
      <c r="N87" s="9"/>
      <c r="O87" s="9"/>
      <c r="P87" s="9" t="s">
        <v>667</v>
      </c>
      <c r="Q87" s="22"/>
      <c r="R87" s="9" t="str">
        <f t="shared" si="1"/>
        <v>126</v>
      </c>
      <c r="S87" s="9"/>
      <c r="T87" s="23" t="str">
        <f t="array" ref="T87">XLOOKUP(C87,fichas_pdf!$A$2:$A$96,fichas_pdf!$D$2:$D$96,"no tiene en pdf",0,1)</f>
        <v>no tiene en pdf</v>
      </c>
      <c r="U87" s="4"/>
      <c r="V87" s="4"/>
      <c r="W87" s="4"/>
      <c r="X87" s="4"/>
      <c r="Y87" s="4"/>
      <c r="Z87" s="4"/>
    </row>
    <row r="88" ht="15.75" hidden="1" customHeight="1">
      <c r="A88" s="5">
        <v>94.0</v>
      </c>
      <c r="B88" s="6">
        <v>3.8026805E7</v>
      </c>
      <c r="C88" s="6">
        <v>1657.0</v>
      </c>
      <c r="D88" s="6">
        <v>3.4999032089E10</v>
      </c>
      <c r="E88" s="6"/>
      <c r="F88" s="6"/>
      <c r="G88" s="6"/>
      <c r="H88" s="6" t="s">
        <v>658</v>
      </c>
      <c r="I88" s="6" t="s">
        <v>659</v>
      </c>
      <c r="J88" s="6"/>
      <c r="K88" s="6"/>
      <c r="L88" s="6"/>
      <c r="M88" s="6"/>
      <c r="N88" s="6"/>
      <c r="O88" s="6"/>
      <c r="P88" s="6" t="s">
        <v>667</v>
      </c>
      <c r="Q88" s="20">
        <v>43525.0</v>
      </c>
      <c r="R88" s="6" t="str">
        <f t="shared" si="1"/>
        <v>6</v>
      </c>
      <c r="S88" s="6"/>
      <c r="T88" s="21" t="str">
        <f t="array" ref="T88">XLOOKUP(C88,fichas_pdf!$A$2:$A$96,fichas_pdf!$D$2:$D$96,"no tiene en pdf",0,1)</f>
        <v>no tiene en pdf</v>
      </c>
      <c r="U88" s="4"/>
      <c r="V88" s="4"/>
      <c r="W88" s="4"/>
      <c r="X88" s="4"/>
      <c r="Y88" s="4"/>
      <c r="Z88" s="4"/>
    </row>
    <row r="89" ht="15.75" hidden="1" customHeight="1">
      <c r="A89" s="8">
        <v>95.0</v>
      </c>
      <c r="B89" s="9">
        <v>2.2986617E7</v>
      </c>
      <c r="C89" s="9">
        <v>941.0</v>
      </c>
      <c r="D89" s="9">
        <v>3.4999032089E10</v>
      </c>
      <c r="E89" s="9"/>
      <c r="F89" s="9"/>
      <c r="G89" s="9"/>
      <c r="H89" s="9" t="s">
        <v>658</v>
      </c>
      <c r="I89" s="9" t="s">
        <v>659</v>
      </c>
      <c r="J89" s="9"/>
      <c r="K89" s="9"/>
      <c r="L89" s="9"/>
      <c r="M89" s="9"/>
      <c r="N89" s="9"/>
      <c r="O89" s="9"/>
      <c r="P89" s="9" t="s">
        <v>667</v>
      </c>
      <c r="Q89" s="22">
        <v>42948.0</v>
      </c>
      <c r="R89" s="9" t="str">
        <f t="shared" si="1"/>
        <v>8</v>
      </c>
      <c r="S89" s="9"/>
      <c r="T89" s="23" t="str">
        <f t="array" ref="T89">XLOOKUP(C89,fichas_pdf!$A$2:$A$96,fichas_pdf!$D$2:$D$96,"no tiene en pdf",0,1)</f>
        <v>1</v>
      </c>
      <c r="U89" s="4"/>
      <c r="V89" s="4"/>
      <c r="W89" s="4"/>
      <c r="X89" s="4"/>
      <c r="Y89" s="4"/>
      <c r="Z89" s="4"/>
    </row>
    <row r="90" ht="15.75" hidden="1" customHeight="1">
      <c r="A90" s="5">
        <v>96.0</v>
      </c>
      <c r="B90" s="6">
        <v>3.4849125E7</v>
      </c>
      <c r="C90" s="6"/>
      <c r="D90" s="6">
        <v>3.4999032089E10</v>
      </c>
      <c r="E90" s="6"/>
      <c r="F90" s="6"/>
      <c r="G90" s="6"/>
      <c r="H90" s="6" t="s">
        <v>658</v>
      </c>
      <c r="I90" s="6" t="s">
        <v>659</v>
      </c>
      <c r="J90" s="6"/>
      <c r="K90" s="6"/>
      <c r="L90" s="6"/>
      <c r="M90" s="6"/>
      <c r="N90" s="6"/>
      <c r="O90" s="6"/>
      <c r="P90" s="6" t="s">
        <v>667</v>
      </c>
      <c r="Q90" s="20"/>
      <c r="R90" s="6" t="str">
        <f t="shared" si="1"/>
        <v>126</v>
      </c>
      <c r="S90" s="6"/>
      <c r="T90" s="21" t="str">
        <f t="array" ref="T90">XLOOKUP(C90,fichas_pdf!$A$2:$A$96,fichas_pdf!$D$2:$D$96,"no tiene en pdf",0,1)</f>
        <v>no tiene en pdf</v>
      </c>
      <c r="U90" s="4"/>
      <c r="V90" s="4"/>
      <c r="W90" s="4"/>
      <c r="X90" s="4"/>
      <c r="Y90" s="4"/>
      <c r="Z90" s="4"/>
    </row>
    <row r="91" ht="15.75" hidden="1" customHeight="1">
      <c r="A91" s="8">
        <v>97.0</v>
      </c>
      <c r="B91" s="9">
        <v>3.6471269E7</v>
      </c>
      <c r="C91" s="9">
        <v>2499.0</v>
      </c>
      <c r="D91" s="9">
        <v>3.4999032089E10</v>
      </c>
      <c r="E91" s="9"/>
      <c r="F91" s="9"/>
      <c r="G91" s="9"/>
      <c r="H91" s="9" t="s">
        <v>658</v>
      </c>
      <c r="I91" s="9" t="s">
        <v>659</v>
      </c>
      <c r="J91" s="9"/>
      <c r="K91" s="9"/>
      <c r="L91" s="9"/>
      <c r="M91" s="9"/>
      <c r="N91" s="9"/>
      <c r="O91" s="9"/>
      <c r="P91" s="9" t="s">
        <v>667</v>
      </c>
      <c r="Q91" s="22"/>
      <c r="R91" s="9" t="str">
        <f t="shared" si="1"/>
        <v>126</v>
      </c>
      <c r="S91" s="9"/>
      <c r="T91" s="23" t="str">
        <f t="array" ref="T91">XLOOKUP(C91,fichas_pdf!$A$2:$A$96,fichas_pdf!$D$2:$D$96,"no tiene en pdf",0,1)</f>
        <v>no tiene en pdf</v>
      </c>
      <c r="U91" s="4"/>
      <c r="V91" s="4"/>
      <c r="W91" s="4"/>
      <c r="X91" s="4"/>
      <c r="Y91" s="4"/>
      <c r="Z91" s="4"/>
    </row>
    <row r="92" ht="15.75" hidden="1" customHeight="1">
      <c r="A92" s="5">
        <v>98.0</v>
      </c>
      <c r="B92" s="6">
        <v>3.9962767E7</v>
      </c>
      <c r="C92" s="6">
        <v>1944.0</v>
      </c>
      <c r="D92" s="6">
        <v>3.4999032089E10</v>
      </c>
      <c r="E92" s="6"/>
      <c r="F92" s="6"/>
      <c r="G92" s="6"/>
      <c r="H92" s="6" t="s">
        <v>658</v>
      </c>
      <c r="I92" s="6" t="s">
        <v>659</v>
      </c>
      <c r="J92" s="6"/>
      <c r="K92" s="6"/>
      <c r="L92" s="6"/>
      <c r="M92" s="6"/>
      <c r="N92" s="6"/>
      <c r="O92" s="6"/>
      <c r="P92" s="6" t="s">
        <v>667</v>
      </c>
      <c r="Q92" s="20"/>
      <c r="R92" s="6" t="str">
        <f t="shared" si="1"/>
        <v>126</v>
      </c>
      <c r="S92" s="6"/>
      <c r="T92" s="21" t="str">
        <f t="array" ref="T92">XLOOKUP(C92,fichas_pdf!$A$2:$A$96,fichas_pdf!$D$2:$D$96,"no tiene en pdf",0,1)</f>
        <v>1</v>
      </c>
      <c r="U92" s="4"/>
      <c r="V92" s="4"/>
      <c r="W92" s="4"/>
      <c r="X92" s="4"/>
      <c r="Y92" s="4"/>
      <c r="Z92" s="4"/>
    </row>
    <row r="93" ht="15.75" hidden="1" customHeight="1">
      <c r="A93" s="8">
        <v>99.0</v>
      </c>
      <c r="B93" s="9">
        <v>2.9332369E7</v>
      </c>
      <c r="C93" s="9">
        <v>523.0</v>
      </c>
      <c r="D93" s="9">
        <v>3.4999032089E10</v>
      </c>
      <c r="E93" s="9"/>
      <c r="F93" s="9"/>
      <c r="G93" s="9"/>
      <c r="H93" s="9" t="s">
        <v>658</v>
      </c>
      <c r="I93" s="9" t="s">
        <v>659</v>
      </c>
      <c r="J93" s="9"/>
      <c r="K93" s="9"/>
      <c r="L93" s="9"/>
      <c r="M93" s="9"/>
      <c r="N93" s="9"/>
      <c r="O93" s="9"/>
      <c r="P93" s="9" t="s">
        <v>669</v>
      </c>
      <c r="Q93" s="22">
        <v>42884.0</v>
      </c>
      <c r="R93" s="9" t="str">
        <f t="shared" si="1"/>
        <v>8</v>
      </c>
      <c r="S93" s="9"/>
      <c r="T93" s="23" t="str">
        <f t="array" ref="T93">XLOOKUP(C93,fichas_pdf!$A$2:$A$96,fichas_pdf!$D$2:$D$96,"no tiene en pdf",0,1)</f>
        <v>no tiene en pdf</v>
      </c>
      <c r="U93" s="4"/>
      <c r="V93" s="4"/>
      <c r="W93" s="4"/>
      <c r="X93" s="4"/>
      <c r="Y93" s="4"/>
      <c r="Z93" s="4"/>
    </row>
    <row r="94" ht="15.75" hidden="1" customHeight="1">
      <c r="A94" s="5">
        <v>100.0</v>
      </c>
      <c r="B94" s="6">
        <v>4.1556999E7</v>
      </c>
      <c r="C94" s="6">
        <v>3018.0</v>
      </c>
      <c r="D94" s="6">
        <v>3.4999032089E10</v>
      </c>
      <c r="E94" s="6"/>
      <c r="F94" s="6"/>
      <c r="G94" s="6"/>
      <c r="H94" s="6" t="s">
        <v>658</v>
      </c>
      <c r="I94" s="6" t="s">
        <v>659</v>
      </c>
      <c r="J94" s="6"/>
      <c r="K94" s="6"/>
      <c r="L94" s="6"/>
      <c r="M94" s="6"/>
      <c r="N94" s="6"/>
      <c r="O94" s="6"/>
      <c r="P94" s="6" t="s">
        <v>667</v>
      </c>
      <c r="Q94" s="20">
        <v>45140.0</v>
      </c>
      <c r="R94" s="6" t="str">
        <f t="shared" si="1"/>
        <v>2</v>
      </c>
      <c r="S94" s="6"/>
      <c r="T94" s="21" t="str">
        <f t="array" ref="T94">XLOOKUP(C94,fichas_pdf!$A$2:$A$96,fichas_pdf!$D$2:$D$96,"no tiene en pdf",0,1)</f>
        <v>no tiene en pdf</v>
      </c>
      <c r="U94" s="4"/>
      <c r="V94" s="4"/>
      <c r="W94" s="4"/>
      <c r="X94" s="4"/>
      <c r="Y94" s="4"/>
      <c r="Z94" s="4"/>
    </row>
    <row r="95" ht="15.75" hidden="1" customHeight="1">
      <c r="A95" s="8">
        <v>101.0</v>
      </c>
      <c r="B95" s="9">
        <v>2.2650822E7</v>
      </c>
      <c r="C95" s="9">
        <v>114.0</v>
      </c>
      <c r="D95" s="9">
        <v>3.4999032089E10</v>
      </c>
      <c r="E95" s="9"/>
      <c r="F95" s="9"/>
      <c r="G95" s="9"/>
      <c r="H95" s="9" t="s">
        <v>658</v>
      </c>
      <c r="I95" s="9" t="s">
        <v>659</v>
      </c>
      <c r="J95" s="9"/>
      <c r="K95" s="9"/>
      <c r="L95" s="9"/>
      <c r="M95" s="9"/>
      <c r="N95" s="9"/>
      <c r="O95" s="9"/>
      <c r="P95" s="9"/>
      <c r="Q95" s="22">
        <v>42186.0</v>
      </c>
      <c r="R95" s="9" t="str">
        <f t="shared" si="1"/>
        <v>10</v>
      </c>
      <c r="S95" s="9"/>
      <c r="T95" s="23" t="str">
        <f t="array" ref="T95">XLOOKUP(C95,fichas_pdf!$A$2:$A$96,fichas_pdf!$D$2:$D$96,"no tiene en pdf",0,1)</f>
        <v>no tiene en pdf</v>
      </c>
      <c r="U95" s="4"/>
      <c r="V95" s="4"/>
      <c r="W95" s="4"/>
      <c r="X95" s="4"/>
      <c r="Y95" s="4"/>
      <c r="Z95" s="4"/>
    </row>
    <row r="96" ht="15.75" hidden="1" customHeight="1">
      <c r="A96" s="5">
        <v>103.0</v>
      </c>
      <c r="B96" s="6">
        <v>3.5959231E7</v>
      </c>
      <c r="C96" s="6">
        <v>376.0</v>
      </c>
      <c r="D96" s="6">
        <v>3.4999032089E10</v>
      </c>
      <c r="E96" s="6"/>
      <c r="F96" s="6"/>
      <c r="G96" s="6"/>
      <c r="H96" s="6" t="s">
        <v>658</v>
      </c>
      <c r="I96" s="6" t="s">
        <v>659</v>
      </c>
      <c r="J96" s="6"/>
      <c r="K96" s="6"/>
      <c r="L96" s="6"/>
      <c r="M96" s="6"/>
      <c r="N96" s="6"/>
      <c r="O96" s="6"/>
      <c r="P96" s="6" t="s">
        <v>667</v>
      </c>
      <c r="Q96" s="20">
        <v>42884.0</v>
      </c>
      <c r="R96" s="6" t="str">
        <f t="shared" si="1"/>
        <v>8</v>
      </c>
      <c r="S96" s="6"/>
      <c r="T96" s="21" t="str">
        <f t="array" ref="T96">XLOOKUP(C96,fichas_pdf!$A$2:$A$96,fichas_pdf!$D$2:$D$96,"no tiene en pdf",0,1)</f>
        <v>no tiene en pdf</v>
      </c>
      <c r="U96" s="4"/>
      <c r="V96" s="4"/>
      <c r="W96" s="4"/>
      <c r="X96" s="4"/>
      <c r="Y96" s="4"/>
      <c r="Z96" s="4"/>
    </row>
    <row r="97" ht="15.75" hidden="1" customHeight="1">
      <c r="A97" s="8">
        <v>104.0</v>
      </c>
      <c r="B97" s="9">
        <v>2.8418896E7</v>
      </c>
      <c r="C97" s="9">
        <v>1978.0</v>
      </c>
      <c r="D97" s="9">
        <v>3.4999032089E10</v>
      </c>
      <c r="E97" s="9"/>
      <c r="F97" s="9"/>
      <c r="G97" s="9"/>
      <c r="H97" s="9" t="s">
        <v>658</v>
      </c>
      <c r="I97" s="9" t="s">
        <v>659</v>
      </c>
      <c r="J97" s="9"/>
      <c r="K97" s="9"/>
      <c r="L97" s="9"/>
      <c r="M97" s="9"/>
      <c r="N97" s="9"/>
      <c r="O97" s="9"/>
      <c r="P97" s="9" t="s">
        <v>667</v>
      </c>
      <c r="Q97" s="22"/>
      <c r="R97" s="9" t="str">
        <f t="shared" si="1"/>
        <v>126</v>
      </c>
      <c r="S97" s="9"/>
      <c r="T97" s="23" t="str">
        <f t="array" ref="T97">XLOOKUP(C97,fichas_pdf!$A$2:$A$96,fichas_pdf!$D$2:$D$96,"no tiene en pdf",0,1)</f>
        <v>1</v>
      </c>
      <c r="U97" s="4"/>
      <c r="V97" s="4"/>
      <c r="W97" s="4"/>
      <c r="X97" s="4"/>
      <c r="Y97" s="4"/>
      <c r="Z97" s="4"/>
    </row>
    <row r="98" ht="15.75" hidden="1" customHeight="1">
      <c r="A98" s="5">
        <v>105.0</v>
      </c>
      <c r="B98" s="6">
        <v>4.0137655E7</v>
      </c>
      <c r="C98" s="6">
        <v>2324.0</v>
      </c>
      <c r="D98" s="6">
        <v>3.4999032089E10</v>
      </c>
      <c r="E98" s="6"/>
      <c r="F98" s="6"/>
      <c r="G98" s="6"/>
      <c r="H98" s="6" t="s">
        <v>658</v>
      </c>
      <c r="I98" s="6" t="s">
        <v>659</v>
      </c>
      <c r="J98" s="6"/>
      <c r="K98" s="6"/>
      <c r="L98" s="6"/>
      <c r="M98" s="6"/>
      <c r="N98" s="6"/>
      <c r="O98" s="6"/>
      <c r="P98" s="6" t="s">
        <v>667</v>
      </c>
      <c r="Q98" s="20"/>
      <c r="R98" s="6" t="str">
        <f t="shared" si="1"/>
        <v>126</v>
      </c>
      <c r="S98" s="6"/>
      <c r="T98" s="21" t="str">
        <f t="array" ref="T98">XLOOKUP(C98,fichas_pdf!$A$2:$A$96,fichas_pdf!$D$2:$D$96,"no tiene en pdf",0,1)</f>
        <v>1</v>
      </c>
      <c r="U98" s="4"/>
      <c r="V98" s="4"/>
      <c r="W98" s="4"/>
      <c r="X98" s="4"/>
      <c r="Y98" s="4"/>
      <c r="Z98" s="4"/>
    </row>
    <row r="99" ht="15.75" hidden="1" customHeight="1">
      <c r="A99" s="8">
        <v>106.0</v>
      </c>
      <c r="B99" s="9">
        <v>4.0390933E7</v>
      </c>
      <c r="C99" s="9">
        <v>1543.0</v>
      </c>
      <c r="D99" s="9">
        <v>3.4999032089E10</v>
      </c>
      <c r="E99" s="9"/>
      <c r="F99" s="9"/>
      <c r="G99" s="9"/>
      <c r="H99" s="9" t="s">
        <v>658</v>
      </c>
      <c r="I99" s="9" t="s">
        <v>659</v>
      </c>
      <c r="J99" s="9"/>
      <c r="K99" s="9"/>
      <c r="L99" s="9"/>
      <c r="M99" s="9"/>
      <c r="N99" s="9"/>
      <c r="O99" s="9"/>
      <c r="P99" s="9" t="s">
        <v>667</v>
      </c>
      <c r="Q99" s="22">
        <v>43405.0</v>
      </c>
      <c r="R99" s="9" t="str">
        <f t="shared" si="1"/>
        <v>7</v>
      </c>
      <c r="S99" s="9"/>
      <c r="T99" s="23" t="str">
        <f t="array" ref="T99">XLOOKUP(C99,fichas_pdf!$A$2:$A$96,fichas_pdf!$D$2:$D$96,"no tiene en pdf",0,1)</f>
        <v>no tiene en pdf</v>
      </c>
      <c r="U99" s="4"/>
      <c r="V99" s="4"/>
      <c r="W99" s="4"/>
      <c r="X99" s="4"/>
      <c r="Y99" s="4"/>
      <c r="Z99" s="4"/>
    </row>
    <row r="100" ht="15.75" hidden="1" customHeight="1">
      <c r="A100" s="5">
        <v>107.0</v>
      </c>
      <c r="B100" s="6">
        <v>4.0239878E7</v>
      </c>
      <c r="C100" s="6">
        <v>1739.0</v>
      </c>
      <c r="D100" s="6">
        <v>3.4999032089E10</v>
      </c>
      <c r="E100" s="6"/>
      <c r="F100" s="6"/>
      <c r="G100" s="6"/>
      <c r="H100" s="6" t="s">
        <v>658</v>
      </c>
      <c r="I100" s="6" t="s">
        <v>659</v>
      </c>
      <c r="J100" s="6"/>
      <c r="K100" s="6"/>
      <c r="L100" s="6"/>
      <c r="M100" s="6"/>
      <c r="N100" s="6"/>
      <c r="O100" s="6"/>
      <c r="P100" s="6" t="s">
        <v>667</v>
      </c>
      <c r="Q100" s="20">
        <v>43710.0</v>
      </c>
      <c r="R100" s="6" t="str">
        <f t="shared" si="1"/>
        <v>6</v>
      </c>
      <c r="S100" s="6"/>
      <c r="T100" s="21" t="str">
        <f t="array" ref="T100">XLOOKUP(C100,fichas_pdf!$A$2:$A$96,fichas_pdf!$D$2:$D$96,"no tiene en pdf",0,1)</f>
        <v>no tiene en pdf</v>
      </c>
      <c r="U100" s="4"/>
      <c r="V100" s="4"/>
      <c r="W100" s="4"/>
      <c r="X100" s="4"/>
      <c r="Y100" s="4"/>
      <c r="Z100" s="4"/>
    </row>
    <row r="101" ht="15.75" hidden="1" customHeight="1">
      <c r="A101" s="8">
        <v>108.0</v>
      </c>
      <c r="B101" s="9">
        <v>9.499782E7</v>
      </c>
      <c r="C101" s="9"/>
      <c r="D101" s="9">
        <v>3.4999032089E10</v>
      </c>
      <c r="E101" s="9"/>
      <c r="F101" s="9"/>
      <c r="G101" s="9"/>
      <c r="H101" s="9" t="s">
        <v>658</v>
      </c>
      <c r="I101" s="9" t="s">
        <v>659</v>
      </c>
      <c r="J101" s="9"/>
      <c r="K101" s="9"/>
      <c r="L101" s="9"/>
      <c r="M101" s="9"/>
      <c r="N101" s="9"/>
      <c r="O101" s="9"/>
      <c r="P101" s="9" t="s">
        <v>667</v>
      </c>
      <c r="Q101" s="22">
        <v>44510.0</v>
      </c>
      <c r="R101" s="9" t="str">
        <f t="shared" si="1"/>
        <v>4</v>
      </c>
      <c r="S101" s="9"/>
      <c r="T101" s="23" t="str">
        <f t="array" ref="T101">XLOOKUP(C101,fichas_pdf!$A$2:$A$96,fichas_pdf!$D$2:$D$96,"no tiene en pdf",0,1)</f>
        <v>no tiene en pdf</v>
      </c>
      <c r="U101" s="4"/>
      <c r="V101" s="4"/>
      <c r="W101" s="4"/>
      <c r="X101" s="4"/>
      <c r="Y101" s="4"/>
      <c r="Z101" s="4"/>
    </row>
    <row r="102" ht="15.75" hidden="1" customHeight="1">
      <c r="A102" s="5">
        <v>109.0</v>
      </c>
      <c r="B102" s="6">
        <v>2.5847688E7</v>
      </c>
      <c r="C102" s="6">
        <v>3199.0</v>
      </c>
      <c r="D102" s="6">
        <v>3.4999032089E10</v>
      </c>
      <c r="E102" s="6"/>
      <c r="F102" s="6"/>
      <c r="G102" s="6"/>
      <c r="H102" s="6" t="s">
        <v>658</v>
      </c>
      <c r="I102" s="6" t="s">
        <v>659</v>
      </c>
      <c r="J102" s="6"/>
      <c r="K102" s="6"/>
      <c r="L102" s="6"/>
      <c r="M102" s="6"/>
      <c r="N102" s="6"/>
      <c r="O102" s="6"/>
      <c r="P102" s="6" t="s">
        <v>667</v>
      </c>
      <c r="Q102" s="20"/>
      <c r="R102" s="6" t="str">
        <f t="shared" si="1"/>
        <v>126</v>
      </c>
      <c r="S102" s="6"/>
      <c r="T102" s="21" t="str">
        <f t="array" ref="T102">XLOOKUP(C102,fichas_pdf!$A$2:$A$96,fichas_pdf!$D$2:$D$96,"no tiene en pdf",0,1)</f>
        <v>no tiene en pdf</v>
      </c>
      <c r="U102" s="4"/>
      <c r="V102" s="4"/>
      <c r="W102" s="4"/>
      <c r="X102" s="4"/>
      <c r="Y102" s="4"/>
      <c r="Z102" s="4"/>
    </row>
    <row r="103" ht="15.75" hidden="1" customHeight="1">
      <c r="A103" s="8">
        <v>110.0</v>
      </c>
      <c r="B103" s="9">
        <v>3.8152098E7</v>
      </c>
      <c r="C103" s="9">
        <v>1594.0</v>
      </c>
      <c r="D103" s="9">
        <v>3.4999032089E10</v>
      </c>
      <c r="E103" s="9"/>
      <c r="F103" s="9"/>
      <c r="G103" s="9"/>
      <c r="H103" s="9" t="s">
        <v>658</v>
      </c>
      <c r="I103" s="9" t="s">
        <v>659</v>
      </c>
      <c r="J103" s="9"/>
      <c r="K103" s="9"/>
      <c r="L103" s="9"/>
      <c r="M103" s="9"/>
      <c r="N103" s="9"/>
      <c r="O103" s="9"/>
      <c r="P103" s="9" t="s">
        <v>667</v>
      </c>
      <c r="Q103" s="22">
        <v>43497.0</v>
      </c>
      <c r="R103" s="9" t="str">
        <f t="shared" si="1"/>
        <v>6</v>
      </c>
      <c r="S103" s="9">
        <v>1.0</v>
      </c>
      <c r="T103" s="23" t="str">
        <f t="array" ref="T103">XLOOKUP(C103,fichas_pdf!$A$2:$A$96,fichas_pdf!$D$2:$D$96,"no tiene en pdf",0,1)</f>
        <v>no tiene en pdf</v>
      </c>
      <c r="U103" s="4"/>
      <c r="V103" s="4"/>
      <c r="W103" s="4"/>
      <c r="X103" s="4"/>
      <c r="Y103" s="4"/>
      <c r="Z103" s="4"/>
    </row>
    <row r="104" ht="15.75" hidden="1" customHeight="1">
      <c r="A104" s="5">
        <v>111.0</v>
      </c>
      <c r="B104" s="6">
        <v>4.0698496E7</v>
      </c>
      <c r="C104" s="6">
        <v>2830.0</v>
      </c>
      <c r="D104" s="6">
        <v>3.4999032089E10</v>
      </c>
      <c r="E104" s="6"/>
      <c r="F104" s="6"/>
      <c r="G104" s="6"/>
      <c r="H104" s="6" t="s">
        <v>658</v>
      </c>
      <c r="I104" s="6" t="s">
        <v>659</v>
      </c>
      <c r="J104" s="6"/>
      <c r="K104" s="6"/>
      <c r="L104" s="6"/>
      <c r="M104" s="6"/>
      <c r="N104" s="6"/>
      <c r="O104" s="6"/>
      <c r="P104" s="6" t="s">
        <v>667</v>
      </c>
      <c r="Q104" s="20"/>
      <c r="R104" s="6" t="str">
        <f t="shared" si="1"/>
        <v>126</v>
      </c>
      <c r="S104" s="6"/>
      <c r="T104" s="21" t="str">
        <f t="array" ref="T104">XLOOKUP(C104,fichas_pdf!$A$2:$A$96,fichas_pdf!$D$2:$D$96,"no tiene en pdf",0,1)</f>
        <v>no tiene en pdf</v>
      </c>
      <c r="U104" s="4"/>
      <c r="V104" s="4"/>
      <c r="W104" s="4"/>
      <c r="X104" s="4"/>
      <c r="Y104" s="4"/>
      <c r="Z104" s="4"/>
    </row>
    <row r="105" ht="15.75" hidden="1" customHeight="1">
      <c r="A105" s="8">
        <v>112.0</v>
      </c>
      <c r="B105" s="9">
        <v>3.0465419E7</v>
      </c>
      <c r="C105" s="9">
        <v>1124.0</v>
      </c>
      <c r="D105" s="9">
        <v>3.4999032089E10</v>
      </c>
      <c r="E105" s="9"/>
      <c r="F105" s="9"/>
      <c r="G105" s="9"/>
      <c r="H105" s="9" t="s">
        <v>658</v>
      </c>
      <c r="I105" s="9" t="s">
        <v>659</v>
      </c>
      <c r="J105" s="9"/>
      <c r="K105" s="9"/>
      <c r="L105" s="9"/>
      <c r="M105" s="9"/>
      <c r="N105" s="9"/>
      <c r="O105" s="9"/>
      <c r="P105" s="9" t="s">
        <v>667</v>
      </c>
      <c r="Q105" s="22">
        <v>43009.0</v>
      </c>
      <c r="R105" s="9" t="str">
        <f t="shared" si="1"/>
        <v>8</v>
      </c>
      <c r="S105" s="9"/>
      <c r="T105" s="23" t="str">
        <f t="array" ref="T105">XLOOKUP(C105,fichas_pdf!$A$2:$A$96,fichas_pdf!$D$2:$D$96,"no tiene en pdf",0,1)</f>
        <v>1</v>
      </c>
      <c r="U105" s="4"/>
      <c r="V105" s="4"/>
      <c r="W105" s="4"/>
      <c r="X105" s="4"/>
      <c r="Y105" s="4"/>
      <c r="Z105" s="4"/>
    </row>
    <row r="106" ht="15.75" hidden="1" customHeight="1">
      <c r="A106" s="5">
        <v>113.0</v>
      </c>
      <c r="B106" s="6">
        <v>4.5285264E7</v>
      </c>
      <c r="C106" s="6">
        <v>2518.0</v>
      </c>
      <c r="D106" s="6">
        <v>3.4999032089E10</v>
      </c>
      <c r="E106" s="6"/>
      <c r="F106" s="6"/>
      <c r="G106" s="6"/>
      <c r="H106" s="6" t="s">
        <v>658</v>
      </c>
      <c r="I106" s="6" t="s">
        <v>659</v>
      </c>
      <c r="J106" s="6"/>
      <c r="K106" s="6"/>
      <c r="L106" s="6"/>
      <c r="M106" s="6"/>
      <c r="N106" s="6"/>
      <c r="O106" s="6"/>
      <c r="P106" s="6" t="s">
        <v>667</v>
      </c>
      <c r="Q106" s="20"/>
      <c r="R106" s="6" t="str">
        <f t="shared" si="1"/>
        <v>126</v>
      </c>
      <c r="S106" s="6"/>
      <c r="T106" s="21" t="str">
        <f t="array" ref="T106">XLOOKUP(C106,fichas_pdf!$A$2:$A$96,fichas_pdf!$D$2:$D$96,"no tiene en pdf",0,1)</f>
        <v>1</v>
      </c>
      <c r="U106" s="4"/>
      <c r="V106" s="4"/>
      <c r="W106" s="4"/>
      <c r="X106" s="4"/>
      <c r="Y106" s="4"/>
      <c r="Z106" s="4"/>
    </row>
    <row r="107" ht="15.75" hidden="1" customHeight="1">
      <c r="A107" s="8">
        <v>114.0</v>
      </c>
      <c r="B107" s="9">
        <v>4.0850341E7</v>
      </c>
      <c r="C107" s="9">
        <v>1693.0</v>
      </c>
      <c r="D107" s="9">
        <v>3.4999032089E10</v>
      </c>
      <c r="E107" s="9"/>
      <c r="F107" s="9"/>
      <c r="G107" s="9"/>
      <c r="H107" s="9" t="s">
        <v>658</v>
      </c>
      <c r="I107" s="9" t="s">
        <v>659</v>
      </c>
      <c r="J107" s="9"/>
      <c r="K107" s="9"/>
      <c r="L107" s="9"/>
      <c r="M107" s="9"/>
      <c r="N107" s="9"/>
      <c r="O107" s="9"/>
      <c r="P107" s="9" t="s">
        <v>667</v>
      </c>
      <c r="Q107" s="22">
        <v>43234.0</v>
      </c>
      <c r="R107" s="9" t="str">
        <f t="shared" si="1"/>
        <v>7</v>
      </c>
      <c r="S107" s="9">
        <v>1.0</v>
      </c>
      <c r="T107" s="23" t="str">
        <f t="array" ref="T107">XLOOKUP(C107,fichas_pdf!$A$2:$A$96,fichas_pdf!$D$2:$D$96,"no tiene en pdf",0,1)</f>
        <v>no tiene en pdf</v>
      </c>
      <c r="U107" s="4"/>
      <c r="V107" s="4"/>
      <c r="W107" s="4"/>
      <c r="X107" s="4"/>
      <c r="Y107" s="4"/>
      <c r="Z107" s="4"/>
    </row>
    <row r="108" ht="15.75" hidden="1" customHeight="1">
      <c r="A108" s="5">
        <v>115.0</v>
      </c>
      <c r="B108" s="6">
        <v>2.5681364E7</v>
      </c>
      <c r="C108" s="6">
        <v>1953.0</v>
      </c>
      <c r="D108" s="6">
        <v>3.4999032089E10</v>
      </c>
      <c r="E108" s="6"/>
      <c r="F108" s="6"/>
      <c r="G108" s="6"/>
      <c r="H108" s="6" t="s">
        <v>658</v>
      </c>
      <c r="I108" s="6" t="s">
        <v>659</v>
      </c>
      <c r="J108" s="6"/>
      <c r="K108" s="6"/>
      <c r="L108" s="6"/>
      <c r="M108" s="6"/>
      <c r="N108" s="6"/>
      <c r="O108" s="6"/>
      <c r="P108" s="6" t="s">
        <v>667</v>
      </c>
      <c r="Q108" s="20">
        <v>44627.0</v>
      </c>
      <c r="R108" s="6" t="str">
        <f t="shared" si="1"/>
        <v>3</v>
      </c>
      <c r="S108" s="6"/>
      <c r="T108" s="21" t="str">
        <f t="array" ref="T108">XLOOKUP(C108,fichas_pdf!$A$2:$A$96,fichas_pdf!$D$2:$D$96,"no tiene en pdf",0,1)</f>
        <v>1</v>
      </c>
      <c r="U108" s="4"/>
      <c r="V108" s="4"/>
      <c r="W108" s="4"/>
      <c r="X108" s="4"/>
      <c r="Y108" s="4"/>
      <c r="Z108" s="4"/>
    </row>
    <row r="109" ht="15.75" hidden="1" customHeight="1">
      <c r="A109" s="8">
        <v>116.0</v>
      </c>
      <c r="B109" s="9">
        <v>3.7099313E7</v>
      </c>
      <c r="C109" s="9">
        <v>1862.0</v>
      </c>
      <c r="D109" s="9">
        <v>3.4999032089E10</v>
      </c>
      <c r="E109" s="9"/>
      <c r="F109" s="9"/>
      <c r="G109" s="9"/>
      <c r="H109" s="9" t="s">
        <v>658</v>
      </c>
      <c r="I109" s="9" t="s">
        <v>659</v>
      </c>
      <c r="J109" s="9"/>
      <c r="K109" s="9"/>
      <c r="L109" s="9"/>
      <c r="M109" s="9"/>
      <c r="N109" s="9"/>
      <c r="O109" s="9"/>
      <c r="P109" s="9" t="s">
        <v>667</v>
      </c>
      <c r="Q109" s="22">
        <v>44256.0</v>
      </c>
      <c r="R109" s="9" t="str">
        <f t="shared" si="1"/>
        <v>4</v>
      </c>
      <c r="S109" s="9"/>
      <c r="T109" s="23" t="str">
        <f t="array" ref="T109">XLOOKUP(C109,fichas_pdf!$A$2:$A$96,fichas_pdf!$D$2:$D$96,"no tiene en pdf",0,1)</f>
        <v>no tiene en pdf</v>
      </c>
      <c r="U109" s="4"/>
      <c r="V109" s="4"/>
      <c r="W109" s="4"/>
      <c r="X109" s="4"/>
      <c r="Y109" s="4"/>
      <c r="Z109" s="4"/>
    </row>
    <row r="110" ht="15.75" hidden="1" customHeight="1">
      <c r="A110" s="5">
        <v>118.0</v>
      </c>
      <c r="B110" s="6">
        <v>4.49638E7</v>
      </c>
      <c r="C110" s="6">
        <v>2680.0</v>
      </c>
      <c r="D110" s="6">
        <v>3.4999032089E10</v>
      </c>
      <c r="E110" s="6"/>
      <c r="F110" s="6"/>
      <c r="G110" s="6"/>
      <c r="H110" s="6" t="s">
        <v>658</v>
      </c>
      <c r="I110" s="6" t="s">
        <v>659</v>
      </c>
      <c r="J110" s="6"/>
      <c r="K110" s="6"/>
      <c r="L110" s="6"/>
      <c r="M110" s="6"/>
      <c r="N110" s="6"/>
      <c r="O110" s="6"/>
      <c r="P110" s="6" t="s">
        <v>667</v>
      </c>
      <c r="Q110" s="20"/>
      <c r="R110" s="6" t="str">
        <f t="shared" si="1"/>
        <v>126</v>
      </c>
      <c r="S110" s="6"/>
      <c r="T110" s="21" t="str">
        <f t="array" ref="T110">XLOOKUP(C110,fichas_pdf!$A$2:$A$96,fichas_pdf!$D$2:$D$96,"no tiene en pdf",0,1)</f>
        <v>1</v>
      </c>
      <c r="U110" s="4"/>
      <c r="V110" s="4"/>
      <c r="W110" s="4"/>
      <c r="X110" s="4"/>
      <c r="Y110" s="4"/>
      <c r="Z110" s="4"/>
    </row>
    <row r="111" ht="15.75" hidden="1" customHeight="1">
      <c r="A111" s="8">
        <v>119.0</v>
      </c>
      <c r="B111" s="9">
        <v>1.906315E7</v>
      </c>
      <c r="C111" s="9">
        <v>996.0</v>
      </c>
      <c r="D111" s="9">
        <v>3.4999032089E10</v>
      </c>
      <c r="E111" s="9"/>
      <c r="F111" s="9"/>
      <c r="G111" s="9"/>
      <c r="H111" s="9" t="s">
        <v>658</v>
      </c>
      <c r="I111" s="9" t="s">
        <v>659</v>
      </c>
      <c r="J111" s="9"/>
      <c r="K111" s="9"/>
      <c r="L111" s="9"/>
      <c r="M111" s="9"/>
      <c r="N111" s="9"/>
      <c r="O111" s="9"/>
      <c r="P111" s="9" t="s">
        <v>667</v>
      </c>
      <c r="Q111" s="22">
        <v>42948.0</v>
      </c>
      <c r="R111" s="9" t="str">
        <f t="shared" si="1"/>
        <v>8</v>
      </c>
      <c r="S111" s="9"/>
      <c r="T111" s="23" t="str">
        <f t="array" ref="T111">XLOOKUP(C111,fichas_pdf!$A$2:$A$96,fichas_pdf!$D$2:$D$96,"no tiene en pdf",0,1)</f>
        <v>no tiene en pdf</v>
      </c>
      <c r="U111" s="4"/>
      <c r="V111" s="4"/>
      <c r="W111" s="4"/>
      <c r="X111" s="4"/>
      <c r="Y111" s="4"/>
      <c r="Z111" s="4"/>
    </row>
    <row r="112" ht="15.75" hidden="1" customHeight="1">
      <c r="A112" s="5">
        <v>121.0</v>
      </c>
      <c r="B112" s="6">
        <v>3.8838668E7</v>
      </c>
      <c r="C112" s="6">
        <v>1970.0</v>
      </c>
      <c r="D112" s="6">
        <v>3.4999032089E10</v>
      </c>
      <c r="E112" s="6"/>
      <c r="F112" s="6"/>
      <c r="G112" s="6"/>
      <c r="H112" s="6" t="s">
        <v>658</v>
      </c>
      <c r="I112" s="6" t="s">
        <v>659</v>
      </c>
      <c r="J112" s="6"/>
      <c r="K112" s="6"/>
      <c r="L112" s="6"/>
      <c r="M112" s="6"/>
      <c r="N112" s="6"/>
      <c r="O112" s="6"/>
      <c r="P112" s="6" t="s">
        <v>667</v>
      </c>
      <c r="Q112" s="20">
        <v>44774.0</v>
      </c>
      <c r="R112" s="6" t="str">
        <f t="shared" si="1"/>
        <v>3</v>
      </c>
      <c r="S112" s="6"/>
      <c r="T112" s="21" t="str">
        <f t="array" ref="T112">XLOOKUP(C112,fichas_pdf!$A$2:$A$96,fichas_pdf!$D$2:$D$96,"no tiene en pdf",0,1)</f>
        <v>1</v>
      </c>
      <c r="U112" s="4"/>
      <c r="V112" s="4"/>
      <c r="W112" s="4"/>
      <c r="X112" s="4"/>
      <c r="Y112" s="4"/>
      <c r="Z112" s="4"/>
    </row>
    <row r="113" ht="15.75" hidden="1" customHeight="1">
      <c r="A113" s="8">
        <v>122.0</v>
      </c>
      <c r="B113" s="9">
        <v>3.1624543E7</v>
      </c>
      <c r="C113" s="9">
        <v>1365.0</v>
      </c>
      <c r="D113" s="9">
        <v>3.4999032089E10</v>
      </c>
      <c r="E113" s="9"/>
      <c r="F113" s="9"/>
      <c r="G113" s="9"/>
      <c r="H113" s="9" t="s">
        <v>658</v>
      </c>
      <c r="I113" s="9" t="s">
        <v>659</v>
      </c>
      <c r="J113" s="9"/>
      <c r="K113" s="9"/>
      <c r="L113" s="9"/>
      <c r="M113" s="9"/>
      <c r="N113" s="9"/>
      <c r="O113" s="9"/>
      <c r="P113" s="9" t="s">
        <v>667</v>
      </c>
      <c r="Q113" s="22">
        <v>43100.0</v>
      </c>
      <c r="R113" s="9" t="str">
        <f t="shared" si="1"/>
        <v>8</v>
      </c>
      <c r="S113" s="9">
        <v>0.0</v>
      </c>
      <c r="T113" s="23" t="str">
        <f t="array" ref="T113">XLOOKUP(C113,fichas_pdf!$A$2:$A$96,fichas_pdf!$D$2:$D$96,"no tiene en pdf",0,1)</f>
        <v>1</v>
      </c>
      <c r="U113" s="4"/>
      <c r="V113" s="4"/>
      <c r="W113" s="4"/>
      <c r="X113" s="4"/>
      <c r="Y113" s="4"/>
      <c r="Z113" s="4"/>
    </row>
    <row r="114" ht="15.75" hidden="1" customHeight="1">
      <c r="A114" s="5">
        <v>123.0</v>
      </c>
      <c r="B114" s="6">
        <v>2.9400848E7</v>
      </c>
      <c r="C114" s="6">
        <v>2340.0</v>
      </c>
      <c r="D114" s="6">
        <v>3.4999032089E10</v>
      </c>
      <c r="E114" s="6"/>
      <c r="F114" s="6"/>
      <c r="G114" s="6"/>
      <c r="H114" s="6" t="s">
        <v>658</v>
      </c>
      <c r="I114" s="6" t="s">
        <v>659</v>
      </c>
      <c r="J114" s="6"/>
      <c r="K114" s="6"/>
      <c r="L114" s="6"/>
      <c r="M114" s="6"/>
      <c r="N114" s="6"/>
      <c r="O114" s="6"/>
      <c r="P114" s="6" t="s">
        <v>667</v>
      </c>
      <c r="Q114" s="20"/>
      <c r="R114" s="6" t="str">
        <f t="shared" si="1"/>
        <v>126</v>
      </c>
      <c r="S114" s="6"/>
      <c r="T114" s="21" t="str">
        <f t="array" ref="T114">XLOOKUP(C114,fichas_pdf!$A$2:$A$96,fichas_pdf!$D$2:$D$96,"no tiene en pdf",0,1)</f>
        <v>1</v>
      </c>
      <c r="U114" s="4"/>
      <c r="V114" s="4"/>
      <c r="W114" s="4"/>
      <c r="X114" s="4"/>
      <c r="Y114" s="4"/>
      <c r="Z114" s="4"/>
    </row>
    <row r="115" ht="15.75" hidden="1" customHeight="1">
      <c r="A115" s="8">
        <v>124.0</v>
      </c>
      <c r="B115" s="9">
        <v>3.1575604E7</v>
      </c>
      <c r="C115" s="9">
        <v>1004.0</v>
      </c>
      <c r="D115" s="9">
        <v>3.4999032089E10</v>
      </c>
      <c r="E115" s="9"/>
      <c r="F115" s="9"/>
      <c r="G115" s="9"/>
      <c r="H115" s="9" t="s">
        <v>658</v>
      </c>
      <c r="I115" s="9" t="s">
        <v>659</v>
      </c>
      <c r="J115" s="9"/>
      <c r="K115" s="9"/>
      <c r="L115" s="9"/>
      <c r="M115" s="9"/>
      <c r="N115" s="9"/>
      <c r="O115" s="9"/>
      <c r="P115" s="9" t="s">
        <v>667</v>
      </c>
      <c r="Q115" s="22">
        <v>43009.0</v>
      </c>
      <c r="R115" s="9" t="str">
        <f t="shared" si="1"/>
        <v>8</v>
      </c>
      <c r="S115" s="9"/>
      <c r="T115" s="23" t="str">
        <f t="array" ref="T115">XLOOKUP(C115,fichas_pdf!$A$2:$A$96,fichas_pdf!$D$2:$D$96,"no tiene en pdf",0,1)</f>
        <v>1</v>
      </c>
      <c r="U115" s="4"/>
      <c r="V115" s="4"/>
      <c r="W115" s="4"/>
      <c r="X115" s="4"/>
      <c r="Y115" s="4"/>
      <c r="Z115" s="4"/>
    </row>
    <row r="116" ht="15.75" hidden="1" customHeight="1">
      <c r="A116" s="5">
        <v>125.0</v>
      </c>
      <c r="B116" s="6">
        <v>9.5040589E7</v>
      </c>
      <c r="C116" s="6">
        <v>180.0</v>
      </c>
      <c r="D116" s="6">
        <v>3.4999032089E10</v>
      </c>
      <c r="E116" s="6"/>
      <c r="F116" s="6"/>
      <c r="G116" s="6"/>
      <c r="H116" s="6" t="s">
        <v>658</v>
      </c>
      <c r="I116" s="6" t="s">
        <v>659</v>
      </c>
      <c r="J116" s="6"/>
      <c r="K116" s="6"/>
      <c r="L116" s="6"/>
      <c r="M116" s="6"/>
      <c r="N116" s="6"/>
      <c r="O116" s="6"/>
      <c r="P116" s="6" t="s">
        <v>667</v>
      </c>
      <c r="Q116" s="20">
        <v>42615.0</v>
      </c>
      <c r="R116" s="6" t="str">
        <f t="shared" si="1"/>
        <v>9</v>
      </c>
      <c r="S116" s="6"/>
      <c r="T116" s="21" t="str">
        <f t="array" ref="T116">XLOOKUP(C116,fichas_pdf!$A$2:$A$96,fichas_pdf!$D$2:$D$96,"no tiene en pdf",0,1)</f>
        <v>no tiene en pdf</v>
      </c>
      <c r="U116" s="4"/>
      <c r="V116" s="4"/>
      <c r="W116" s="4"/>
      <c r="X116" s="4"/>
      <c r="Y116" s="4"/>
      <c r="Z116" s="4"/>
    </row>
    <row r="117" ht="15.75" hidden="1" customHeight="1">
      <c r="A117" s="8">
        <v>126.0</v>
      </c>
      <c r="B117" s="9">
        <v>4.3624266E7</v>
      </c>
      <c r="C117" s="9">
        <v>3033.0</v>
      </c>
      <c r="D117" s="9">
        <v>3.4999032089E10</v>
      </c>
      <c r="E117" s="9"/>
      <c r="F117" s="9"/>
      <c r="G117" s="9"/>
      <c r="H117" s="9" t="s">
        <v>658</v>
      </c>
      <c r="I117" s="9" t="s">
        <v>659</v>
      </c>
      <c r="J117" s="9"/>
      <c r="K117" s="9"/>
      <c r="L117" s="9"/>
      <c r="M117" s="9"/>
      <c r="N117" s="9"/>
      <c r="O117" s="9"/>
      <c r="P117" s="9" t="s">
        <v>667</v>
      </c>
      <c r="Q117" s="22"/>
      <c r="R117" s="9" t="str">
        <f t="shared" si="1"/>
        <v>126</v>
      </c>
      <c r="S117" s="9"/>
      <c r="T117" s="23" t="str">
        <f t="array" ref="T117">XLOOKUP(C117,fichas_pdf!$A$2:$A$96,fichas_pdf!$D$2:$D$96,"no tiene en pdf",0,1)</f>
        <v>no tiene en pdf</v>
      </c>
      <c r="U117" s="4"/>
      <c r="V117" s="4"/>
      <c r="W117" s="4"/>
      <c r="X117" s="4"/>
      <c r="Y117" s="4"/>
      <c r="Z117" s="4"/>
    </row>
    <row r="118" ht="15.75" hidden="1" customHeight="1">
      <c r="A118" s="5">
        <v>128.0</v>
      </c>
      <c r="B118" s="6">
        <v>4.3318554E7</v>
      </c>
      <c r="C118" s="6">
        <v>2351.0</v>
      </c>
      <c r="D118" s="6">
        <v>3.4999032089E10</v>
      </c>
      <c r="E118" s="6"/>
      <c r="F118" s="6"/>
      <c r="G118" s="6"/>
      <c r="H118" s="6" t="s">
        <v>658</v>
      </c>
      <c r="I118" s="6" t="s">
        <v>659</v>
      </c>
      <c r="J118" s="6"/>
      <c r="K118" s="6"/>
      <c r="L118" s="6"/>
      <c r="M118" s="6"/>
      <c r="N118" s="6"/>
      <c r="O118" s="6"/>
      <c r="P118" s="6" t="s">
        <v>667</v>
      </c>
      <c r="Q118" s="20">
        <v>44927.0</v>
      </c>
      <c r="R118" s="6" t="str">
        <f t="shared" si="1"/>
        <v>2</v>
      </c>
      <c r="S118" s="6"/>
      <c r="T118" s="21" t="str">
        <f t="array" ref="T118">XLOOKUP(C118,fichas_pdf!$A$2:$A$96,fichas_pdf!$D$2:$D$96,"no tiene en pdf",0,1)</f>
        <v>1</v>
      </c>
      <c r="U118" s="4"/>
      <c r="V118" s="4"/>
      <c r="W118" s="4"/>
      <c r="X118" s="4"/>
      <c r="Y118" s="4"/>
      <c r="Z118" s="4"/>
    </row>
    <row r="119" ht="15.75" hidden="1" customHeight="1">
      <c r="A119" s="8">
        <v>130.0</v>
      </c>
      <c r="B119" s="9">
        <v>3.4436156E7</v>
      </c>
      <c r="C119" s="9">
        <v>1917.0</v>
      </c>
      <c r="D119" s="9">
        <v>3.4999032089E10</v>
      </c>
      <c r="E119" s="9"/>
      <c r="F119" s="9"/>
      <c r="G119" s="9"/>
      <c r="H119" s="9" t="s">
        <v>658</v>
      </c>
      <c r="I119" s="9" t="s">
        <v>659</v>
      </c>
      <c r="J119" s="9"/>
      <c r="K119" s="9"/>
      <c r="L119" s="9"/>
      <c r="M119" s="9"/>
      <c r="N119" s="9"/>
      <c r="O119" s="9"/>
      <c r="P119" s="9" t="s">
        <v>667</v>
      </c>
      <c r="Q119" s="22"/>
      <c r="R119" s="9" t="str">
        <f t="shared" si="1"/>
        <v>126</v>
      </c>
      <c r="S119" s="9"/>
      <c r="T119" s="23" t="str">
        <f t="array" ref="T119">XLOOKUP(C119,fichas_pdf!$A$2:$A$96,fichas_pdf!$D$2:$D$96,"no tiene en pdf",0,1)</f>
        <v>no tiene en pdf</v>
      </c>
      <c r="U119" s="4"/>
      <c r="V119" s="4"/>
      <c r="W119" s="4"/>
      <c r="X119" s="4"/>
      <c r="Y119" s="4"/>
      <c r="Z119" s="4"/>
    </row>
    <row r="120" ht="15.75" hidden="1" customHeight="1">
      <c r="A120" s="5">
        <v>131.0</v>
      </c>
      <c r="B120" s="6">
        <v>3.9200084E7</v>
      </c>
      <c r="C120" s="6">
        <v>1662.0</v>
      </c>
      <c r="D120" s="6">
        <v>3.4999032089E10</v>
      </c>
      <c r="E120" s="6"/>
      <c r="F120" s="6"/>
      <c r="G120" s="6"/>
      <c r="H120" s="6" t="s">
        <v>658</v>
      </c>
      <c r="I120" s="6" t="s">
        <v>659</v>
      </c>
      <c r="J120" s="6"/>
      <c r="K120" s="6"/>
      <c r="L120" s="6"/>
      <c r="M120" s="6"/>
      <c r="N120" s="6"/>
      <c r="O120" s="6"/>
      <c r="P120" s="6" t="s">
        <v>667</v>
      </c>
      <c r="Q120" s="20">
        <v>43556.0</v>
      </c>
      <c r="R120" s="6" t="str">
        <f t="shared" si="1"/>
        <v>6</v>
      </c>
      <c r="S120" s="6">
        <v>1.0</v>
      </c>
      <c r="T120" s="21" t="str">
        <f t="array" ref="T120">XLOOKUP(C120,fichas_pdf!$A$2:$A$96,fichas_pdf!$D$2:$D$96,"no tiene en pdf",0,1)</f>
        <v>no tiene en pdf</v>
      </c>
      <c r="U120" s="4"/>
      <c r="V120" s="4"/>
      <c r="W120" s="4"/>
      <c r="X120" s="4"/>
      <c r="Y120" s="4"/>
      <c r="Z120" s="4"/>
    </row>
    <row r="121" ht="15.75" hidden="1" customHeight="1">
      <c r="A121" s="8">
        <v>133.0</v>
      </c>
      <c r="B121" s="9">
        <v>3.1137587E7</v>
      </c>
      <c r="C121" s="9">
        <v>543.0</v>
      </c>
      <c r="D121" s="9">
        <v>3.4999032089E10</v>
      </c>
      <c r="E121" s="9"/>
      <c r="F121" s="9"/>
      <c r="G121" s="9"/>
      <c r="H121" s="9" t="s">
        <v>658</v>
      </c>
      <c r="I121" s="9" t="s">
        <v>659</v>
      </c>
      <c r="J121" s="9"/>
      <c r="K121" s="9"/>
      <c r="L121" s="9"/>
      <c r="M121" s="9"/>
      <c r="N121" s="9"/>
      <c r="O121" s="9"/>
      <c r="P121" s="9" t="s">
        <v>667</v>
      </c>
      <c r="Q121" s="22">
        <v>42917.0</v>
      </c>
      <c r="R121" s="9" t="str">
        <f t="shared" si="1"/>
        <v>8</v>
      </c>
      <c r="S121" s="9"/>
      <c r="T121" s="23" t="str">
        <f t="array" ref="T121">XLOOKUP(C121,fichas_pdf!$A$2:$A$96,fichas_pdf!$D$2:$D$96,"no tiene en pdf",0,1)</f>
        <v>1</v>
      </c>
      <c r="U121" s="4"/>
      <c r="V121" s="4"/>
      <c r="W121" s="4"/>
      <c r="X121" s="4"/>
      <c r="Y121" s="4"/>
      <c r="Z121" s="4"/>
    </row>
    <row r="122" ht="15.75" hidden="1" customHeight="1">
      <c r="A122" s="5">
        <v>134.0</v>
      </c>
      <c r="B122" s="6">
        <v>3.8070572E7</v>
      </c>
      <c r="C122" s="6">
        <v>1775.0</v>
      </c>
      <c r="D122" s="6">
        <v>3.4999032089E10</v>
      </c>
      <c r="E122" s="6"/>
      <c r="F122" s="6"/>
      <c r="G122" s="6"/>
      <c r="H122" s="6" t="s">
        <v>658</v>
      </c>
      <c r="I122" s="6" t="s">
        <v>659</v>
      </c>
      <c r="J122" s="6"/>
      <c r="K122" s="6"/>
      <c r="L122" s="6"/>
      <c r="M122" s="6"/>
      <c r="N122" s="6"/>
      <c r="O122" s="6"/>
      <c r="P122" s="6" t="s">
        <v>667</v>
      </c>
      <c r="Q122" s="20">
        <v>43739.0</v>
      </c>
      <c r="R122" s="6" t="str">
        <f t="shared" si="1"/>
        <v>6</v>
      </c>
      <c r="S122" s="6"/>
      <c r="T122" s="21" t="str">
        <f t="array" ref="T122">XLOOKUP(C122,fichas_pdf!$A$2:$A$96,fichas_pdf!$D$2:$D$96,"no tiene en pdf",0,1)</f>
        <v>1</v>
      </c>
      <c r="U122" s="4"/>
      <c r="V122" s="4"/>
      <c r="W122" s="4"/>
      <c r="X122" s="4"/>
      <c r="Y122" s="4"/>
      <c r="Z122" s="4"/>
    </row>
    <row r="123" ht="15.75" hidden="1" customHeight="1">
      <c r="A123" s="24">
        <v>135.0</v>
      </c>
      <c r="B123" s="9">
        <v>2.3839922E7</v>
      </c>
      <c r="C123" s="9">
        <v>1133.0</v>
      </c>
      <c r="D123" s="9">
        <v>3.4999032089E10</v>
      </c>
      <c r="E123" s="9"/>
      <c r="F123" s="9"/>
      <c r="G123" s="9"/>
      <c r="H123" s="9" t="s">
        <v>658</v>
      </c>
      <c r="I123" s="9" t="s">
        <v>659</v>
      </c>
      <c r="J123" s="9"/>
      <c r="K123" s="9"/>
      <c r="L123" s="9"/>
      <c r="M123" s="9"/>
      <c r="N123" s="9"/>
      <c r="O123" s="9"/>
      <c r="P123" s="9" t="s">
        <v>667</v>
      </c>
      <c r="Q123" s="22">
        <v>42957.0</v>
      </c>
      <c r="R123" s="9" t="str">
        <f t="shared" si="1"/>
        <v>8</v>
      </c>
      <c r="S123" s="9"/>
      <c r="T123" s="23" t="str">
        <f t="array" ref="T123">XLOOKUP(C123,fichas_pdf!$A$2:$A$96,fichas_pdf!$D$2:$D$96,"no tiene en pdf",0,1)</f>
        <v>no tiene en pdf</v>
      </c>
      <c r="U123" s="4"/>
      <c r="V123" s="4"/>
      <c r="W123" s="4"/>
      <c r="X123" s="4"/>
      <c r="Y123" s="4"/>
      <c r="Z123" s="4"/>
    </row>
    <row r="124" ht="15.75" hidden="1" customHeight="1">
      <c r="A124" s="5">
        <v>137.0</v>
      </c>
      <c r="B124" s="6">
        <v>2.1365112E7</v>
      </c>
      <c r="C124" s="6">
        <v>1429.0</v>
      </c>
      <c r="D124" s="6">
        <v>3.4999032089E10</v>
      </c>
      <c r="E124" s="6"/>
      <c r="F124" s="6"/>
      <c r="G124" s="6"/>
      <c r="H124" s="6" t="s">
        <v>658</v>
      </c>
      <c r="I124" s="6" t="s">
        <v>659</v>
      </c>
      <c r="J124" s="6"/>
      <c r="K124" s="6"/>
      <c r="L124" s="6"/>
      <c r="M124" s="6"/>
      <c r="N124" s="6"/>
      <c r="O124" s="6"/>
      <c r="P124" s="6" t="s">
        <v>668</v>
      </c>
      <c r="Q124" s="20">
        <v>43344.0</v>
      </c>
      <c r="R124" s="6" t="str">
        <f t="shared" si="1"/>
        <v>7</v>
      </c>
      <c r="S124" s="6"/>
      <c r="T124" s="21" t="str">
        <f t="array" ref="T124">XLOOKUP(C124,fichas_pdf!$A$2:$A$96,fichas_pdf!$D$2:$D$96,"no tiene en pdf",0,1)</f>
        <v>no tiene en pdf</v>
      </c>
      <c r="U124" s="4"/>
      <c r="V124" s="4"/>
      <c r="W124" s="4"/>
      <c r="X124" s="4"/>
      <c r="Y124" s="4"/>
      <c r="Z124" s="4"/>
    </row>
    <row r="125" ht="15.75" hidden="1" customHeight="1">
      <c r="A125" s="8">
        <v>138.0</v>
      </c>
      <c r="B125" s="9">
        <v>2.5530864E7</v>
      </c>
      <c r="C125" s="9">
        <v>1407.0</v>
      </c>
      <c r="D125" s="9">
        <v>3.4999032089E10</v>
      </c>
      <c r="E125" s="9"/>
      <c r="F125" s="9"/>
      <c r="G125" s="9"/>
      <c r="H125" s="9" t="s">
        <v>658</v>
      </c>
      <c r="I125" s="9" t="s">
        <v>659</v>
      </c>
      <c r="J125" s="9"/>
      <c r="K125" s="9"/>
      <c r="L125" s="9"/>
      <c r="M125" s="9"/>
      <c r="N125" s="9"/>
      <c r="O125" s="9"/>
      <c r="P125" s="9" t="s">
        <v>667</v>
      </c>
      <c r="Q125" s="22">
        <v>42278.0</v>
      </c>
      <c r="R125" s="9" t="str">
        <f t="shared" si="1"/>
        <v>10</v>
      </c>
      <c r="S125" s="9">
        <v>1.0</v>
      </c>
      <c r="T125" s="23" t="str">
        <f t="array" ref="T125">XLOOKUP(C125,fichas_pdf!$A$2:$A$96,fichas_pdf!$D$2:$D$96,"no tiene en pdf",0,1)</f>
        <v>no tiene en pdf</v>
      </c>
      <c r="U125" s="4"/>
      <c r="V125" s="4"/>
      <c r="W125" s="4"/>
      <c r="X125" s="4"/>
      <c r="Y125" s="4"/>
      <c r="Z125" s="4"/>
    </row>
    <row r="126" ht="15.75" hidden="1" customHeight="1">
      <c r="A126" s="5">
        <v>139.0</v>
      </c>
      <c r="B126" s="6">
        <v>2.8168835E7</v>
      </c>
      <c r="C126" s="6">
        <v>1484.0</v>
      </c>
      <c r="D126" s="6">
        <v>3.4999032089E10</v>
      </c>
      <c r="E126" s="6"/>
      <c r="F126" s="6"/>
      <c r="G126" s="6"/>
      <c r="H126" s="6" t="s">
        <v>658</v>
      </c>
      <c r="I126" s="6" t="s">
        <v>659</v>
      </c>
      <c r="J126" s="6"/>
      <c r="K126" s="6"/>
      <c r="L126" s="6"/>
      <c r="M126" s="6"/>
      <c r="N126" s="6"/>
      <c r="O126" s="6"/>
      <c r="P126" s="6" t="s">
        <v>667</v>
      </c>
      <c r="Q126" s="20">
        <v>43395.0</v>
      </c>
      <c r="R126" s="6" t="str">
        <f t="shared" si="1"/>
        <v>7</v>
      </c>
      <c r="S126" s="6">
        <v>1.0</v>
      </c>
      <c r="T126" s="21" t="str">
        <f t="array" ref="T126">XLOOKUP(C126,fichas_pdf!$A$2:$A$96,fichas_pdf!$D$2:$D$96,"no tiene en pdf",0,1)</f>
        <v>no tiene en pdf</v>
      </c>
      <c r="U126" s="4"/>
      <c r="V126" s="4"/>
      <c r="W126" s="4"/>
      <c r="X126" s="4"/>
      <c r="Y126" s="4"/>
      <c r="Z126" s="4"/>
    </row>
    <row r="127" ht="15.75" hidden="1" customHeight="1">
      <c r="A127" s="8">
        <v>140.0</v>
      </c>
      <c r="B127" s="9">
        <v>3.8625889E7</v>
      </c>
      <c r="C127" s="9">
        <v>2849.0</v>
      </c>
      <c r="D127" s="9">
        <v>3.4999032089E10</v>
      </c>
      <c r="E127" s="9"/>
      <c r="F127" s="9"/>
      <c r="G127" s="9"/>
      <c r="H127" s="9" t="s">
        <v>658</v>
      </c>
      <c r="I127" s="9" t="s">
        <v>659</v>
      </c>
      <c r="J127" s="9"/>
      <c r="K127" s="9"/>
      <c r="L127" s="9"/>
      <c r="M127" s="9"/>
      <c r="N127" s="9"/>
      <c r="O127" s="9"/>
      <c r="P127" s="9" t="s">
        <v>667</v>
      </c>
      <c r="Q127" s="22"/>
      <c r="R127" s="9" t="str">
        <f t="shared" si="1"/>
        <v>126</v>
      </c>
      <c r="S127" s="9"/>
      <c r="T127" s="23" t="str">
        <f t="array" ref="T127">XLOOKUP(C127,fichas_pdf!$A$2:$A$96,fichas_pdf!$D$2:$D$96,"no tiene en pdf",0,1)</f>
        <v>no tiene en pdf</v>
      </c>
      <c r="U127" s="4"/>
      <c r="V127" s="4"/>
      <c r="W127" s="4"/>
      <c r="X127" s="4"/>
      <c r="Y127" s="4"/>
      <c r="Z127" s="4"/>
    </row>
    <row r="128" ht="15.75" hidden="1" customHeight="1">
      <c r="A128" s="5">
        <v>141.0</v>
      </c>
      <c r="B128" s="6">
        <v>3.9464452E7</v>
      </c>
      <c r="C128" s="6">
        <v>2537.0</v>
      </c>
      <c r="D128" s="6">
        <v>3.4999032089E10</v>
      </c>
      <c r="E128" s="6"/>
      <c r="F128" s="6"/>
      <c r="G128" s="6"/>
      <c r="H128" s="6" t="s">
        <v>658</v>
      </c>
      <c r="I128" s="6" t="s">
        <v>659</v>
      </c>
      <c r="J128" s="6"/>
      <c r="K128" s="6"/>
      <c r="L128" s="6"/>
      <c r="M128" s="6"/>
      <c r="N128" s="6"/>
      <c r="O128" s="6"/>
      <c r="P128" s="6" t="s">
        <v>669</v>
      </c>
      <c r="Q128" s="20"/>
      <c r="R128" s="6" t="str">
        <f t="shared" si="1"/>
        <v>126</v>
      </c>
      <c r="S128" s="6"/>
      <c r="T128" s="21" t="str">
        <f t="array" ref="T128">XLOOKUP(C128,fichas_pdf!$A$2:$A$96,fichas_pdf!$D$2:$D$96,"no tiene en pdf",0,1)</f>
        <v>1</v>
      </c>
      <c r="U128" s="4"/>
      <c r="V128" s="4"/>
      <c r="W128" s="4"/>
      <c r="X128" s="4"/>
      <c r="Y128" s="4"/>
      <c r="Z128" s="4"/>
    </row>
    <row r="129" ht="15.75" hidden="1" customHeight="1">
      <c r="A129" s="8">
        <v>142.0</v>
      </c>
      <c r="B129" s="9">
        <v>9.5159988E7</v>
      </c>
      <c r="C129" s="9">
        <v>1776.0</v>
      </c>
      <c r="D129" s="9">
        <v>3.4999032089E10</v>
      </c>
      <c r="E129" s="9"/>
      <c r="F129" s="9"/>
      <c r="G129" s="9"/>
      <c r="H129" s="9" t="s">
        <v>658</v>
      </c>
      <c r="I129" s="9" t="s">
        <v>659</v>
      </c>
      <c r="J129" s="9"/>
      <c r="K129" s="9"/>
      <c r="L129" s="9"/>
      <c r="M129" s="9"/>
      <c r="N129" s="9"/>
      <c r="O129" s="9"/>
      <c r="P129" s="9" t="s">
        <v>667</v>
      </c>
      <c r="Q129" s="22">
        <v>43739.0</v>
      </c>
      <c r="R129" s="9" t="str">
        <f t="shared" si="1"/>
        <v>6</v>
      </c>
      <c r="S129" s="9"/>
      <c r="T129" s="23" t="str">
        <f t="array" ref="T129">XLOOKUP(C129,fichas_pdf!$A$2:$A$96,fichas_pdf!$D$2:$D$96,"no tiene en pdf",0,1)</f>
        <v>no tiene en pdf</v>
      </c>
      <c r="U129" s="4"/>
      <c r="V129" s="4"/>
      <c r="W129" s="4"/>
      <c r="X129" s="4"/>
      <c r="Y129" s="4"/>
      <c r="Z129" s="4"/>
    </row>
    <row r="130" ht="15.75" hidden="1" customHeight="1">
      <c r="A130" s="5">
        <v>143.0</v>
      </c>
      <c r="B130" s="6">
        <v>3.3059642E7</v>
      </c>
      <c r="C130" s="6">
        <v>2856.0</v>
      </c>
      <c r="D130" s="6">
        <v>3.4999032089E10</v>
      </c>
      <c r="E130" s="6"/>
      <c r="F130" s="6"/>
      <c r="G130" s="6"/>
      <c r="H130" s="6" t="s">
        <v>658</v>
      </c>
      <c r="I130" s="6" t="s">
        <v>659</v>
      </c>
      <c r="J130" s="6"/>
      <c r="K130" s="6"/>
      <c r="L130" s="6"/>
      <c r="M130" s="6"/>
      <c r="N130" s="6"/>
      <c r="O130" s="6"/>
      <c r="P130" s="6" t="s">
        <v>667</v>
      </c>
      <c r="Q130" s="20"/>
      <c r="R130" s="6" t="str">
        <f t="shared" si="1"/>
        <v>126</v>
      </c>
      <c r="S130" s="6"/>
      <c r="T130" s="21" t="str">
        <f t="array" ref="T130">XLOOKUP(C130,fichas_pdf!$A$2:$A$96,fichas_pdf!$D$2:$D$96,"no tiene en pdf",0,1)</f>
        <v>no tiene en pdf</v>
      </c>
      <c r="U130" s="4"/>
      <c r="V130" s="4"/>
      <c r="W130" s="4"/>
      <c r="X130" s="4"/>
      <c r="Y130" s="4"/>
      <c r="Z130" s="4"/>
    </row>
    <row r="131" ht="15.75" hidden="1" customHeight="1">
      <c r="A131" s="8">
        <v>144.0</v>
      </c>
      <c r="B131" s="9">
        <v>3.0161994E7</v>
      </c>
      <c r="C131" s="9">
        <v>2001.0</v>
      </c>
      <c r="D131" s="9">
        <v>3.4999032089E10</v>
      </c>
      <c r="E131" s="9"/>
      <c r="F131" s="9"/>
      <c r="G131" s="9"/>
      <c r="H131" s="9" t="s">
        <v>658</v>
      </c>
      <c r="I131" s="9" t="s">
        <v>659</v>
      </c>
      <c r="J131" s="9"/>
      <c r="K131" s="9"/>
      <c r="L131" s="9"/>
      <c r="M131" s="9"/>
      <c r="N131" s="9"/>
      <c r="O131" s="9"/>
      <c r="P131" s="9" t="s">
        <v>667</v>
      </c>
      <c r="Q131" s="22">
        <v>44791.0</v>
      </c>
      <c r="R131" s="9" t="str">
        <f t="shared" si="1"/>
        <v>3</v>
      </c>
      <c r="S131" s="9"/>
      <c r="T131" s="23" t="str">
        <f t="array" ref="T131">XLOOKUP(C131,fichas_pdf!$A$2:$A$96,fichas_pdf!$D$2:$D$96,"no tiene en pdf",0,1)</f>
        <v>1</v>
      </c>
      <c r="U131" s="4"/>
      <c r="V131" s="4"/>
      <c r="W131" s="4"/>
      <c r="X131" s="4"/>
      <c r="Y131" s="4"/>
      <c r="Z131" s="4"/>
    </row>
    <row r="132" ht="15.75" hidden="1" customHeight="1">
      <c r="A132" s="5">
        <v>146.0</v>
      </c>
      <c r="B132" s="6">
        <v>3.6375804E7</v>
      </c>
      <c r="C132" s="6">
        <v>1234.0</v>
      </c>
      <c r="D132" s="6">
        <v>3.4999032089E10</v>
      </c>
      <c r="E132" s="6"/>
      <c r="F132" s="6"/>
      <c r="G132" s="6"/>
      <c r="H132" s="6" t="s">
        <v>658</v>
      </c>
      <c r="I132" s="6" t="s">
        <v>659</v>
      </c>
      <c r="J132" s="6"/>
      <c r="K132" s="6"/>
      <c r="L132" s="6"/>
      <c r="M132" s="6"/>
      <c r="N132" s="6"/>
      <c r="O132" s="6"/>
      <c r="P132" s="6" t="s">
        <v>667</v>
      </c>
      <c r="Q132" s="20">
        <v>43164.0</v>
      </c>
      <c r="R132" s="6" t="str">
        <f t="shared" si="1"/>
        <v>7</v>
      </c>
      <c r="S132" s="6"/>
      <c r="T132" s="21" t="str">
        <f t="array" ref="T132">XLOOKUP(C132,fichas_pdf!$A$2:$A$96,fichas_pdf!$D$2:$D$96,"no tiene en pdf",0,1)</f>
        <v>no tiene en pdf</v>
      </c>
      <c r="U132" s="4"/>
      <c r="V132" s="4"/>
      <c r="W132" s="4"/>
      <c r="X132" s="4"/>
      <c r="Y132" s="4"/>
      <c r="Z132" s="4"/>
    </row>
    <row r="133" ht="15.75" hidden="1" customHeight="1">
      <c r="A133" s="8">
        <v>147.0</v>
      </c>
      <c r="B133" s="9">
        <v>2.3506497E7</v>
      </c>
      <c r="C133" s="9">
        <v>1674.0</v>
      </c>
      <c r="D133" s="9">
        <v>3.4999032089E10</v>
      </c>
      <c r="E133" s="9"/>
      <c r="F133" s="9"/>
      <c r="G133" s="9"/>
      <c r="H133" s="9" t="s">
        <v>658</v>
      </c>
      <c r="I133" s="9" t="s">
        <v>659</v>
      </c>
      <c r="J133" s="9"/>
      <c r="K133" s="9"/>
      <c r="L133" s="9"/>
      <c r="M133" s="9"/>
      <c r="N133" s="9"/>
      <c r="O133" s="9"/>
      <c r="P133" s="9" t="s">
        <v>667</v>
      </c>
      <c r="Q133" s="22">
        <v>43581.0</v>
      </c>
      <c r="R133" s="9" t="str">
        <f t="shared" si="1"/>
        <v>6</v>
      </c>
      <c r="S133" s="9"/>
      <c r="T133" s="23" t="str">
        <f t="array" ref="T133">XLOOKUP(C133,fichas_pdf!$A$2:$A$96,fichas_pdf!$D$2:$D$96,"no tiene en pdf",0,1)</f>
        <v>1</v>
      </c>
      <c r="U133" s="4"/>
      <c r="V133" s="4"/>
      <c r="W133" s="4"/>
      <c r="X133" s="4"/>
      <c r="Y133" s="4"/>
      <c r="Z133" s="4"/>
    </row>
    <row r="134" ht="15.75" hidden="1" customHeight="1">
      <c r="A134" s="5">
        <v>149.0</v>
      </c>
      <c r="B134" s="6">
        <v>2.7621398E7</v>
      </c>
      <c r="C134" s="6">
        <v>1665.0</v>
      </c>
      <c r="D134" s="6">
        <v>3.4999032089E10</v>
      </c>
      <c r="E134" s="6"/>
      <c r="F134" s="6"/>
      <c r="G134" s="6"/>
      <c r="H134" s="6" t="s">
        <v>658</v>
      </c>
      <c r="I134" s="6" t="s">
        <v>659</v>
      </c>
      <c r="J134" s="6"/>
      <c r="K134" s="6"/>
      <c r="L134" s="6"/>
      <c r="M134" s="6"/>
      <c r="N134" s="6"/>
      <c r="O134" s="6"/>
      <c r="P134" s="6" t="s">
        <v>667</v>
      </c>
      <c r="Q134" s="20">
        <v>43570.0</v>
      </c>
      <c r="R134" s="6" t="str">
        <f t="shared" si="1"/>
        <v>6</v>
      </c>
      <c r="S134" s="6"/>
      <c r="T134" s="21" t="str">
        <f t="array" ref="T134">XLOOKUP(C134,fichas_pdf!$A$2:$A$96,fichas_pdf!$D$2:$D$96,"no tiene en pdf",0,1)</f>
        <v>no tiene en pdf</v>
      </c>
      <c r="U134" s="4"/>
      <c r="V134" s="4"/>
      <c r="W134" s="4"/>
      <c r="X134" s="4"/>
      <c r="Y134" s="4"/>
      <c r="Z134" s="4"/>
    </row>
    <row r="135" ht="15.75" hidden="1" customHeight="1">
      <c r="A135" s="8">
        <v>150.0</v>
      </c>
      <c r="B135" s="9">
        <v>3.1164406E7</v>
      </c>
      <c r="C135" s="9">
        <v>1746.0</v>
      </c>
      <c r="D135" s="9">
        <v>3.4999032089E10</v>
      </c>
      <c r="E135" s="9"/>
      <c r="F135" s="9"/>
      <c r="G135" s="9"/>
      <c r="H135" s="9" t="s">
        <v>658</v>
      </c>
      <c r="I135" s="9" t="s">
        <v>659</v>
      </c>
      <c r="J135" s="9"/>
      <c r="K135" s="9"/>
      <c r="L135" s="9"/>
      <c r="M135" s="9"/>
      <c r="N135" s="9"/>
      <c r="O135" s="9"/>
      <c r="P135" s="9" t="s">
        <v>667</v>
      </c>
      <c r="Q135" s="22">
        <v>43678.0</v>
      </c>
      <c r="R135" s="9" t="str">
        <f t="shared" si="1"/>
        <v>6</v>
      </c>
      <c r="S135" s="9"/>
      <c r="T135" s="23" t="str">
        <f t="array" ref="T135">XLOOKUP(C135,fichas_pdf!$A$2:$A$96,fichas_pdf!$D$2:$D$96,"no tiene en pdf",0,1)</f>
        <v>1</v>
      </c>
      <c r="U135" s="4"/>
      <c r="V135" s="4"/>
      <c r="W135" s="4"/>
      <c r="X135" s="4"/>
      <c r="Y135" s="4"/>
      <c r="Z135" s="4"/>
    </row>
    <row r="136" ht="15.75" hidden="1" customHeight="1">
      <c r="A136" s="5">
        <v>151.0</v>
      </c>
      <c r="B136" s="6">
        <v>2.7767903E7</v>
      </c>
      <c r="C136" s="6">
        <v>1239.0</v>
      </c>
      <c r="D136" s="6">
        <v>3.4999032089E10</v>
      </c>
      <c r="E136" s="6"/>
      <c r="F136" s="6"/>
      <c r="G136" s="6"/>
      <c r="H136" s="6" t="s">
        <v>658</v>
      </c>
      <c r="I136" s="6" t="s">
        <v>659</v>
      </c>
      <c r="J136" s="6"/>
      <c r="K136" s="6"/>
      <c r="L136" s="6"/>
      <c r="M136" s="6"/>
      <c r="N136" s="6"/>
      <c r="O136" s="6"/>
      <c r="P136" s="6" t="s">
        <v>667</v>
      </c>
      <c r="Q136" s="20">
        <v>43136.0</v>
      </c>
      <c r="R136" s="6" t="str">
        <f t="shared" si="1"/>
        <v>7</v>
      </c>
      <c r="S136" s="6"/>
      <c r="T136" s="21" t="str">
        <f t="array" ref="T136">XLOOKUP(C136,fichas_pdf!$A$2:$A$96,fichas_pdf!$D$2:$D$96,"no tiene en pdf",0,1)</f>
        <v>no tiene en pdf</v>
      </c>
      <c r="U136" s="4"/>
      <c r="V136" s="4"/>
      <c r="W136" s="4"/>
      <c r="X136" s="4"/>
      <c r="Y136" s="4"/>
      <c r="Z136" s="4"/>
    </row>
    <row r="137" ht="15.75" hidden="1" customHeight="1">
      <c r="A137" s="8">
        <v>152.0</v>
      </c>
      <c r="B137" s="9">
        <v>9.4087495E7</v>
      </c>
      <c r="C137" s="9">
        <v>1736.0</v>
      </c>
      <c r="D137" s="9">
        <v>3.4999032089E10</v>
      </c>
      <c r="E137" s="9"/>
      <c r="F137" s="9"/>
      <c r="G137" s="9"/>
      <c r="H137" s="9" t="s">
        <v>658</v>
      </c>
      <c r="I137" s="9" t="s">
        <v>659</v>
      </c>
      <c r="J137" s="9"/>
      <c r="K137" s="9"/>
      <c r="L137" s="9"/>
      <c r="M137" s="9"/>
      <c r="N137" s="9"/>
      <c r="O137" s="9"/>
      <c r="P137" s="9" t="s">
        <v>667</v>
      </c>
      <c r="Q137" s="22">
        <v>43678.0</v>
      </c>
      <c r="R137" s="9" t="str">
        <f t="shared" si="1"/>
        <v>6</v>
      </c>
      <c r="S137" s="9"/>
      <c r="T137" s="23" t="str">
        <f t="array" ref="T137">XLOOKUP(C137,fichas_pdf!$A$2:$A$96,fichas_pdf!$D$2:$D$96,"no tiene en pdf",0,1)</f>
        <v>no tiene en pdf</v>
      </c>
      <c r="U137" s="4"/>
      <c r="V137" s="4"/>
      <c r="W137" s="4"/>
      <c r="X137" s="4"/>
      <c r="Y137" s="4"/>
      <c r="Z137" s="4"/>
    </row>
    <row r="138" ht="15.75" hidden="1" customHeight="1">
      <c r="A138" s="5">
        <v>154.0</v>
      </c>
      <c r="B138" s="6">
        <v>2.5641513E7</v>
      </c>
      <c r="C138" s="6">
        <v>189.0</v>
      </c>
      <c r="D138" s="6">
        <v>3.4999032089E10</v>
      </c>
      <c r="E138" s="6"/>
      <c r="F138" s="6"/>
      <c r="G138" s="6"/>
      <c r="H138" s="6" t="s">
        <v>658</v>
      </c>
      <c r="I138" s="6" t="s">
        <v>659</v>
      </c>
      <c r="J138" s="6"/>
      <c r="K138" s="6"/>
      <c r="L138" s="6"/>
      <c r="M138" s="6"/>
      <c r="N138" s="6"/>
      <c r="O138" s="6"/>
      <c r="P138" s="6" t="s">
        <v>667</v>
      </c>
      <c r="Q138" s="20">
        <v>42705.0</v>
      </c>
      <c r="R138" s="6" t="str">
        <f t="shared" si="1"/>
        <v>9</v>
      </c>
      <c r="S138" s="6"/>
      <c r="T138" s="21" t="str">
        <f t="array" ref="T138">XLOOKUP(C138,fichas_pdf!$A$2:$A$96,fichas_pdf!$D$2:$D$96,"no tiene en pdf",0,1)</f>
        <v>no tiene en pdf</v>
      </c>
      <c r="U138" s="4"/>
      <c r="V138" s="4"/>
      <c r="W138" s="4"/>
      <c r="X138" s="4"/>
      <c r="Y138" s="4"/>
      <c r="Z138" s="4"/>
    </row>
    <row r="139" ht="15.75" hidden="1" customHeight="1">
      <c r="A139" s="8">
        <v>155.0</v>
      </c>
      <c r="B139" s="9">
        <v>3.3250656E7</v>
      </c>
      <c r="C139" s="9">
        <v>260.0</v>
      </c>
      <c r="D139" s="9">
        <v>3.4999032089E10</v>
      </c>
      <c r="E139" s="9"/>
      <c r="F139" s="9"/>
      <c r="G139" s="9"/>
      <c r="H139" s="9" t="s">
        <v>658</v>
      </c>
      <c r="I139" s="9" t="s">
        <v>659</v>
      </c>
      <c r="J139" s="9"/>
      <c r="K139" s="9"/>
      <c r="L139" s="9"/>
      <c r="M139" s="9"/>
      <c r="N139" s="9"/>
      <c r="O139" s="9"/>
      <c r="P139" s="9" t="s">
        <v>666</v>
      </c>
      <c r="Q139" s="22">
        <v>42795.0</v>
      </c>
      <c r="R139" s="9" t="str">
        <f t="shared" si="1"/>
        <v>8</v>
      </c>
      <c r="S139" s="9"/>
      <c r="T139" s="23" t="str">
        <f t="array" ref="T139">XLOOKUP(C139,fichas_pdf!$A$2:$A$96,fichas_pdf!$D$2:$D$96,"no tiene en pdf",0,1)</f>
        <v>no tiene en pdf</v>
      </c>
      <c r="U139" s="4"/>
      <c r="V139" s="4"/>
      <c r="W139" s="4"/>
      <c r="X139" s="4"/>
      <c r="Y139" s="4"/>
      <c r="Z139" s="4"/>
    </row>
    <row r="140" ht="15.75" hidden="1" customHeight="1">
      <c r="A140" s="5">
        <v>156.0</v>
      </c>
      <c r="B140" s="6">
        <v>3.7350704E7</v>
      </c>
      <c r="C140" s="6"/>
      <c r="D140" s="6">
        <v>3.4999032089E10</v>
      </c>
      <c r="E140" s="6"/>
      <c r="F140" s="6"/>
      <c r="G140" s="6"/>
      <c r="H140" s="6" t="s">
        <v>658</v>
      </c>
      <c r="I140" s="6" t="s">
        <v>659</v>
      </c>
      <c r="J140" s="6"/>
      <c r="K140" s="6"/>
      <c r="L140" s="6"/>
      <c r="M140" s="6"/>
      <c r="N140" s="6"/>
      <c r="O140" s="6"/>
      <c r="P140" s="6" t="s">
        <v>666</v>
      </c>
      <c r="Q140" s="20"/>
      <c r="R140" s="6" t="str">
        <f t="shared" si="1"/>
        <v>126</v>
      </c>
      <c r="S140" s="6"/>
      <c r="T140" s="21" t="str">
        <f t="array" ref="T140">XLOOKUP(C140,fichas_pdf!$A$2:$A$96,fichas_pdf!$D$2:$D$96,"no tiene en pdf",0,1)</f>
        <v>no tiene en pdf</v>
      </c>
      <c r="U140" s="4"/>
      <c r="V140" s="4"/>
      <c r="W140" s="4"/>
      <c r="X140" s="4"/>
      <c r="Y140" s="4"/>
      <c r="Z140" s="4"/>
    </row>
    <row r="141" ht="15.75" hidden="1" customHeight="1">
      <c r="A141" s="8">
        <v>157.0</v>
      </c>
      <c r="B141" s="9">
        <v>3.862009E7</v>
      </c>
      <c r="C141" s="9"/>
      <c r="D141" s="9">
        <v>3.4999032089E10</v>
      </c>
      <c r="E141" s="9"/>
      <c r="F141" s="9"/>
      <c r="G141" s="9"/>
      <c r="H141" s="9" t="s">
        <v>658</v>
      </c>
      <c r="I141" s="9" t="s">
        <v>659</v>
      </c>
      <c r="J141" s="9"/>
      <c r="K141" s="9"/>
      <c r="L141" s="9"/>
      <c r="M141" s="9"/>
      <c r="N141" s="9"/>
      <c r="O141" s="9"/>
      <c r="P141" s="9" t="s">
        <v>667</v>
      </c>
      <c r="Q141" s="22"/>
      <c r="R141" s="9" t="str">
        <f t="shared" si="1"/>
        <v>126</v>
      </c>
      <c r="S141" s="9"/>
      <c r="T141" s="23" t="str">
        <f t="array" ref="T141">XLOOKUP(C141,fichas_pdf!$A$2:$A$96,fichas_pdf!$D$2:$D$96,"no tiene en pdf",0,1)</f>
        <v>no tiene en pdf</v>
      </c>
      <c r="U141" s="4"/>
      <c r="V141" s="4"/>
      <c r="W141" s="4"/>
      <c r="X141" s="4"/>
      <c r="Y141" s="4"/>
      <c r="Z141" s="4"/>
    </row>
    <row r="142" ht="15.75" hidden="1" customHeight="1">
      <c r="A142" s="5">
        <v>158.0</v>
      </c>
      <c r="B142" s="6">
        <v>2.8683156E7</v>
      </c>
      <c r="C142" s="6">
        <v>1065.0</v>
      </c>
      <c r="D142" s="6">
        <v>3.4999032089E10</v>
      </c>
      <c r="E142" s="6"/>
      <c r="F142" s="6"/>
      <c r="G142" s="6"/>
      <c r="H142" s="6" t="s">
        <v>658</v>
      </c>
      <c r="I142" s="6" t="s">
        <v>659</v>
      </c>
      <c r="J142" s="6"/>
      <c r="K142" s="6"/>
      <c r="L142" s="6"/>
      <c r="M142" s="6"/>
      <c r="N142" s="6"/>
      <c r="O142" s="6"/>
      <c r="P142" s="6" t="s">
        <v>667</v>
      </c>
      <c r="Q142" s="20">
        <v>42948.0</v>
      </c>
      <c r="R142" s="6" t="str">
        <f t="shared" si="1"/>
        <v>8</v>
      </c>
      <c r="S142" s="6"/>
      <c r="T142" s="21" t="str">
        <f t="array" ref="T142">XLOOKUP(C142,fichas_pdf!$A$2:$A$96,fichas_pdf!$D$2:$D$96,"no tiene en pdf",0,1)</f>
        <v>1</v>
      </c>
      <c r="U142" s="4"/>
      <c r="V142" s="4"/>
      <c r="W142" s="4"/>
      <c r="X142" s="4"/>
      <c r="Y142" s="4"/>
      <c r="Z142" s="4"/>
    </row>
    <row r="143" ht="15.75" hidden="1" customHeight="1">
      <c r="A143" s="8">
        <v>159.0</v>
      </c>
      <c r="B143" s="9">
        <v>4.097188E7</v>
      </c>
      <c r="C143" s="9">
        <v>2379.0</v>
      </c>
      <c r="D143" s="9">
        <v>3.4999032089E10</v>
      </c>
      <c r="E143" s="9"/>
      <c r="F143" s="9"/>
      <c r="G143" s="9"/>
      <c r="H143" s="9" t="s">
        <v>658</v>
      </c>
      <c r="I143" s="9" t="s">
        <v>659</v>
      </c>
      <c r="J143" s="9"/>
      <c r="K143" s="9"/>
      <c r="L143" s="9"/>
      <c r="M143" s="9"/>
      <c r="N143" s="9"/>
      <c r="O143" s="9"/>
      <c r="P143" s="9" t="s">
        <v>667</v>
      </c>
      <c r="Q143" s="22"/>
      <c r="R143" s="9" t="str">
        <f t="shared" si="1"/>
        <v>126</v>
      </c>
      <c r="S143" s="9"/>
      <c r="T143" s="23" t="str">
        <f t="array" ref="T143">XLOOKUP(C143,fichas_pdf!$A$2:$A$96,fichas_pdf!$D$2:$D$96,"no tiene en pdf",0,1)</f>
        <v>1</v>
      </c>
      <c r="U143" s="4"/>
      <c r="V143" s="4"/>
      <c r="W143" s="4"/>
      <c r="X143" s="4"/>
      <c r="Y143" s="4"/>
      <c r="Z143" s="4"/>
    </row>
    <row r="144" ht="15.75" hidden="1" customHeight="1">
      <c r="A144" s="5">
        <v>160.0</v>
      </c>
      <c r="B144" s="6">
        <v>4.0127613E7</v>
      </c>
      <c r="C144" s="6">
        <v>1698.0</v>
      </c>
      <c r="D144" s="6">
        <v>3.4999032089E10</v>
      </c>
      <c r="E144" s="6"/>
      <c r="F144" s="6"/>
      <c r="G144" s="6"/>
      <c r="H144" s="6" t="s">
        <v>658</v>
      </c>
      <c r="I144" s="6" t="s">
        <v>659</v>
      </c>
      <c r="J144" s="6"/>
      <c r="K144" s="6"/>
      <c r="L144" s="6"/>
      <c r="M144" s="6"/>
      <c r="N144" s="6"/>
      <c r="O144" s="6"/>
      <c r="P144" s="6" t="s">
        <v>667</v>
      </c>
      <c r="Q144" s="20">
        <v>43619.0</v>
      </c>
      <c r="R144" s="6" t="str">
        <f t="shared" si="1"/>
        <v>6</v>
      </c>
      <c r="S144" s="6"/>
      <c r="T144" s="21" t="str">
        <f t="array" ref="T144">XLOOKUP(C144,fichas_pdf!$A$2:$A$96,fichas_pdf!$D$2:$D$96,"no tiene en pdf",0,1)</f>
        <v>no tiene en pdf</v>
      </c>
      <c r="U144" s="4"/>
      <c r="V144" s="4"/>
      <c r="W144" s="4"/>
      <c r="X144" s="4"/>
      <c r="Y144" s="4"/>
      <c r="Z144" s="4"/>
    </row>
    <row r="145" ht="15.75" hidden="1" customHeight="1">
      <c r="A145" s="8">
        <v>161.0</v>
      </c>
      <c r="B145" s="9">
        <v>2.3696368E7</v>
      </c>
      <c r="C145" s="9">
        <v>3240.0</v>
      </c>
      <c r="D145" s="9">
        <v>3.4999032089E10</v>
      </c>
      <c r="E145" s="9"/>
      <c r="F145" s="9"/>
      <c r="G145" s="9"/>
      <c r="H145" s="9" t="s">
        <v>658</v>
      </c>
      <c r="I145" s="9" t="s">
        <v>659</v>
      </c>
      <c r="J145" s="9"/>
      <c r="K145" s="9"/>
      <c r="L145" s="9"/>
      <c r="M145" s="9"/>
      <c r="N145" s="9"/>
      <c r="O145" s="9"/>
      <c r="P145" s="9" t="s">
        <v>667</v>
      </c>
      <c r="Q145" s="22">
        <v>45138.0</v>
      </c>
      <c r="R145" s="9" t="str">
        <f t="shared" si="1"/>
        <v>2</v>
      </c>
      <c r="S145" s="9"/>
      <c r="T145" s="23" t="str">
        <f t="array" ref="T145">XLOOKUP(C145,fichas_pdf!$A$2:$A$96,fichas_pdf!$D$2:$D$96,"no tiene en pdf",0,1)</f>
        <v>no tiene en pdf</v>
      </c>
      <c r="U145" s="4"/>
      <c r="V145" s="4"/>
      <c r="W145" s="4"/>
      <c r="X145" s="4"/>
      <c r="Y145" s="4"/>
      <c r="Z145" s="4"/>
    </row>
    <row r="146" ht="15.75" hidden="1" customHeight="1">
      <c r="A146" s="5">
        <v>162.0</v>
      </c>
      <c r="B146" s="6">
        <v>3.7217593E7</v>
      </c>
      <c r="C146" s="6">
        <v>3242.0</v>
      </c>
      <c r="D146" s="6">
        <v>3.4999032089E10</v>
      </c>
      <c r="E146" s="6"/>
      <c r="F146" s="6"/>
      <c r="G146" s="6"/>
      <c r="H146" s="6" t="s">
        <v>658</v>
      </c>
      <c r="I146" s="6" t="s">
        <v>659</v>
      </c>
      <c r="J146" s="6"/>
      <c r="K146" s="6"/>
      <c r="L146" s="6"/>
      <c r="M146" s="6"/>
      <c r="N146" s="6"/>
      <c r="O146" s="6"/>
      <c r="P146" s="6" t="s">
        <v>667</v>
      </c>
      <c r="Q146" s="20"/>
      <c r="R146" s="6" t="str">
        <f t="shared" si="1"/>
        <v>126</v>
      </c>
      <c r="S146" s="6"/>
      <c r="T146" s="21" t="str">
        <f t="array" ref="T146">XLOOKUP(C146,fichas_pdf!$A$2:$A$96,fichas_pdf!$D$2:$D$96,"no tiene en pdf",0,1)</f>
        <v>no tiene en pdf</v>
      </c>
      <c r="U146" s="4"/>
      <c r="V146" s="4"/>
      <c r="W146" s="4"/>
      <c r="X146" s="4"/>
      <c r="Y146" s="4"/>
      <c r="Z146" s="4"/>
    </row>
    <row r="147" ht="15.75" hidden="1" customHeight="1">
      <c r="A147" s="8">
        <v>163.0</v>
      </c>
      <c r="B147" s="9">
        <v>9.3895929E7</v>
      </c>
      <c r="C147" s="9">
        <v>1150.0</v>
      </c>
      <c r="D147" s="9">
        <v>3.4999032089E10</v>
      </c>
      <c r="E147" s="9"/>
      <c r="F147" s="9"/>
      <c r="G147" s="9"/>
      <c r="H147" s="9" t="s">
        <v>658</v>
      </c>
      <c r="I147" s="9" t="s">
        <v>659</v>
      </c>
      <c r="J147" s="9"/>
      <c r="K147" s="9"/>
      <c r="L147" s="9"/>
      <c r="M147" s="9"/>
      <c r="N147" s="9"/>
      <c r="O147" s="9"/>
      <c r="P147" s="9" t="s">
        <v>667</v>
      </c>
      <c r="Q147" s="22">
        <v>42948.0</v>
      </c>
      <c r="R147" s="9" t="str">
        <f t="shared" si="1"/>
        <v>8</v>
      </c>
      <c r="S147" s="9"/>
      <c r="T147" s="23" t="str">
        <f t="array" ref="T147">XLOOKUP(C147,fichas_pdf!$A$2:$A$96,fichas_pdf!$D$2:$D$96,"no tiene en pdf",0,1)</f>
        <v>no tiene en pdf</v>
      </c>
      <c r="U147" s="4"/>
      <c r="V147" s="4"/>
      <c r="W147" s="4"/>
      <c r="X147" s="4"/>
      <c r="Y147" s="4"/>
      <c r="Z147" s="4"/>
    </row>
    <row r="148" ht="15.75" hidden="1" customHeight="1">
      <c r="A148" s="5">
        <v>164.0</v>
      </c>
      <c r="B148" s="6">
        <v>3.3789655E7</v>
      </c>
      <c r="C148" s="6">
        <v>1793.0</v>
      </c>
      <c r="D148" s="6">
        <v>3.4999032089E10</v>
      </c>
      <c r="E148" s="6"/>
      <c r="F148" s="6"/>
      <c r="G148" s="6"/>
      <c r="H148" s="6" t="s">
        <v>658</v>
      </c>
      <c r="I148" s="6" t="s">
        <v>659</v>
      </c>
      <c r="J148" s="6"/>
      <c r="K148" s="6"/>
      <c r="L148" s="6"/>
      <c r="M148" s="6"/>
      <c r="N148" s="6"/>
      <c r="O148" s="6"/>
      <c r="P148" s="6" t="s">
        <v>667</v>
      </c>
      <c r="Q148" s="20">
        <v>43770.0</v>
      </c>
      <c r="R148" s="6" t="str">
        <f t="shared" si="1"/>
        <v>6</v>
      </c>
      <c r="S148" s="6"/>
      <c r="T148" s="21" t="str">
        <f t="array" ref="T148">XLOOKUP(C148,fichas_pdf!$A$2:$A$96,fichas_pdf!$D$2:$D$96,"no tiene en pdf",0,1)</f>
        <v>no tiene en pdf</v>
      </c>
      <c r="U148" s="4"/>
      <c r="V148" s="4"/>
      <c r="W148" s="4"/>
      <c r="X148" s="4"/>
      <c r="Y148" s="4"/>
      <c r="Z148" s="4"/>
    </row>
    <row r="149" ht="15.75" hidden="1" customHeight="1">
      <c r="A149" s="8">
        <v>165.0</v>
      </c>
      <c r="B149" s="9">
        <v>1.0</v>
      </c>
      <c r="C149" s="9"/>
      <c r="D149" s="9">
        <v>3.4999032089E10</v>
      </c>
      <c r="E149" s="9"/>
      <c r="F149" s="9"/>
      <c r="G149" s="9"/>
      <c r="H149" s="9" t="s">
        <v>658</v>
      </c>
      <c r="I149" s="9" t="s">
        <v>659</v>
      </c>
      <c r="J149" s="9"/>
      <c r="K149" s="9"/>
      <c r="L149" s="9"/>
      <c r="M149" s="9"/>
      <c r="N149" s="9"/>
      <c r="O149" s="9"/>
      <c r="P149" s="9" t="s">
        <v>667</v>
      </c>
      <c r="Q149" s="22"/>
      <c r="R149" s="9" t="str">
        <f t="shared" si="1"/>
        <v>126</v>
      </c>
      <c r="S149" s="9"/>
      <c r="T149" s="23" t="str">
        <f t="array" ref="T149">XLOOKUP(C149,fichas_pdf!$A$2:$A$96,fichas_pdf!$D$2:$D$96,"no tiene en pdf",0,1)</f>
        <v>no tiene en pdf</v>
      </c>
      <c r="U149" s="4"/>
      <c r="V149" s="4"/>
      <c r="W149" s="4"/>
      <c r="X149" s="4"/>
      <c r="Y149" s="4"/>
      <c r="Z149" s="4"/>
    </row>
    <row r="150" ht="15.75" hidden="1" customHeight="1">
      <c r="A150" s="5">
        <v>166.0</v>
      </c>
      <c r="B150" s="6">
        <v>2.0</v>
      </c>
      <c r="C150" s="6"/>
      <c r="D150" s="6">
        <v>3.4999032089E10</v>
      </c>
      <c r="E150" s="6"/>
      <c r="F150" s="6"/>
      <c r="G150" s="6"/>
      <c r="H150" s="6" t="s">
        <v>658</v>
      </c>
      <c r="I150" s="6" t="s">
        <v>659</v>
      </c>
      <c r="J150" s="6"/>
      <c r="K150" s="6"/>
      <c r="L150" s="6"/>
      <c r="M150" s="6"/>
      <c r="N150" s="6"/>
      <c r="O150" s="6"/>
      <c r="P150" s="6" t="s">
        <v>667</v>
      </c>
      <c r="Q150" s="20"/>
      <c r="R150" s="6" t="str">
        <f t="shared" si="1"/>
        <v>126</v>
      </c>
      <c r="S150" s="6"/>
      <c r="T150" s="21" t="str">
        <f t="array" ref="T150">XLOOKUP(C150,fichas_pdf!$A$2:$A$96,fichas_pdf!$D$2:$D$96,"no tiene en pdf",0,1)</f>
        <v>no tiene en pdf</v>
      </c>
      <c r="U150" s="4"/>
      <c r="V150" s="4"/>
      <c r="W150" s="4"/>
      <c r="X150" s="4"/>
      <c r="Y150" s="4"/>
      <c r="Z150" s="4"/>
    </row>
    <row r="151" ht="15.75" hidden="1" customHeight="1">
      <c r="A151" s="8">
        <v>167.0</v>
      </c>
      <c r="B151" s="9">
        <v>3.0</v>
      </c>
      <c r="C151" s="9"/>
      <c r="D151" s="9">
        <v>3.4999032089E10</v>
      </c>
      <c r="E151" s="9"/>
      <c r="F151" s="9"/>
      <c r="G151" s="9"/>
      <c r="H151" s="9" t="s">
        <v>658</v>
      </c>
      <c r="I151" s="9" t="s">
        <v>659</v>
      </c>
      <c r="J151" s="9"/>
      <c r="K151" s="9"/>
      <c r="L151" s="9"/>
      <c r="M151" s="9"/>
      <c r="N151" s="9"/>
      <c r="O151" s="9"/>
      <c r="P151" s="9" t="s">
        <v>667</v>
      </c>
      <c r="Q151" s="22"/>
      <c r="R151" s="9" t="str">
        <f t="shared" si="1"/>
        <v>126</v>
      </c>
      <c r="S151" s="9"/>
      <c r="T151" s="23" t="str">
        <f t="array" ref="T151">XLOOKUP(C151,fichas_pdf!$A$2:$A$96,fichas_pdf!$D$2:$D$96,"no tiene en pdf",0,1)</f>
        <v>no tiene en pdf</v>
      </c>
      <c r="U151" s="4"/>
      <c r="V151" s="4"/>
      <c r="W151" s="4"/>
      <c r="X151" s="4"/>
      <c r="Y151" s="4"/>
      <c r="Z151" s="4"/>
    </row>
    <row r="152" ht="15.75" hidden="1" customHeight="1">
      <c r="A152" s="5">
        <v>169.0</v>
      </c>
      <c r="B152" s="6">
        <v>5.0</v>
      </c>
      <c r="C152" s="6"/>
      <c r="D152" s="6">
        <v>3.4999032089E10</v>
      </c>
      <c r="E152" s="6"/>
      <c r="F152" s="6"/>
      <c r="G152" s="6"/>
      <c r="H152" s="6" t="s">
        <v>658</v>
      </c>
      <c r="I152" s="6" t="s">
        <v>659</v>
      </c>
      <c r="J152" s="6"/>
      <c r="K152" s="6"/>
      <c r="L152" s="6"/>
      <c r="M152" s="6"/>
      <c r="N152" s="6"/>
      <c r="O152" s="6"/>
      <c r="P152" s="6" t="s">
        <v>667</v>
      </c>
      <c r="Q152" s="20"/>
      <c r="R152" s="6" t="str">
        <f t="shared" si="1"/>
        <v>126</v>
      </c>
      <c r="S152" s="6"/>
      <c r="T152" s="21" t="str">
        <f t="array" ref="T152">XLOOKUP(C152,fichas_pdf!$A$2:$A$96,fichas_pdf!$D$2:$D$96,"no tiene en pdf",0,1)</f>
        <v>no tiene en pdf</v>
      </c>
      <c r="U152" s="4"/>
      <c r="V152" s="4"/>
      <c r="W152" s="4"/>
      <c r="X152" s="4"/>
      <c r="Y152" s="4"/>
      <c r="Z152" s="4"/>
    </row>
    <row r="153" ht="15.75" hidden="1" customHeight="1">
      <c r="A153" s="8">
        <v>170.0</v>
      </c>
      <c r="B153" s="9">
        <v>6.0</v>
      </c>
      <c r="C153" s="9"/>
      <c r="D153" s="9">
        <v>3.4999032089E10</v>
      </c>
      <c r="E153" s="9"/>
      <c r="F153" s="9"/>
      <c r="G153" s="9"/>
      <c r="H153" s="9" t="s">
        <v>658</v>
      </c>
      <c r="I153" s="9" t="s">
        <v>659</v>
      </c>
      <c r="J153" s="9"/>
      <c r="K153" s="9"/>
      <c r="L153" s="9"/>
      <c r="M153" s="9"/>
      <c r="N153" s="9"/>
      <c r="O153" s="9"/>
      <c r="P153" s="9" t="s">
        <v>667</v>
      </c>
      <c r="Q153" s="22"/>
      <c r="R153" s="9" t="str">
        <f t="shared" si="1"/>
        <v>126</v>
      </c>
      <c r="S153" s="9"/>
      <c r="T153" s="23" t="str">
        <f t="array" ref="T153">XLOOKUP(C153,fichas_pdf!$A$2:$A$96,fichas_pdf!$D$2:$D$96,"no tiene en pdf",0,1)</f>
        <v>no tiene en pdf</v>
      </c>
      <c r="U153" s="4"/>
      <c r="V153" s="4"/>
      <c r="W153" s="4"/>
      <c r="X153" s="4"/>
      <c r="Y153" s="4"/>
      <c r="Z153" s="4"/>
    </row>
    <row r="154" ht="15.75" hidden="1" customHeight="1">
      <c r="A154" s="5">
        <v>171.0</v>
      </c>
      <c r="B154" s="6">
        <v>7.0</v>
      </c>
      <c r="C154" s="6"/>
      <c r="D154" s="6">
        <v>3.4999032089E10</v>
      </c>
      <c r="E154" s="6"/>
      <c r="F154" s="6"/>
      <c r="G154" s="6"/>
      <c r="H154" s="6" t="s">
        <v>658</v>
      </c>
      <c r="I154" s="6" t="s">
        <v>659</v>
      </c>
      <c r="J154" s="6"/>
      <c r="K154" s="6"/>
      <c r="L154" s="6"/>
      <c r="M154" s="6"/>
      <c r="N154" s="6"/>
      <c r="O154" s="6"/>
      <c r="P154" s="6" t="s">
        <v>667</v>
      </c>
      <c r="Q154" s="20"/>
      <c r="R154" s="6" t="str">
        <f t="shared" si="1"/>
        <v>126</v>
      </c>
      <c r="S154" s="6"/>
      <c r="T154" s="21" t="str">
        <f t="array" ref="T154">XLOOKUP(C154,fichas_pdf!$A$2:$A$96,fichas_pdf!$D$2:$D$96,"no tiene en pdf",0,1)</f>
        <v>no tiene en pdf</v>
      </c>
      <c r="U154" s="4"/>
      <c r="V154" s="4"/>
      <c r="W154" s="4"/>
      <c r="X154" s="4"/>
      <c r="Y154" s="4"/>
      <c r="Z154" s="4"/>
    </row>
    <row r="155" ht="15.75" hidden="1" customHeight="1">
      <c r="A155" s="8">
        <v>172.0</v>
      </c>
      <c r="B155" s="9">
        <v>8.0</v>
      </c>
      <c r="C155" s="9"/>
      <c r="D155" s="9">
        <v>3.4999032089E10</v>
      </c>
      <c r="E155" s="9"/>
      <c r="F155" s="9"/>
      <c r="G155" s="9"/>
      <c r="H155" s="9" t="s">
        <v>658</v>
      </c>
      <c r="I155" s="9" t="s">
        <v>659</v>
      </c>
      <c r="J155" s="9"/>
      <c r="K155" s="9"/>
      <c r="L155" s="9"/>
      <c r="M155" s="9"/>
      <c r="N155" s="9"/>
      <c r="O155" s="9"/>
      <c r="P155" s="9" t="s">
        <v>667</v>
      </c>
      <c r="Q155" s="22"/>
      <c r="R155" s="9" t="str">
        <f t="shared" si="1"/>
        <v>126</v>
      </c>
      <c r="S155" s="9"/>
      <c r="T155" s="23" t="str">
        <f t="array" ref="T155">XLOOKUP(C155,fichas_pdf!$A$2:$A$96,fichas_pdf!$D$2:$D$96,"no tiene en pdf",0,1)</f>
        <v>no tiene en pdf</v>
      </c>
      <c r="U155" s="4"/>
      <c r="V155" s="4"/>
      <c r="W155" s="4"/>
      <c r="X155" s="4"/>
      <c r="Y155" s="4"/>
      <c r="Z155" s="4"/>
    </row>
    <row r="156" ht="15.75" hidden="1" customHeight="1">
      <c r="A156" s="5">
        <v>173.0</v>
      </c>
      <c r="B156" s="6">
        <v>9.0</v>
      </c>
      <c r="C156" s="6"/>
      <c r="D156" s="6">
        <v>3.4999032089E10</v>
      </c>
      <c r="E156" s="6"/>
      <c r="F156" s="6"/>
      <c r="G156" s="6"/>
      <c r="H156" s="6" t="s">
        <v>658</v>
      </c>
      <c r="I156" s="6" t="s">
        <v>659</v>
      </c>
      <c r="J156" s="6"/>
      <c r="K156" s="6"/>
      <c r="L156" s="6"/>
      <c r="M156" s="6"/>
      <c r="N156" s="6"/>
      <c r="O156" s="6"/>
      <c r="P156" s="6" t="s">
        <v>667</v>
      </c>
      <c r="Q156" s="20"/>
      <c r="R156" s="6" t="str">
        <f t="shared" si="1"/>
        <v>126</v>
      </c>
      <c r="S156" s="6"/>
      <c r="T156" s="21" t="str">
        <f t="array" ref="T156">XLOOKUP(C156,fichas_pdf!$A$2:$A$96,fichas_pdf!$D$2:$D$96,"no tiene en pdf",0,1)</f>
        <v>no tiene en pdf</v>
      </c>
      <c r="U156" s="4"/>
      <c r="V156" s="4"/>
      <c r="W156" s="4"/>
      <c r="X156" s="4"/>
      <c r="Y156" s="4"/>
      <c r="Z156" s="4"/>
    </row>
    <row r="157" ht="15.75" hidden="1" customHeight="1">
      <c r="A157" s="8">
        <v>174.0</v>
      </c>
      <c r="B157" s="9">
        <v>10.0</v>
      </c>
      <c r="C157" s="9"/>
      <c r="D157" s="9">
        <v>3.4999032089E10</v>
      </c>
      <c r="E157" s="9"/>
      <c r="F157" s="9"/>
      <c r="G157" s="9"/>
      <c r="H157" s="9" t="s">
        <v>658</v>
      </c>
      <c r="I157" s="9" t="s">
        <v>659</v>
      </c>
      <c r="J157" s="9"/>
      <c r="K157" s="9"/>
      <c r="L157" s="9"/>
      <c r="M157" s="9"/>
      <c r="N157" s="9"/>
      <c r="O157" s="9"/>
      <c r="P157" s="9" t="s">
        <v>667</v>
      </c>
      <c r="Q157" s="22"/>
      <c r="R157" s="9" t="str">
        <f t="shared" si="1"/>
        <v>126</v>
      </c>
      <c r="S157" s="9"/>
      <c r="T157" s="23" t="str">
        <f t="array" ref="T157">XLOOKUP(C157,fichas_pdf!$A$2:$A$96,fichas_pdf!$D$2:$D$96,"no tiene en pdf",0,1)</f>
        <v>no tiene en pdf</v>
      </c>
      <c r="U157" s="4"/>
      <c r="V157" s="4"/>
      <c r="W157" s="4"/>
      <c r="X157" s="4"/>
      <c r="Y157" s="4"/>
      <c r="Z157" s="4"/>
    </row>
    <row r="158" ht="15.75" hidden="1" customHeight="1">
      <c r="A158" s="5">
        <v>175.0</v>
      </c>
      <c r="B158" s="6">
        <v>11.0</v>
      </c>
      <c r="C158" s="6"/>
      <c r="D158" s="6">
        <v>3.4999032089E10</v>
      </c>
      <c r="E158" s="6"/>
      <c r="F158" s="6"/>
      <c r="G158" s="6"/>
      <c r="H158" s="6" t="s">
        <v>658</v>
      </c>
      <c r="I158" s="6" t="s">
        <v>659</v>
      </c>
      <c r="J158" s="6"/>
      <c r="K158" s="6"/>
      <c r="L158" s="6"/>
      <c r="M158" s="6"/>
      <c r="N158" s="6"/>
      <c r="O158" s="6"/>
      <c r="P158" s="6" t="s">
        <v>667</v>
      </c>
      <c r="Q158" s="20"/>
      <c r="R158" s="6" t="str">
        <f t="shared" si="1"/>
        <v>126</v>
      </c>
      <c r="S158" s="6"/>
      <c r="T158" s="21" t="str">
        <f t="array" ref="T158">XLOOKUP(C158,fichas_pdf!$A$2:$A$96,fichas_pdf!$D$2:$D$96,"no tiene en pdf",0,1)</f>
        <v>no tiene en pdf</v>
      </c>
      <c r="U158" s="4"/>
      <c r="V158" s="4"/>
      <c r="W158" s="4"/>
      <c r="X158" s="4"/>
      <c r="Y158" s="4"/>
      <c r="Z158" s="4"/>
    </row>
    <row r="159" ht="15.75" hidden="1" customHeight="1">
      <c r="A159" s="8">
        <v>176.0</v>
      </c>
      <c r="B159" s="9">
        <v>12.0</v>
      </c>
      <c r="C159" s="9"/>
      <c r="D159" s="9">
        <v>3.4999032089E10</v>
      </c>
      <c r="E159" s="9"/>
      <c r="F159" s="9"/>
      <c r="G159" s="9"/>
      <c r="H159" s="9" t="s">
        <v>658</v>
      </c>
      <c r="I159" s="9" t="s">
        <v>659</v>
      </c>
      <c r="J159" s="9"/>
      <c r="K159" s="9"/>
      <c r="L159" s="9"/>
      <c r="M159" s="9"/>
      <c r="N159" s="9"/>
      <c r="O159" s="9"/>
      <c r="P159" s="9" t="s">
        <v>667</v>
      </c>
      <c r="Q159" s="22"/>
      <c r="R159" s="9" t="str">
        <f t="shared" si="1"/>
        <v>126</v>
      </c>
      <c r="S159" s="9"/>
      <c r="T159" s="23" t="str">
        <f t="array" ref="T159">XLOOKUP(C159,fichas_pdf!$A$2:$A$96,fichas_pdf!$D$2:$D$96,"no tiene en pdf",0,1)</f>
        <v>no tiene en pdf</v>
      </c>
      <c r="U159" s="4"/>
      <c r="V159" s="4"/>
      <c r="W159" s="4"/>
      <c r="X159" s="4"/>
      <c r="Y159" s="4"/>
      <c r="Z159" s="4"/>
    </row>
    <row r="160" ht="15.75" hidden="1" customHeight="1">
      <c r="A160" s="5">
        <v>177.0</v>
      </c>
      <c r="B160" s="6">
        <v>13.0</v>
      </c>
      <c r="C160" s="6"/>
      <c r="D160" s="6">
        <v>3.4999032089E10</v>
      </c>
      <c r="E160" s="6"/>
      <c r="F160" s="6"/>
      <c r="G160" s="6"/>
      <c r="H160" s="6" t="s">
        <v>658</v>
      </c>
      <c r="I160" s="6" t="s">
        <v>659</v>
      </c>
      <c r="J160" s="6"/>
      <c r="K160" s="6"/>
      <c r="L160" s="6"/>
      <c r="M160" s="6"/>
      <c r="N160" s="6"/>
      <c r="O160" s="6"/>
      <c r="P160" s="6" t="s">
        <v>667</v>
      </c>
      <c r="Q160" s="20"/>
      <c r="R160" s="6" t="str">
        <f t="shared" si="1"/>
        <v>126</v>
      </c>
      <c r="S160" s="6"/>
      <c r="T160" s="21" t="str">
        <f t="array" ref="T160">XLOOKUP(C160,fichas_pdf!$A$2:$A$96,fichas_pdf!$D$2:$D$96,"no tiene en pdf",0,1)</f>
        <v>no tiene en pdf</v>
      </c>
      <c r="U160" s="4"/>
      <c r="V160" s="4"/>
      <c r="W160" s="4"/>
      <c r="X160" s="4"/>
      <c r="Y160" s="4"/>
      <c r="Z160" s="4"/>
    </row>
    <row r="161" ht="15.75" hidden="1" customHeight="1">
      <c r="A161" s="8">
        <v>178.0</v>
      </c>
      <c r="B161" s="9">
        <v>3.0157917E7</v>
      </c>
      <c r="C161" s="9">
        <v>709.0</v>
      </c>
      <c r="D161" s="9">
        <v>3.4999032089E10</v>
      </c>
      <c r="E161" s="9"/>
      <c r="F161" s="9"/>
      <c r="G161" s="9"/>
      <c r="H161" s="9" t="s">
        <v>658</v>
      </c>
      <c r="I161" s="9" t="s">
        <v>659</v>
      </c>
      <c r="J161" s="9"/>
      <c r="K161" s="9"/>
      <c r="L161" s="9"/>
      <c r="M161" s="9"/>
      <c r="N161" s="9"/>
      <c r="O161" s="9"/>
      <c r="P161" s="9" t="s">
        <v>670</v>
      </c>
      <c r="Q161" s="22">
        <v>42948.0</v>
      </c>
      <c r="R161" s="9" t="str">
        <f t="shared" si="1"/>
        <v>8</v>
      </c>
      <c r="S161" s="9"/>
      <c r="T161" s="23" t="str">
        <f t="array" ref="T161">XLOOKUP(C161,fichas_pdf!$A$2:$A$96,fichas_pdf!$D$2:$D$96,"no tiene en pdf",0,1)</f>
        <v>no tiene en pdf</v>
      </c>
      <c r="U161" s="4"/>
      <c r="V161" s="4"/>
      <c r="W161" s="4"/>
      <c r="X161" s="4"/>
      <c r="Y161" s="4"/>
      <c r="Z161" s="4"/>
    </row>
    <row r="162" ht="15.75" hidden="1" customHeight="1">
      <c r="A162" s="5">
        <v>179.0</v>
      </c>
      <c r="B162" s="6">
        <v>3.4977306E7</v>
      </c>
      <c r="C162" s="6">
        <v>134.0</v>
      </c>
      <c r="D162" s="6">
        <v>3.4999032089E10</v>
      </c>
      <c r="E162" s="6"/>
      <c r="F162" s="6"/>
      <c r="G162" s="6"/>
      <c r="H162" s="6" t="s">
        <v>658</v>
      </c>
      <c r="I162" s="6" t="s">
        <v>659</v>
      </c>
      <c r="J162" s="6"/>
      <c r="K162" s="6"/>
      <c r="L162" s="6"/>
      <c r="M162" s="6"/>
      <c r="N162" s="6"/>
      <c r="O162" s="6"/>
      <c r="P162" s="6" t="s">
        <v>668</v>
      </c>
      <c r="Q162" s="20">
        <v>41732.0</v>
      </c>
      <c r="R162" s="6" t="str">
        <f t="shared" si="1"/>
        <v>11</v>
      </c>
      <c r="S162" s="6"/>
      <c r="T162" s="21" t="str">
        <f t="array" ref="T162">XLOOKUP(C162,fichas_pdf!$A$2:$A$96,fichas_pdf!$D$2:$D$96,"no tiene en pdf",0,1)</f>
        <v>no tiene en pdf</v>
      </c>
      <c r="U162" s="4"/>
      <c r="V162" s="4"/>
      <c r="W162" s="4"/>
      <c r="X162" s="4"/>
      <c r="Y162" s="4"/>
      <c r="Z162" s="4"/>
    </row>
    <row r="163" ht="15.75" hidden="1" customHeight="1">
      <c r="A163" s="8">
        <v>180.0</v>
      </c>
      <c r="B163" s="9">
        <v>4.1062447E7</v>
      </c>
      <c r="C163" s="9">
        <v>207.0</v>
      </c>
      <c r="D163" s="9">
        <v>3.4999032089E10</v>
      </c>
      <c r="E163" s="9"/>
      <c r="F163" s="9"/>
      <c r="G163" s="9"/>
      <c r="H163" s="9" t="s">
        <v>658</v>
      </c>
      <c r="I163" s="9" t="s">
        <v>659</v>
      </c>
      <c r="J163" s="9"/>
      <c r="K163" s="9"/>
      <c r="L163" s="9"/>
      <c r="M163" s="9"/>
      <c r="N163" s="9"/>
      <c r="O163" s="9"/>
      <c r="P163" s="9" t="s">
        <v>667</v>
      </c>
      <c r="Q163" s="22">
        <v>42795.0</v>
      </c>
      <c r="R163" s="9" t="str">
        <f t="shared" si="1"/>
        <v>8</v>
      </c>
      <c r="S163" s="9"/>
      <c r="T163" s="23" t="str">
        <f t="array" ref="T163">XLOOKUP(C163,fichas_pdf!$A$2:$A$96,fichas_pdf!$D$2:$D$96,"no tiene en pdf",0,1)</f>
        <v>no tiene en pdf</v>
      </c>
      <c r="U163" s="4"/>
      <c r="V163" s="4"/>
      <c r="W163" s="4"/>
      <c r="X163" s="4"/>
      <c r="Y163" s="4"/>
      <c r="Z163" s="4"/>
    </row>
    <row r="164" ht="15.75" hidden="1" customHeight="1">
      <c r="A164" s="5">
        <v>181.0</v>
      </c>
      <c r="B164" s="6">
        <v>2.8922058E7</v>
      </c>
      <c r="C164" s="6">
        <v>450.0</v>
      </c>
      <c r="D164" s="6">
        <v>3.4999032089E10</v>
      </c>
      <c r="E164" s="6"/>
      <c r="F164" s="6"/>
      <c r="G164" s="6"/>
      <c r="H164" s="6" t="s">
        <v>658</v>
      </c>
      <c r="I164" s="6" t="s">
        <v>659</v>
      </c>
      <c r="J164" s="6"/>
      <c r="K164" s="6"/>
      <c r="L164" s="6"/>
      <c r="M164" s="6"/>
      <c r="N164" s="6"/>
      <c r="O164" s="6"/>
      <c r="P164" s="6" t="s">
        <v>667</v>
      </c>
      <c r="Q164" s="20">
        <v>42917.0</v>
      </c>
      <c r="R164" s="6" t="str">
        <f t="shared" si="1"/>
        <v>8</v>
      </c>
      <c r="S164" s="6"/>
      <c r="T164" s="21" t="str">
        <f t="array" ref="T164">XLOOKUP(C164,fichas_pdf!$A$2:$A$96,fichas_pdf!$D$2:$D$96,"no tiene en pdf",0,1)</f>
        <v>no tiene en pdf</v>
      </c>
      <c r="U164" s="4"/>
      <c r="V164" s="4"/>
      <c r="W164" s="4"/>
      <c r="X164" s="4"/>
      <c r="Y164" s="4"/>
      <c r="Z164" s="4"/>
    </row>
    <row r="165" ht="15.75" hidden="1" customHeight="1">
      <c r="A165" s="8">
        <v>182.0</v>
      </c>
      <c r="B165" s="9">
        <v>4.1047817E7</v>
      </c>
      <c r="C165" s="9">
        <v>2593.0</v>
      </c>
      <c r="D165" s="9">
        <v>3.4999032089E10</v>
      </c>
      <c r="E165" s="9"/>
      <c r="F165" s="9"/>
      <c r="G165" s="9"/>
      <c r="H165" s="9" t="s">
        <v>658</v>
      </c>
      <c r="I165" s="9" t="s">
        <v>659</v>
      </c>
      <c r="J165" s="9"/>
      <c r="K165" s="9"/>
      <c r="L165" s="9"/>
      <c r="M165" s="9"/>
      <c r="N165" s="9"/>
      <c r="O165" s="9"/>
      <c r="P165" s="9" t="s">
        <v>667</v>
      </c>
      <c r="Q165" s="22"/>
      <c r="R165" s="9" t="str">
        <f t="shared" si="1"/>
        <v>126</v>
      </c>
      <c r="S165" s="9"/>
      <c r="T165" s="23" t="str">
        <f t="array" ref="T165">XLOOKUP(C165,fichas_pdf!$A$2:$A$96,fichas_pdf!$D$2:$D$96,"no tiene en pdf",0,1)</f>
        <v>no tiene en pdf</v>
      </c>
      <c r="U165" s="4"/>
      <c r="V165" s="4"/>
      <c r="W165" s="4"/>
      <c r="X165" s="4"/>
      <c r="Y165" s="4"/>
      <c r="Z165" s="4"/>
    </row>
    <row r="166" ht="15.75" hidden="1" customHeight="1">
      <c r="A166" s="5">
        <v>183.0</v>
      </c>
      <c r="B166" s="6">
        <v>3.9915064E7</v>
      </c>
      <c r="C166" s="6">
        <v>1526.0</v>
      </c>
      <c r="D166" s="6">
        <v>3.4999032089E10</v>
      </c>
      <c r="E166" s="6"/>
      <c r="F166" s="6"/>
      <c r="G166" s="6"/>
      <c r="H166" s="6" t="s">
        <v>658</v>
      </c>
      <c r="I166" s="6" t="s">
        <v>659</v>
      </c>
      <c r="J166" s="6"/>
      <c r="K166" s="6"/>
      <c r="L166" s="6"/>
      <c r="M166" s="6"/>
      <c r="N166" s="6"/>
      <c r="O166" s="6"/>
      <c r="P166" s="6" t="s">
        <v>667</v>
      </c>
      <c r="Q166" s="20"/>
      <c r="R166" s="6" t="str">
        <f t="shared" si="1"/>
        <v>126</v>
      </c>
      <c r="S166" s="6"/>
      <c r="T166" s="21" t="str">
        <f t="array" ref="T166">XLOOKUP(C166,fichas_pdf!$A$2:$A$96,fichas_pdf!$D$2:$D$96,"no tiene en pdf",0,1)</f>
        <v>no tiene en pdf</v>
      </c>
      <c r="U166" s="4"/>
      <c r="V166" s="4"/>
      <c r="W166" s="4"/>
      <c r="X166" s="4"/>
      <c r="Y166" s="4"/>
      <c r="Z166" s="4"/>
    </row>
    <row r="167" ht="15.75" hidden="1" customHeight="1">
      <c r="A167" s="8">
        <v>184.0</v>
      </c>
      <c r="B167" s="9">
        <v>3.4703565E7</v>
      </c>
      <c r="C167" s="9">
        <v>726.0</v>
      </c>
      <c r="D167" s="9">
        <v>3.4999032089E10</v>
      </c>
      <c r="E167" s="9"/>
      <c r="F167" s="9"/>
      <c r="G167" s="9"/>
      <c r="H167" s="9" t="s">
        <v>658</v>
      </c>
      <c r="I167" s="9" t="s">
        <v>659</v>
      </c>
      <c r="J167" s="9"/>
      <c r="K167" s="9"/>
      <c r="L167" s="9"/>
      <c r="M167" s="9"/>
      <c r="N167" s="9"/>
      <c r="O167" s="9"/>
      <c r="P167" s="9" t="s">
        <v>667</v>
      </c>
      <c r="Q167" s="22">
        <v>42948.0</v>
      </c>
      <c r="R167" s="9" t="str">
        <f t="shared" si="1"/>
        <v>8</v>
      </c>
      <c r="S167" s="9">
        <v>1.0</v>
      </c>
      <c r="T167" s="23" t="str">
        <f t="array" ref="T167">XLOOKUP(C167,fichas_pdf!$A$2:$A$96,fichas_pdf!$D$2:$D$96,"no tiene en pdf",0,1)</f>
        <v>no tiene en pdf</v>
      </c>
      <c r="U167" s="4"/>
      <c r="V167" s="4"/>
      <c r="W167" s="4"/>
      <c r="X167" s="4"/>
      <c r="Y167" s="4"/>
      <c r="Z167" s="4"/>
    </row>
    <row r="168" ht="15.75" hidden="1" customHeight="1">
      <c r="A168" s="5">
        <v>185.0</v>
      </c>
      <c r="B168" s="6">
        <v>3.9066896E7</v>
      </c>
      <c r="C168" s="6">
        <v>1577.0</v>
      </c>
      <c r="D168" s="6">
        <v>3.4999032089E10</v>
      </c>
      <c r="E168" s="6"/>
      <c r="F168" s="6"/>
      <c r="G168" s="6"/>
      <c r="H168" s="6" t="s">
        <v>658</v>
      </c>
      <c r="I168" s="6" t="s">
        <v>659</v>
      </c>
      <c r="J168" s="6"/>
      <c r="K168" s="6"/>
      <c r="L168" s="6"/>
      <c r="M168" s="6"/>
      <c r="N168" s="6"/>
      <c r="O168" s="6"/>
      <c r="P168" s="6" t="s">
        <v>667</v>
      </c>
      <c r="Q168" s="20">
        <v>43150.0</v>
      </c>
      <c r="R168" s="6" t="str">
        <f t="shared" si="1"/>
        <v>7</v>
      </c>
      <c r="S168" s="6"/>
      <c r="T168" s="21" t="str">
        <f t="array" ref="T168">XLOOKUP(C168,fichas_pdf!$A$2:$A$96,fichas_pdf!$D$2:$D$96,"no tiene en pdf",0,1)</f>
        <v>no tiene en pdf</v>
      </c>
      <c r="U168" s="4"/>
      <c r="V168" s="4"/>
      <c r="W168" s="4"/>
      <c r="X168" s="4"/>
      <c r="Y168" s="4"/>
      <c r="Z168" s="4"/>
    </row>
    <row r="169" ht="15.75" hidden="1" customHeight="1">
      <c r="A169" s="8">
        <v>186.0</v>
      </c>
      <c r="B169" s="9">
        <v>3.8070151E7</v>
      </c>
      <c r="C169" s="9">
        <v>1183.0</v>
      </c>
      <c r="D169" s="9">
        <v>3.4999032089E10</v>
      </c>
      <c r="E169" s="9"/>
      <c r="F169" s="9"/>
      <c r="G169" s="9"/>
      <c r="H169" s="9" t="s">
        <v>658</v>
      </c>
      <c r="I169" s="9" t="s">
        <v>659</v>
      </c>
      <c r="J169" s="9"/>
      <c r="K169" s="9"/>
      <c r="L169" s="9"/>
      <c r="M169" s="9"/>
      <c r="N169" s="9"/>
      <c r="O169" s="9"/>
      <c r="P169" s="9" t="s">
        <v>667</v>
      </c>
      <c r="Q169" s="22">
        <v>43132.0</v>
      </c>
      <c r="R169" s="9" t="str">
        <f t="shared" si="1"/>
        <v>7</v>
      </c>
      <c r="S169" s="9">
        <v>1.0</v>
      </c>
      <c r="T169" s="23" t="str">
        <f t="array" ref="T169">XLOOKUP(C169,fichas_pdf!$A$2:$A$96,fichas_pdf!$D$2:$D$96,"no tiene en pdf",0,1)</f>
        <v>no tiene en pdf</v>
      </c>
      <c r="U169" s="4"/>
      <c r="V169" s="4"/>
      <c r="W169" s="4"/>
      <c r="X169" s="4"/>
      <c r="Y169" s="4"/>
      <c r="Z169" s="4"/>
    </row>
    <row r="170" ht="15.75" hidden="1" customHeight="1">
      <c r="A170" s="5">
        <v>187.0</v>
      </c>
      <c r="B170" s="6">
        <v>3.6087484E7</v>
      </c>
      <c r="C170" s="6">
        <v>733.0</v>
      </c>
      <c r="D170" s="6">
        <v>3.4999032089E10</v>
      </c>
      <c r="E170" s="6"/>
      <c r="F170" s="6"/>
      <c r="G170" s="6"/>
      <c r="H170" s="6" t="s">
        <v>658</v>
      </c>
      <c r="I170" s="6" t="s">
        <v>659</v>
      </c>
      <c r="J170" s="6"/>
      <c r="K170" s="6"/>
      <c r="L170" s="6"/>
      <c r="M170" s="6"/>
      <c r="N170" s="6"/>
      <c r="O170" s="6"/>
      <c r="P170" s="6" t="s">
        <v>668</v>
      </c>
      <c r="Q170" s="20">
        <v>42948.0</v>
      </c>
      <c r="R170" s="6" t="str">
        <f t="shared" si="1"/>
        <v>8</v>
      </c>
      <c r="S170" s="6">
        <v>1.0</v>
      </c>
      <c r="T170" s="21" t="str">
        <f t="array" ref="T170">XLOOKUP(C170,fichas_pdf!$A$2:$A$96,fichas_pdf!$D$2:$D$96,"no tiene en pdf",0,1)</f>
        <v>no tiene en pdf</v>
      </c>
      <c r="U170" s="4"/>
      <c r="V170" s="4"/>
      <c r="W170" s="4"/>
      <c r="X170" s="4"/>
      <c r="Y170" s="4"/>
      <c r="Z170" s="4"/>
    </row>
    <row r="171" ht="15.75" hidden="1" customHeight="1">
      <c r="A171" s="8">
        <v>189.0</v>
      </c>
      <c r="B171" s="9">
        <v>3.694925E7</v>
      </c>
      <c r="C171" s="9">
        <v>1642.0</v>
      </c>
      <c r="D171" s="9">
        <v>3.4999032089E10</v>
      </c>
      <c r="E171" s="9"/>
      <c r="F171" s="9"/>
      <c r="G171" s="9"/>
      <c r="H171" s="9" t="s">
        <v>658</v>
      </c>
      <c r="I171" s="9" t="s">
        <v>659</v>
      </c>
      <c r="J171" s="9"/>
      <c r="K171" s="9"/>
      <c r="L171" s="9"/>
      <c r="M171" s="9"/>
      <c r="N171" s="9"/>
      <c r="O171" s="9"/>
      <c r="P171" s="9" t="s">
        <v>667</v>
      </c>
      <c r="Q171" s="22">
        <v>43535.0</v>
      </c>
      <c r="R171" s="9" t="str">
        <f t="shared" si="1"/>
        <v>6</v>
      </c>
      <c r="S171" s="9"/>
      <c r="T171" s="23" t="str">
        <f t="array" ref="T171">XLOOKUP(C171,fichas_pdf!$A$2:$A$96,fichas_pdf!$D$2:$D$96,"no tiene en pdf",0,1)</f>
        <v>no tiene en pdf</v>
      </c>
      <c r="U171" s="4"/>
      <c r="V171" s="4"/>
      <c r="W171" s="4"/>
      <c r="X171" s="4"/>
      <c r="Y171" s="4"/>
      <c r="Z171" s="4"/>
    </row>
    <row r="172" ht="15.75" hidden="1" customHeight="1">
      <c r="A172" s="5">
        <v>190.0</v>
      </c>
      <c r="B172" s="6">
        <v>3.8027633E7</v>
      </c>
      <c r="C172" s="6">
        <v>1586.0</v>
      </c>
      <c r="D172" s="6">
        <v>3.4999032089E10</v>
      </c>
      <c r="E172" s="6"/>
      <c r="F172" s="6"/>
      <c r="G172" s="6"/>
      <c r="H172" s="6" t="s">
        <v>658</v>
      </c>
      <c r="I172" s="6" t="s">
        <v>659</v>
      </c>
      <c r="J172" s="6"/>
      <c r="K172" s="6"/>
      <c r="L172" s="6"/>
      <c r="M172" s="6"/>
      <c r="N172" s="6"/>
      <c r="O172" s="6"/>
      <c r="P172" s="6" t="s">
        <v>667</v>
      </c>
      <c r="Q172" s="20">
        <v>43498.0</v>
      </c>
      <c r="R172" s="6" t="str">
        <f t="shared" si="1"/>
        <v>6</v>
      </c>
      <c r="S172" s="6"/>
      <c r="T172" s="21" t="str">
        <f t="array" ref="T172">XLOOKUP(C172,fichas_pdf!$A$2:$A$96,fichas_pdf!$D$2:$D$96,"no tiene en pdf",0,1)</f>
        <v>no tiene en pdf</v>
      </c>
      <c r="U172" s="4"/>
      <c r="V172" s="4"/>
      <c r="W172" s="4"/>
      <c r="X172" s="4"/>
      <c r="Y172" s="4"/>
      <c r="Z172" s="4"/>
    </row>
    <row r="173" ht="15.75" hidden="1" customHeight="1">
      <c r="A173" s="8">
        <v>191.0</v>
      </c>
      <c r="B173" s="9">
        <v>3.6550977E7</v>
      </c>
      <c r="C173" s="9">
        <v>1327.0</v>
      </c>
      <c r="D173" s="9">
        <v>3.4999032089E10</v>
      </c>
      <c r="E173" s="9"/>
      <c r="F173" s="9"/>
      <c r="G173" s="9"/>
      <c r="H173" s="9" t="s">
        <v>658</v>
      </c>
      <c r="I173" s="9" t="s">
        <v>659</v>
      </c>
      <c r="J173" s="9"/>
      <c r="K173" s="9"/>
      <c r="L173" s="9"/>
      <c r="M173" s="9"/>
      <c r="N173" s="9"/>
      <c r="O173" s="9"/>
      <c r="P173" s="9" t="s">
        <v>667</v>
      </c>
      <c r="Q173" s="22">
        <v>43132.0</v>
      </c>
      <c r="R173" s="9" t="str">
        <f t="shared" si="1"/>
        <v>7</v>
      </c>
      <c r="S173" s="9"/>
      <c r="T173" s="23" t="str">
        <f t="array" ref="T173">XLOOKUP(C173,fichas_pdf!$A$2:$A$96,fichas_pdf!$D$2:$D$96,"no tiene en pdf",0,1)</f>
        <v>no tiene en pdf</v>
      </c>
      <c r="U173" s="4"/>
      <c r="V173" s="4"/>
      <c r="W173" s="4"/>
      <c r="X173" s="4"/>
      <c r="Y173" s="4"/>
      <c r="Z173" s="4"/>
    </row>
    <row r="174" ht="15.75" hidden="1" customHeight="1">
      <c r="A174" s="5">
        <v>192.0</v>
      </c>
      <c r="B174" s="6">
        <v>3.5914134E7</v>
      </c>
      <c r="C174" s="6">
        <v>353.0</v>
      </c>
      <c r="D174" s="6">
        <v>3.4999032089E10</v>
      </c>
      <c r="E174" s="6"/>
      <c r="F174" s="6"/>
      <c r="G174" s="6"/>
      <c r="H174" s="6" t="s">
        <v>658</v>
      </c>
      <c r="I174" s="6" t="s">
        <v>659</v>
      </c>
      <c r="J174" s="6"/>
      <c r="K174" s="6"/>
      <c r="L174" s="6"/>
      <c r="M174" s="6"/>
      <c r="N174" s="6"/>
      <c r="O174" s="6"/>
      <c r="P174" s="6" t="s">
        <v>667</v>
      </c>
      <c r="Q174" s="20">
        <v>42884.0</v>
      </c>
      <c r="R174" s="6" t="str">
        <f t="shared" si="1"/>
        <v>8</v>
      </c>
      <c r="S174" s="6"/>
      <c r="T174" s="21" t="str">
        <f t="array" ref="T174">XLOOKUP(C174,fichas_pdf!$A$2:$A$96,fichas_pdf!$D$2:$D$96,"no tiene en pdf",0,1)</f>
        <v>no tiene en pdf</v>
      </c>
      <c r="U174" s="4"/>
      <c r="V174" s="4"/>
      <c r="W174" s="4"/>
      <c r="X174" s="4"/>
      <c r="Y174" s="4"/>
      <c r="Z174" s="4"/>
    </row>
    <row r="175" ht="15.75" hidden="1" customHeight="1">
      <c r="A175" s="8">
        <v>193.0</v>
      </c>
      <c r="B175" s="9">
        <v>9.5695047E7</v>
      </c>
      <c r="C175" s="9">
        <v>509.0</v>
      </c>
      <c r="D175" s="9">
        <v>3.4999032089E10</v>
      </c>
      <c r="E175" s="9"/>
      <c r="F175" s="9"/>
      <c r="G175" s="9"/>
      <c r="H175" s="9" t="s">
        <v>658</v>
      </c>
      <c r="I175" s="9" t="s">
        <v>659</v>
      </c>
      <c r="J175" s="9"/>
      <c r="K175" s="9"/>
      <c r="L175" s="9"/>
      <c r="M175" s="9"/>
      <c r="N175" s="9"/>
      <c r="O175" s="9"/>
      <c r="P175" s="9" t="s">
        <v>668</v>
      </c>
      <c r="Q175" s="22">
        <v>42919.0</v>
      </c>
      <c r="R175" s="9" t="str">
        <f t="shared" si="1"/>
        <v>8</v>
      </c>
      <c r="S175" s="9"/>
      <c r="T175" s="23" t="str">
        <f t="array" ref="T175">XLOOKUP(C175,fichas_pdf!$A$2:$A$96,fichas_pdf!$D$2:$D$96,"no tiene en pdf",0,1)</f>
        <v>no tiene en pdf</v>
      </c>
      <c r="U175" s="4"/>
      <c r="V175" s="4"/>
      <c r="W175" s="4"/>
      <c r="X175" s="4"/>
      <c r="Y175" s="4"/>
      <c r="Z175" s="4"/>
    </row>
    <row r="176" ht="15.75" hidden="1" customHeight="1">
      <c r="A176" s="5">
        <v>194.0</v>
      </c>
      <c r="B176" s="6">
        <v>3.7699248E7</v>
      </c>
      <c r="C176" s="6">
        <v>232.0</v>
      </c>
      <c r="D176" s="6">
        <v>3.4999032089E10</v>
      </c>
      <c r="E176" s="6"/>
      <c r="F176" s="6"/>
      <c r="G176" s="6"/>
      <c r="H176" s="6" t="s">
        <v>658</v>
      </c>
      <c r="I176" s="6" t="s">
        <v>659</v>
      </c>
      <c r="J176" s="6"/>
      <c r="K176" s="6"/>
      <c r="L176" s="6"/>
      <c r="M176" s="6"/>
      <c r="N176" s="6"/>
      <c r="O176" s="6"/>
      <c r="P176" s="6" t="s">
        <v>666</v>
      </c>
      <c r="Q176" s="20">
        <v>42795.0</v>
      </c>
      <c r="R176" s="6" t="str">
        <f t="shared" si="1"/>
        <v>8</v>
      </c>
      <c r="S176" s="6">
        <v>1.0</v>
      </c>
      <c r="T176" s="21" t="str">
        <f t="array" ref="T176">XLOOKUP(C176,fichas_pdf!$A$2:$A$96,fichas_pdf!$D$2:$D$96,"no tiene en pdf",0,1)</f>
        <v>no tiene en pdf</v>
      </c>
      <c r="U176" s="4"/>
      <c r="V176" s="4"/>
      <c r="W176" s="4"/>
      <c r="X176" s="4"/>
      <c r="Y176" s="4"/>
      <c r="Z176" s="4"/>
    </row>
    <row r="177" ht="15.75" hidden="1" customHeight="1">
      <c r="A177" s="8">
        <v>195.0</v>
      </c>
      <c r="B177" s="9">
        <v>2.5044383E7</v>
      </c>
      <c r="C177" s="9">
        <v>1380.0</v>
      </c>
      <c r="D177" s="9">
        <v>3.4999032089E10</v>
      </c>
      <c r="E177" s="9"/>
      <c r="F177" s="9"/>
      <c r="G177" s="9"/>
      <c r="H177" s="9" t="s">
        <v>658</v>
      </c>
      <c r="I177" s="9" t="s">
        <v>659</v>
      </c>
      <c r="J177" s="9"/>
      <c r="K177" s="9"/>
      <c r="L177" s="9"/>
      <c r="M177" s="9"/>
      <c r="N177" s="9"/>
      <c r="O177" s="9"/>
      <c r="P177" s="9" t="s">
        <v>666</v>
      </c>
      <c r="Q177" s="22">
        <v>42310.0</v>
      </c>
      <c r="R177" s="9" t="str">
        <f t="shared" si="1"/>
        <v>10</v>
      </c>
      <c r="S177" s="9">
        <v>1.0</v>
      </c>
      <c r="T177" s="23" t="str">
        <f t="array" ref="T177">XLOOKUP(C177,fichas_pdf!$A$2:$A$96,fichas_pdf!$D$2:$D$96,"no tiene en pdf",0,1)</f>
        <v>no tiene en pdf</v>
      </c>
      <c r="U177" s="4"/>
      <c r="V177" s="4"/>
      <c r="W177" s="4"/>
      <c r="X177" s="4"/>
      <c r="Y177" s="4"/>
      <c r="Z177" s="4"/>
    </row>
    <row r="178" ht="15.75" hidden="1" customHeight="1">
      <c r="A178" s="5">
        <v>196.0</v>
      </c>
      <c r="B178" s="6">
        <v>3.391498E7</v>
      </c>
      <c r="C178" s="6">
        <v>1993.0</v>
      </c>
      <c r="D178" s="6">
        <v>3.4999032089E10</v>
      </c>
      <c r="E178" s="6"/>
      <c r="F178" s="6"/>
      <c r="G178" s="6"/>
      <c r="H178" s="6" t="s">
        <v>658</v>
      </c>
      <c r="I178" s="6" t="s">
        <v>659</v>
      </c>
      <c r="J178" s="6"/>
      <c r="K178" s="6"/>
      <c r="L178" s="6"/>
      <c r="M178" s="6"/>
      <c r="N178" s="6"/>
      <c r="O178" s="6"/>
      <c r="P178" s="6" t="s">
        <v>667</v>
      </c>
      <c r="Q178" s="20">
        <v>44789.0</v>
      </c>
      <c r="R178" s="6" t="str">
        <f t="shared" si="1"/>
        <v>3</v>
      </c>
      <c r="S178" s="6"/>
      <c r="T178" s="21" t="str">
        <f t="array" ref="T178">XLOOKUP(C178,fichas_pdf!$A$2:$A$96,fichas_pdf!$D$2:$D$96,"no tiene en pdf",0,1)</f>
        <v>no tiene en pdf</v>
      </c>
      <c r="U178" s="4"/>
      <c r="V178" s="4"/>
      <c r="W178" s="4"/>
      <c r="X178" s="4"/>
      <c r="Y178" s="4"/>
      <c r="Z178" s="4"/>
    </row>
    <row r="179" ht="15.75" hidden="1" customHeight="1">
      <c r="A179" s="8">
        <v>197.0</v>
      </c>
      <c r="B179" s="9">
        <v>3.3401865E7</v>
      </c>
      <c r="C179" s="9">
        <v>1006.0</v>
      </c>
      <c r="D179" s="9">
        <v>3.4999032089E10</v>
      </c>
      <c r="E179" s="9"/>
      <c r="F179" s="9"/>
      <c r="G179" s="9"/>
      <c r="H179" s="9" t="s">
        <v>658</v>
      </c>
      <c r="I179" s="9" t="s">
        <v>659</v>
      </c>
      <c r="J179" s="9"/>
      <c r="K179" s="9"/>
      <c r="L179" s="9"/>
      <c r="M179" s="9"/>
      <c r="N179" s="9"/>
      <c r="O179" s="9"/>
      <c r="P179" s="9" t="s">
        <v>667</v>
      </c>
      <c r="Q179" s="22">
        <v>42948.0</v>
      </c>
      <c r="R179" s="9" t="str">
        <f t="shared" si="1"/>
        <v>8</v>
      </c>
      <c r="S179" s="9"/>
      <c r="T179" s="23" t="str">
        <f t="array" ref="T179">XLOOKUP(C179,fichas_pdf!$A$2:$A$96,fichas_pdf!$D$2:$D$96,"no tiene en pdf",0,1)</f>
        <v>no tiene en pdf</v>
      </c>
      <c r="U179" s="4"/>
      <c r="V179" s="4"/>
      <c r="W179" s="4"/>
      <c r="X179" s="4"/>
      <c r="Y179" s="4"/>
      <c r="Z179" s="4"/>
    </row>
    <row r="180" ht="15.75" hidden="1" customHeight="1">
      <c r="A180" s="5">
        <v>198.0</v>
      </c>
      <c r="B180" s="6">
        <v>2.9428219E7</v>
      </c>
      <c r="C180" s="6">
        <v>413.0</v>
      </c>
      <c r="D180" s="6">
        <v>3.4999032089E10</v>
      </c>
      <c r="E180" s="6"/>
      <c r="F180" s="6"/>
      <c r="G180" s="6"/>
      <c r="H180" s="6" t="s">
        <v>658</v>
      </c>
      <c r="I180" s="6" t="s">
        <v>659</v>
      </c>
      <c r="J180" s="6"/>
      <c r="K180" s="6"/>
      <c r="L180" s="6"/>
      <c r="M180" s="6"/>
      <c r="N180" s="6"/>
      <c r="O180" s="6"/>
      <c r="P180" s="6" t="s">
        <v>667</v>
      </c>
      <c r="Q180" s="20">
        <v>42884.0</v>
      </c>
      <c r="R180" s="6" t="str">
        <f t="shared" si="1"/>
        <v>8</v>
      </c>
      <c r="S180" s="6"/>
      <c r="T180" s="21" t="str">
        <f t="array" ref="T180">XLOOKUP(C180,fichas_pdf!$A$2:$A$96,fichas_pdf!$D$2:$D$96,"no tiene en pdf",0,1)</f>
        <v>no tiene en pdf</v>
      </c>
      <c r="U180" s="4"/>
      <c r="V180" s="4"/>
      <c r="W180" s="4"/>
      <c r="X180" s="4"/>
      <c r="Y180" s="4"/>
      <c r="Z180" s="4"/>
    </row>
    <row r="181" ht="15.75" hidden="1" customHeight="1">
      <c r="A181" s="8">
        <v>199.0</v>
      </c>
      <c r="B181" s="9">
        <v>2.767463E7</v>
      </c>
      <c r="C181" s="9">
        <v>417.0</v>
      </c>
      <c r="D181" s="9">
        <v>3.4999032089E10</v>
      </c>
      <c r="E181" s="9"/>
      <c r="F181" s="9"/>
      <c r="G181" s="9"/>
      <c r="H181" s="9" t="s">
        <v>658</v>
      </c>
      <c r="I181" s="9" t="s">
        <v>659</v>
      </c>
      <c r="J181" s="9"/>
      <c r="K181" s="9"/>
      <c r="L181" s="9"/>
      <c r="M181" s="9"/>
      <c r="N181" s="9"/>
      <c r="O181" s="9"/>
      <c r="P181" s="9" t="s">
        <v>667</v>
      </c>
      <c r="Q181" s="22">
        <v>42891.0</v>
      </c>
      <c r="R181" s="9" t="str">
        <f t="shared" si="1"/>
        <v>8</v>
      </c>
      <c r="S181" s="9">
        <v>1.0</v>
      </c>
      <c r="T181" s="23" t="str">
        <f t="array" ref="T181">XLOOKUP(C181,fichas_pdf!$A$2:$A$96,fichas_pdf!$D$2:$D$96,"no tiene en pdf",0,1)</f>
        <v>no tiene en pdf</v>
      </c>
      <c r="U181" s="4"/>
      <c r="V181" s="4"/>
      <c r="W181" s="4"/>
      <c r="X181" s="4"/>
      <c r="Y181" s="4"/>
      <c r="Z181" s="4"/>
    </row>
    <row r="182" ht="15.75" hidden="1" customHeight="1">
      <c r="A182" s="5">
        <v>200.0</v>
      </c>
      <c r="B182" s="6">
        <v>3.5728389E7</v>
      </c>
      <c r="C182" s="6">
        <v>267.0</v>
      </c>
      <c r="D182" s="6">
        <v>3.4999032089E10</v>
      </c>
      <c r="E182" s="6"/>
      <c r="F182" s="6"/>
      <c r="G182" s="6"/>
      <c r="H182" s="6" t="s">
        <v>658</v>
      </c>
      <c r="I182" s="6" t="s">
        <v>659</v>
      </c>
      <c r="J182" s="6"/>
      <c r="K182" s="6"/>
      <c r="L182" s="6"/>
      <c r="M182" s="6"/>
      <c r="N182" s="6"/>
      <c r="O182" s="6"/>
      <c r="P182" s="6" t="s">
        <v>666</v>
      </c>
      <c r="Q182" s="20">
        <v>42814.0</v>
      </c>
      <c r="R182" s="6" t="str">
        <f t="shared" si="1"/>
        <v>8</v>
      </c>
      <c r="S182" s="6"/>
      <c r="T182" s="21" t="str">
        <f t="array" ref="T182">XLOOKUP(C182,fichas_pdf!$A$2:$A$96,fichas_pdf!$D$2:$D$96,"no tiene en pdf",0,1)</f>
        <v>no tiene en pdf</v>
      </c>
      <c r="U182" s="4"/>
      <c r="V182" s="4"/>
      <c r="W182" s="4"/>
      <c r="X182" s="4"/>
      <c r="Y182" s="4"/>
      <c r="Z182" s="4"/>
    </row>
    <row r="183" ht="15.75" hidden="1" customHeight="1">
      <c r="A183" s="8">
        <v>201.0</v>
      </c>
      <c r="B183" s="9">
        <v>1.0000016E7</v>
      </c>
      <c r="C183" s="9">
        <v>2920.0</v>
      </c>
      <c r="D183" s="9">
        <v>3.4999032089E10</v>
      </c>
      <c r="E183" s="9"/>
      <c r="F183" s="9"/>
      <c r="G183" s="9"/>
      <c r="H183" s="9" t="s">
        <v>658</v>
      </c>
      <c r="I183" s="9" t="s">
        <v>659</v>
      </c>
      <c r="J183" s="9"/>
      <c r="K183" s="9"/>
      <c r="L183" s="9"/>
      <c r="M183" s="9"/>
      <c r="N183" s="9"/>
      <c r="O183" s="9"/>
      <c r="P183" s="9" t="s">
        <v>667</v>
      </c>
      <c r="Q183" s="22"/>
      <c r="R183" s="9" t="str">
        <f t="shared" si="1"/>
        <v>126</v>
      </c>
      <c r="S183" s="9"/>
      <c r="T183" s="23" t="str">
        <f t="array" ref="T183">XLOOKUP(C183,fichas_pdf!$A$2:$A$96,fichas_pdf!$D$2:$D$96,"no tiene en pdf",0,1)</f>
        <v>no tiene en pdf</v>
      </c>
      <c r="U183" s="4"/>
      <c r="V183" s="4"/>
      <c r="W183" s="4"/>
      <c r="X183" s="4"/>
      <c r="Y183" s="4"/>
      <c r="Z183" s="4"/>
    </row>
    <row r="184" ht="15.75" hidden="1" customHeight="1">
      <c r="A184" s="5">
        <v>202.0</v>
      </c>
      <c r="B184" s="6">
        <v>1.0000017E7</v>
      </c>
      <c r="C184" s="6">
        <v>2924.0</v>
      </c>
      <c r="D184" s="6">
        <v>3.4999032089E10</v>
      </c>
      <c r="E184" s="6"/>
      <c r="F184" s="6"/>
      <c r="G184" s="6"/>
      <c r="H184" s="6" t="s">
        <v>658</v>
      </c>
      <c r="I184" s="6" t="s">
        <v>659</v>
      </c>
      <c r="J184" s="6"/>
      <c r="K184" s="6"/>
      <c r="L184" s="6"/>
      <c r="M184" s="6"/>
      <c r="N184" s="6"/>
      <c r="O184" s="6"/>
      <c r="P184" s="6" t="s">
        <v>667</v>
      </c>
      <c r="Q184" s="20"/>
      <c r="R184" s="6" t="str">
        <f t="shared" si="1"/>
        <v>126</v>
      </c>
      <c r="S184" s="6"/>
      <c r="T184" s="21" t="str">
        <f t="array" ref="T184">XLOOKUP(C184,fichas_pdf!$A$2:$A$96,fichas_pdf!$D$2:$D$96,"no tiene en pdf",0,1)</f>
        <v>no tiene en pdf</v>
      </c>
      <c r="U184" s="4"/>
      <c r="V184" s="4"/>
      <c r="W184" s="4"/>
      <c r="X184" s="4"/>
      <c r="Y184" s="4"/>
      <c r="Z184" s="4"/>
    </row>
    <row r="185" ht="15.75" hidden="1" customHeight="1">
      <c r="A185" s="8">
        <v>203.0</v>
      </c>
      <c r="B185" s="9">
        <v>1.0000018E7</v>
      </c>
      <c r="C185" s="9">
        <v>2406.0</v>
      </c>
      <c r="D185" s="9">
        <v>3.4999032089E10</v>
      </c>
      <c r="E185" s="9"/>
      <c r="F185" s="9"/>
      <c r="G185" s="9"/>
      <c r="H185" s="9" t="s">
        <v>658</v>
      </c>
      <c r="I185" s="9" t="s">
        <v>659</v>
      </c>
      <c r="J185" s="9"/>
      <c r="K185" s="9"/>
      <c r="L185" s="9"/>
      <c r="M185" s="9"/>
      <c r="N185" s="9"/>
      <c r="O185" s="9"/>
      <c r="P185" s="9" t="s">
        <v>667</v>
      </c>
      <c r="Q185" s="22"/>
      <c r="R185" s="9" t="str">
        <f t="shared" si="1"/>
        <v>126</v>
      </c>
      <c r="S185" s="9"/>
      <c r="T185" s="23" t="str">
        <f t="array" ref="T185">XLOOKUP(C185,fichas_pdf!$A$2:$A$96,fichas_pdf!$D$2:$D$96,"no tiene en pdf",0,1)</f>
        <v>no tiene en pdf</v>
      </c>
      <c r="U185" s="4"/>
      <c r="V185" s="4"/>
      <c r="W185" s="4"/>
      <c r="X185" s="4"/>
      <c r="Y185" s="4"/>
      <c r="Z185" s="4"/>
    </row>
    <row r="186" ht="15.75" hidden="1" customHeight="1">
      <c r="A186" s="5">
        <v>204.0</v>
      </c>
      <c r="B186" s="6">
        <v>1.0000019E7</v>
      </c>
      <c r="C186" s="6">
        <v>2746.0</v>
      </c>
      <c r="D186" s="6">
        <v>3.4999032089E10</v>
      </c>
      <c r="E186" s="6"/>
      <c r="F186" s="6"/>
      <c r="G186" s="6"/>
      <c r="H186" s="6" t="s">
        <v>658</v>
      </c>
      <c r="I186" s="6" t="s">
        <v>659</v>
      </c>
      <c r="J186" s="6"/>
      <c r="K186" s="6"/>
      <c r="L186" s="6"/>
      <c r="M186" s="6"/>
      <c r="N186" s="6"/>
      <c r="O186" s="6"/>
      <c r="P186" s="6" t="s">
        <v>667</v>
      </c>
      <c r="Q186" s="20"/>
      <c r="R186" s="6" t="str">
        <f t="shared" si="1"/>
        <v>126</v>
      </c>
      <c r="S186" s="6"/>
      <c r="T186" s="21" t="str">
        <f t="array" ref="T186">XLOOKUP(C186,fichas_pdf!$A$2:$A$96,fichas_pdf!$D$2:$D$96,"no tiene en pdf",0,1)</f>
        <v>no tiene en pdf</v>
      </c>
      <c r="U186" s="4"/>
      <c r="V186" s="4"/>
      <c r="W186" s="4"/>
      <c r="X186" s="4"/>
      <c r="Y186" s="4"/>
      <c r="Z186" s="4"/>
    </row>
    <row r="187" ht="15.75" hidden="1" customHeight="1">
      <c r="A187" s="8">
        <v>205.0</v>
      </c>
      <c r="B187" s="9">
        <v>3.6755934E7</v>
      </c>
      <c r="C187" s="9">
        <v>1753.0</v>
      </c>
      <c r="D187" s="9">
        <v>3.4999032089E10</v>
      </c>
      <c r="E187" s="9"/>
      <c r="F187" s="9"/>
      <c r="G187" s="9"/>
      <c r="H187" s="9" t="s">
        <v>658</v>
      </c>
      <c r="I187" s="9" t="s">
        <v>659</v>
      </c>
      <c r="J187" s="9"/>
      <c r="K187" s="9"/>
      <c r="L187" s="9"/>
      <c r="M187" s="9"/>
      <c r="N187" s="9"/>
      <c r="O187" s="9"/>
      <c r="P187" s="9" t="s">
        <v>667</v>
      </c>
      <c r="Q187" s="22">
        <v>43739.0</v>
      </c>
      <c r="R187" s="9" t="str">
        <f t="shared" si="1"/>
        <v>6</v>
      </c>
      <c r="S187" s="9"/>
      <c r="T187" s="23" t="str">
        <f t="array" ref="T187">XLOOKUP(C187,fichas_pdf!$A$2:$A$96,fichas_pdf!$D$2:$D$96,"no tiene en pdf",0,1)</f>
        <v>no tiene en pdf</v>
      </c>
      <c r="U187" s="4"/>
      <c r="V187" s="4"/>
      <c r="W187" s="4"/>
      <c r="X187" s="4"/>
      <c r="Y187" s="4"/>
      <c r="Z187" s="4"/>
    </row>
    <row r="188" ht="15.75" hidden="1" customHeight="1">
      <c r="A188" s="5">
        <v>206.0</v>
      </c>
      <c r="B188" s="6">
        <v>1.0000021E7</v>
      </c>
      <c r="C188" s="6">
        <v>1919.0</v>
      </c>
      <c r="D188" s="6">
        <v>3.4999032089E10</v>
      </c>
      <c r="E188" s="6"/>
      <c r="F188" s="6"/>
      <c r="G188" s="6"/>
      <c r="H188" s="6" t="s">
        <v>658</v>
      </c>
      <c r="I188" s="6" t="s">
        <v>659</v>
      </c>
      <c r="J188" s="6"/>
      <c r="K188" s="6"/>
      <c r="L188" s="6"/>
      <c r="M188" s="6"/>
      <c r="N188" s="6"/>
      <c r="O188" s="6"/>
      <c r="P188" s="6" t="s">
        <v>667</v>
      </c>
      <c r="Q188" s="20"/>
      <c r="R188" s="6" t="str">
        <f t="shared" si="1"/>
        <v>126</v>
      </c>
      <c r="S188" s="6"/>
      <c r="T188" s="21" t="str">
        <f t="array" ref="T188">XLOOKUP(C188,fichas_pdf!$A$2:$A$96,fichas_pdf!$D$2:$D$96,"no tiene en pdf",0,1)</f>
        <v>no tiene en pdf</v>
      </c>
      <c r="U188" s="4"/>
      <c r="V188" s="4"/>
      <c r="W188" s="4"/>
      <c r="X188" s="4"/>
      <c r="Y188" s="4"/>
      <c r="Z188" s="4"/>
    </row>
    <row r="189" ht="15.75" hidden="1" customHeight="1">
      <c r="A189" s="8">
        <v>207.0</v>
      </c>
      <c r="B189" s="9">
        <v>1.0000001E7</v>
      </c>
      <c r="C189" s="9">
        <v>2601.0</v>
      </c>
      <c r="D189" s="9">
        <v>3.4999032089E10</v>
      </c>
      <c r="E189" s="9"/>
      <c r="F189" s="9"/>
      <c r="G189" s="9"/>
      <c r="H189" s="9" t="s">
        <v>658</v>
      </c>
      <c r="I189" s="9" t="s">
        <v>659</v>
      </c>
      <c r="J189" s="9"/>
      <c r="K189" s="9"/>
      <c r="L189" s="9"/>
      <c r="M189" s="9"/>
      <c r="N189" s="9"/>
      <c r="O189" s="9"/>
      <c r="P189" s="9" t="s">
        <v>667</v>
      </c>
      <c r="Q189" s="22"/>
      <c r="R189" s="9" t="str">
        <f t="shared" si="1"/>
        <v>126</v>
      </c>
      <c r="S189" s="9"/>
      <c r="T189" s="23" t="str">
        <f t="array" ref="T189">XLOOKUP(C189,fichas_pdf!$A$2:$A$96,fichas_pdf!$D$2:$D$96,"no tiene en pdf",0,1)</f>
        <v>no tiene en pdf</v>
      </c>
      <c r="U189" s="4"/>
      <c r="V189" s="4"/>
      <c r="W189" s="4"/>
      <c r="X189" s="4"/>
      <c r="Y189" s="4"/>
      <c r="Z189" s="4"/>
    </row>
    <row r="190" ht="15.75" hidden="1" customHeight="1">
      <c r="A190" s="5">
        <v>208.0</v>
      </c>
      <c r="B190" s="6">
        <v>1.0000002E7</v>
      </c>
      <c r="C190" s="6">
        <v>2608.0</v>
      </c>
      <c r="D190" s="6">
        <v>3.4999032089E10</v>
      </c>
      <c r="E190" s="6"/>
      <c r="F190" s="6"/>
      <c r="G190" s="6"/>
      <c r="H190" s="6" t="s">
        <v>658</v>
      </c>
      <c r="I190" s="6" t="s">
        <v>659</v>
      </c>
      <c r="J190" s="6"/>
      <c r="K190" s="6"/>
      <c r="L190" s="6"/>
      <c r="M190" s="6"/>
      <c r="N190" s="6"/>
      <c r="O190" s="6"/>
      <c r="P190" s="6" t="s">
        <v>667</v>
      </c>
      <c r="Q190" s="20"/>
      <c r="R190" s="6" t="str">
        <f t="shared" si="1"/>
        <v>126</v>
      </c>
      <c r="S190" s="6"/>
      <c r="T190" s="21" t="str">
        <f t="array" ref="T190">XLOOKUP(C190,fichas_pdf!$A$2:$A$96,fichas_pdf!$D$2:$D$96,"no tiene en pdf",0,1)</f>
        <v>no tiene en pdf</v>
      </c>
      <c r="U190" s="4"/>
      <c r="V190" s="4"/>
      <c r="W190" s="4"/>
      <c r="X190" s="4"/>
      <c r="Y190" s="4"/>
      <c r="Z190" s="4"/>
    </row>
    <row r="191" ht="15.75" hidden="1" customHeight="1">
      <c r="A191" s="8">
        <v>209.0</v>
      </c>
      <c r="B191" s="9">
        <v>1.0000003E7</v>
      </c>
      <c r="C191" s="9">
        <v>2891.0</v>
      </c>
      <c r="D191" s="9">
        <v>3.4999032089E10</v>
      </c>
      <c r="E191" s="9"/>
      <c r="F191" s="9"/>
      <c r="G191" s="9"/>
      <c r="H191" s="9" t="s">
        <v>658</v>
      </c>
      <c r="I191" s="9" t="s">
        <v>659</v>
      </c>
      <c r="J191" s="9"/>
      <c r="K191" s="9"/>
      <c r="L191" s="9"/>
      <c r="M191" s="9"/>
      <c r="N191" s="9"/>
      <c r="O191" s="9"/>
      <c r="P191" s="9" t="s">
        <v>667</v>
      </c>
      <c r="Q191" s="22"/>
      <c r="R191" s="9" t="str">
        <f t="shared" si="1"/>
        <v>126</v>
      </c>
      <c r="S191" s="9"/>
      <c r="T191" s="23" t="str">
        <f t="array" ref="T191">XLOOKUP(C191,fichas_pdf!$A$2:$A$96,fichas_pdf!$D$2:$D$96,"no tiene en pdf",0,1)</f>
        <v>no tiene en pdf</v>
      </c>
      <c r="U191" s="4"/>
      <c r="V191" s="4"/>
      <c r="W191" s="4"/>
      <c r="X191" s="4"/>
      <c r="Y191" s="4"/>
      <c r="Z191" s="4"/>
    </row>
    <row r="192" ht="15.75" hidden="1" customHeight="1">
      <c r="A192" s="5">
        <v>210.0</v>
      </c>
      <c r="B192" s="6">
        <v>1.0000004E7</v>
      </c>
      <c r="C192" s="6">
        <v>2954.0</v>
      </c>
      <c r="D192" s="6">
        <v>3.4999032089E10</v>
      </c>
      <c r="E192" s="6"/>
      <c r="F192" s="6"/>
      <c r="G192" s="6"/>
      <c r="H192" s="6" t="s">
        <v>658</v>
      </c>
      <c r="I192" s="6" t="s">
        <v>659</v>
      </c>
      <c r="J192" s="6"/>
      <c r="K192" s="6"/>
      <c r="L192" s="6"/>
      <c r="M192" s="6"/>
      <c r="N192" s="6"/>
      <c r="O192" s="6"/>
      <c r="P192" s="6" t="s">
        <v>667</v>
      </c>
      <c r="Q192" s="20"/>
      <c r="R192" s="6" t="str">
        <f t="shared" si="1"/>
        <v>126</v>
      </c>
      <c r="S192" s="6"/>
      <c r="T192" s="21" t="str">
        <f t="array" ref="T192">XLOOKUP(C192,fichas_pdf!$A$2:$A$96,fichas_pdf!$D$2:$D$96,"no tiene en pdf",0,1)</f>
        <v>no tiene en pdf</v>
      </c>
      <c r="U192" s="4"/>
      <c r="V192" s="4"/>
      <c r="W192" s="4"/>
      <c r="X192" s="4"/>
      <c r="Y192" s="4"/>
      <c r="Z192" s="4"/>
    </row>
    <row r="193" ht="15.75" hidden="1" customHeight="1">
      <c r="A193" s="8">
        <v>211.0</v>
      </c>
      <c r="B193" s="9">
        <v>1.0000005E7</v>
      </c>
      <c r="C193" s="9">
        <v>1931.0</v>
      </c>
      <c r="D193" s="9">
        <v>3.4999032089E10</v>
      </c>
      <c r="E193" s="9"/>
      <c r="F193" s="9"/>
      <c r="G193" s="9"/>
      <c r="H193" s="9" t="s">
        <v>658</v>
      </c>
      <c r="I193" s="9" t="s">
        <v>659</v>
      </c>
      <c r="J193" s="9"/>
      <c r="K193" s="9"/>
      <c r="L193" s="9"/>
      <c r="M193" s="9"/>
      <c r="N193" s="9"/>
      <c r="O193" s="9"/>
      <c r="P193" s="9" t="s">
        <v>667</v>
      </c>
      <c r="Q193" s="22"/>
      <c r="R193" s="9" t="str">
        <f t="shared" si="1"/>
        <v>126</v>
      </c>
      <c r="S193" s="9"/>
      <c r="T193" s="23" t="str">
        <f t="array" ref="T193">XLOOKUP(C193,fichas_pdf!$A$2:$A$96,fichas_pdf!$D$2:$D$96,"no tiene en pdf",0,1)</f>
        <v>no tiene en pdf</v>
      </c>
      <c r="U193" s="4"/>
      <c r="V193" s="4"/>
      <c r="W193" s="4"/>
      <c r="X193" s="4"/>
      <c r="Y193" s="4"/>
      <c r="Z193" s="4"/>
    </row>
    <row r="194" ht="15.75" hidden="1" customHeight="1">
      <c r="A194" s="5">
        <v>212.0</v>
      </c>
      <c r="B194" s="6">
        <v>4.5192487E7</v>
      </c>
      <c r="C194" s="6">
        <v>2177.0</v>
      </c>
      <c r="D194" s="6">
        <v>3.4999032089E10</v>
      </c>
      <c r="E194" s="6"/>
      <c r="F194" s="6"/>
      <c r="G194" s="6"/>
      <c r="H194" s="6" t="s">
        <v>658</v>
      </c>
      <c r="I194" s="6" t="s">
        <v>659</v>
      </c>
      <c r="J194" s="6"/>
      <c r="K194" s="6"/>
      <c r="L194" s="6"/>
      <c r="M194" s="6"/>
      <c r="N194" s="6"/>
      <c r="O194" s="6"/>
      <c r="P194" s="6" t="s">
        <v>667</v>
      </c>
      <c r="Q194" s="20"/>
      <c r="R194" s="6" t="str">
        <f t="shared" si="1"/>
        <v>126</v>
      </c>
      <c r="S194" s="6"/>
      <c r="T194" s="21" t="str">
        <f t="array" ref="T194">XLOOKUP(C194,fichas_pdf!$A$2:$A$96,fichas_pdf!$D$2:$D$96,"no tiene en pdf",0,1)</f>
        <v>1</v>
      </c>
      <c r="U194" s="4"/>
      <c r="V194" s="4"/>
      <c r="W194" s="4"/>
      <c r="X194" s="4"/>
      <c r="Y194" s="4"/>
      <c r="Z194" s="4"/>
    </row>
    <row r="195" ht="15.75" hidden="1" customHeight="1">
      <c r="A195" s="8">
        <v>213.0</v>
      </c>
      <c r="B195" s="9">
        <v>1.0000007E7</v>
      </c>
      <c r="C195" s="9">
        <v>2458.0</v>
      </c>
      <c r="D195" s="9">
        <v>3.4999032089E10</v>
      </c>
      <c r="E195" s="9"/>
      <c r="F195" s="9"/>
      <c r="G195" s="9"/>
      <c r="H195" s="9" t="s">
        <v>658</v>
      </c>
      <c r="I195" s="9" t="s">
        <v>659</v>
      </c>
      <c r="J195" s="9"/>
      <c r="K195" s="9"/>
      <c r="L195" s="9"/>
      <c r="M195" s="9"/>
      <c r="N195" s="9"/>
      <c r="O195" s="9"/>
      <c r="P195" s="9" t="s">
        <v>667</v>
      </c>
      <c r="Q195" s="22"/>
      <c r="R195" s="9" t="str">
        <f t="shared" si="1"/>
        <v>126</v>
      </c>
      <c r="S195" s="9"/>
      <c r="T195" s="23" t="str">
        <f t="array" ref="T195">XLOOKUP(C195,fichas_pdf!$A$2:$A$96,fichas_pdf!$D$2:$D$96,"no tiene en pdf",0,1)</f>
        <v>no tiene en pdf</v>
      </c>
      <c r="U195" s="4"/>
      <c r="V195" s="4"/>
      <c r="W195" s="4"/>
      <c r="X195" s="4"/>
      <c r="Y195" s="4"/>
      <c r="Z195" s="4"/>
    </row>
    <row r="196" ht="15.75" hidden="1" customHeight="1">
      <c r="A196" s="5">
        <v>214.0</v>
      </c>
      <c r="B196" s="6">
        <v>1.0000008E7</v>
      </c>
      <c r="C196" s="6">
        <v>2457.0</v>
      </c>
      <c r="D196" s="6">
        <v>3.4999032089E10</v>
      </c>
      <c r="E196" s="6"/>
      <c r="F196" s="6"/>
      <c r="G196" s="6"/>
      <c r="H196" s="6" t="s">
        <v>658</v>
      </c>
      <c r="I196" s="6" t="s">
        <v>659</v>
      </c>
      <c r="J196" s="6"/>
      <c r="K196" s="6"/>
      <c r="L196" s="6"/>
      <c r="M196" s="6"/>
      <c r="N196" s="6"/>
      <c r="O196" s="6"/>
      <c r="P196" s="6" t="s">
        <v>667</v>
      </c>
      <c r="Q196" s="20"/>
      <c r="R196" s="6" t="str">
        <f t="shared" si="1"/>
        <v>126</v>
      </c>
      <c r="S196" s="6"/>
      <c r="T196" s="21" t="str">
        <f t="array" ref="T196">XLOOKUP(C196,fichas_pdf!$A$2:$A$96,fichas_pdf!$D$2:$D$96,"no tiene en pdf",0,1)</f>
        <v>no tiene en pdf</v>
      </c>
      <c r="U196" s="4"/>
      <c r="V196" s="4"/>
      <c r="W196" s="4"/>
      <c r="X196" s="4"/>
      <c r="Y196" s="4"/>
      <c r="Z196" s="4"/>
    </row>
    <row r="197" ht="15.75" hidden="1" customHeight="1">
      <c r="A197" s="8">
        <v>215.0</v>
      </c>
      <c r="B197" s="9">
        <v>1.0000009E7</v>
      </c>
      <c r="C197" s="9">
        <v>2467.0</v>
      </c>
      <c r="D197" s="9">
        <v>3.4999032089E10</v>
      </c>
      <c r="E197" s="9"/>
      <c r="F197" s="9"/>
      <c r="G197" s="9"/>
      <c r="H197" s="9" t="s">
        <v>658</v>
      </c>
      <c r="I197" s="9" t="s">
        <v>659</v>
      </c>
      <c r="J197" s="9"/>
      <c r="K197" s="9"/>
      <c r="L197" s="9"/>
      <c r="M197" s="9"/>
      <c r="N197" s="9"/>
      <c r="O197" s="9"/>
      <c r="P197" s="9" t="s">
        <v>667</v>
      </c>
      <c r="Q197" s="22"/>
      <c r="R197" s="9" t="str">
        <f t="shared" si="1"/>
        <v>126</v>
      </c>
      <c r="S197" s="9"/>
      <c r="T197" s="23" t="str">
        <f t="array" ref="T197">XLOOKUP(C197,fichas_pdf!$A$2:$A$96,fichas_pdf!$D$2:$D$96,"no tiene en pdf",0,1)</f>
        <v>no tiene en pdf</v>
      </c>
      <c r="U197" s="4"/>
      <c r="V197" s="4"/>
      <c r="W197" s="4"/>
      <c r="X197" s="4"/>
      <c r="Y197" s="4"/>
      <c r="Z197" s="4"/>
    </row>
    <row r="198" ht="15.75" hidden="1" customHeight="1">
      <c r="A198" s="5">
        <v>216.0</v>
      </c>
      <c r="B198" s="6">
        <v>1.000001E7</v>
      </c>
      <c r="C198" s="6">
        <v>2795.0</v>
      </c>
      <c r="D198" s="6">
        <v>3.4999032089E10</v>
      </c>
      <c r="E198" s="6"/>
      <c r="F198" s="6"/>
      <c r="G198" s="6"/>
      <c r="H198" s="6" t="s">
        <v>658</v>
      </c>
      <c r="I198" s="6" t="s">
        <v>659</v>
      </c>
      <c r="J198" s="6"/>
      <c r="K198" s="6"/>
      <c r="L198" s="6"/>
      <c r="M198" s="6"/>
      <c r="N198" s="6"/>
      <c r="O198" s="6"/>
      <c r="P198" s="6" t="s">
        <v>667</v>
      </c>
      <c r="Q198" s="20"/>
      <c r="R198" s="6" t="str">
        <f t="shared" si="1"/>
        <v>126</v>
      </c>
      <c r="S198" s="6"/>
      <c r="T198" s="21" t="str">
        <f t="array" ref="T198">XLOOKUP(C198,fichas_pdf!$A$2:$A$96,fichas_pdf!$D$2:$D$96,"no tiene en pdf",0,1)</f>
        <v>no tiene en pdf</v>
      </c>
      <c r="U198" s="4"/>
      <c r="V198" s="4"/>
      <c r="W198" s="4"/>
      <c r="X198" s="4"/>
      <c r="Y198" s="4"/>
      <c r="Z198" s="4"/>
    </row>
    <row r="199" ht="15.75" hidden="1" customHeight="1">
      <c r="A199" s="8">
        <v>217.0</v>
      </c>
      <c r="B199" s="9">
        <v>1.0000011E7</v>
      </c>
      <c r="C199" s="9">
        <v>2798.0</v>
      </c>
      <c r="D199" s="9">
        <v>3.4999032089E10</v>
      </c>
      <c r="E199" s="9"/>
      <c r="F199" s="9"/>
      <c r="G199" s="9"/>
      <c r="H199" s="9" t="s">
        <v>658</v>
      </c>
      <c r="I199" s="9" t="s">
        <v>659</v>
      </c>
      <c r="J199" s="9"/>
      <c r="K199" s="9"/>
      <c r="L199" s="9"/>
      <c r="M199" s="9"/>
      <c r="N199" s="9"/>
      <c r="O199" s="9"/>
      <c r="P199" s="9" t="s">
        <v>667</v>
      </c>
      <c r="Q199" s="22"/>
      <c r="R199" s="9" t="str">
        <f t="shared" si="1"/>
        <v>126</v>
      </c>
      <c r="S199" s="9"/>
      <c r="T199" s="23" t="str">
        <f t="array" ref="T199">XLOOKUP(C199,fichas_pdf!$A$2:$A$96,fichas_pdf!$D$2:$D$96,"no tiene en pdf",0,1)</f>
        <v>no tiene en pdf</v>
      </c>
      <c r="U199" s="4"/>
      <c r="V199" s="4"/>
      <c r="W199" s="4"/>
      <c r="X199" s="4"/>
      <c r="Y199" s="4"/>
      <c r="Z199" s="4"/>
    </row>
    <row r="200" ht="15.75" hidden="1" customHeight="1">
      <c r="A200" s="5">
        <v>218.0</v>
      </c>
      <c r="B200" s="6">
        <v>1.0000012E7</v>
      </c>
      <c r="C200" s="6">
        <v>2333.0</v>
      </c>
      <c r="D200" s="6">
        <v>3.4999032089E10</v>
      </c>
      <c r="E200" s="6"/>
      <c r="F200" s="6"/>
      <c r="G200" s="6"/>
      <c r="H200" s="6" t="s">
        <v>658</v>
      </c>
      <c r="I200" s="6" t="s">
        <v>659</v>
      </c>
      <c r="J200" s="6"/>
      <c r="K200" s="6"/>
      <c r="L200" s="6"/>
      <c r="M200" s="6"/>
      <c r="N200" s="6"/>
      <c r="O200" s="6"/>
      <c r="P200" s="6" t="s">
        <v>667</v>
      </c>
      <c r="Q200" s="20"/>
      <c r="R200" s="6" t="str">
        <f t="shared" si="1"/>
        <v>126</v>
      </c>
      <c r="S200" s="6"/>
      <c r="T200" s="21" t="str">
        <f t="array" ref="T200">XLOOKUP(C200,fichas_pdf!$A$2:$A$96,fichas_pdf!$D$2:$D$96,"no tiene en pdf",0,1)</f>
        <v>no tiene en pdf</v>
      </c>
      <c r="U200" s="4"/>
      <c r="V200" s="4"/>
      <c r="W200" s="4"/>
      <c r="X200" s="4"/>
      <c r="Y200" s="4"/>
      <c r="Z200" s="4"/>
    </row>
    <row r="201" ht="15.75" hidden="1" customHeight="1">
      <c r="A201" s="8">
        <v>219.0</v>
      </c>
      <c r="B201" s="9">
        <v>3.8456881E7</v>
      </c>
      <c r="C201" s="9">
        <v>1777.0</v>
      </c>
      <c r="D201" s="9">
        <v>3.4999032089E10</v>
      </c>
      <c r="E201" s="9"/>
      <c r="F201" s="9"/>
      <c r="G201" s="9"/>
      <c r="H201" s="9" t="s">
        <v>658</v>
      </c>
      <c r="I201" s="9" t="s">
        <v>659</v>
      </c>
      <c r="J201" s="9"/>
      <c r="K201" s="9"/>
      <c r="L201" s="9"/>
      <c r="M201" s="9"/>
      <c r="N201" s="9"/>
      <c r="O201" s="9"/>
      <c r="P201" s="9" t="s">
        <v>667</v>
      </c>
      <c r="Q201" s="22">
        <v>43739.0</v>
      </c>
      <c r="R201" s="9" t="str">
        <f t="shared" si="1"/>
        <v>6</v>
      </c>
      <c r="S201" s="9"/>
      <c r="T201" s="23" t="str">
        <f t="array" ref="T201">XLOOKUP(C201,fichas_pdf!$A$2:$A$96,fichas_pdf!$D$2:$D$96,"no tiene en pdf",0,1)</f>
        <v>no tiene en pdf</v>
      </c>
      <c r="U201" s="4"/>
      <c r="V201" s="4"/>
      <c r="W201" s="4"/>
      <c r="X201" s="4"/>
      <c r="Y201" s="4"/>
      <c r="Z201" s="4"/>
    </row>
    <row r="202" ht="15.75" hidden="1" customHeight="1">
      <c r="A202" s="5">
        <v>221.0</v>
      </c>
      <c r="B202" s="6">
        <v>1.0000015E7</v>
      </c>
      <c r="C202" s="6">
        <v>2043.0</v>
      </c>
      <c r="D202" s="6">
        <v>3.4999032089E10</v>
      </c>
      <c r="E202" s="6"/>
      <c r="F202" s="6"/>
      <c r="G202" s="6"/>
      <c r="H202" s="6" t="s">
        <v>658</v>
      </c>
      <c r="I202" s="6" t="s">
        <v>659</v>
      </c>
      <c r="J202" s="6"/>
      <c r="K202" s="6"/>
      <c r="L202" s="6"/>
      <c r="M202" s="6"/>
      <c r="N202" s="6"/>
      <c r="O202" s="6"/>
      <c r="P202" s="6" t="s">
        <v>667</v>
      </c>
      <c r="Q202" s="20"/>
      <c r="R202" s="6" t="str">
        <f t="shared" si="1"/>
        <v>126</v>
      </c>
      <c r="S202" s="6"/>
      <c r="T202" s="21" t="str">
        <f t="array" ref="T202">XLOOKUP(C202,fichas_pdf!$A$2:$A$96,fichas_pdf!$D$2:$D$96,"no tiene en pdf",0,1)</f>
        <v>no tiene en pdf</v>
      </c>
      <c r="U202" s="4"/>
      <c r="V202" s="4"/>
      <c r="W202" s="4"/>
      <c r="X202" s="4"/>
      <c r="Y202" s="4"/>
      <c r="Z202" s="4"/>
    </row>
    <row r="203" ht="15.75" hidden="1" customHeight="1">
      <c r="A203" s="8">
        <v>222.0</v>
      </c>
      <c r="B203" s="9">
        <v>4.2272694E7</v>
      </c>
      <c r="C203" s="9">
        <v>1583.0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 t="s">
        <v>667</v>
      </c>
      <c r="Q203" s="22"/>
      <c r="R203" s="9" t="str">
        <f t="shared" si="1"/>
        <v>126</v>
      </c>
      <c r="S203" s="9"/>
      <c r="T203" s="23" t="str">
        <f t="array" ref="T203">XLOOKUP(C203,fichas_pdf!$A$2:$A$96,fichas_pdf!$D$2:$D$96,"no tiene en pdf",0,1)</f>
        <v>1</v>
      </c>
      <c r="U203" s="4"/>
      <c r="V203" s="4"/>
      <c r="W203" s="4"/>
      <c r="X203" s="4"/>
      <c r="Y203" s="4"/>
      <c r="Z203" s="4"/>
    </row>
    <row r="204" ht="15.75" hidden="1" customHeight="1">
      <c r="A204" s="5">
        <v>223.0</v>
      </c>
      <c r="B204" s="6">
        <v>3.64075E7</v>
      </c>
      <c r="C204" s="6">
        <v>1191.0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 t="s">
        <v>667</v>
      </c>
      <c r="Q204" s="20"/>
      <c r="R204" s="6" t="str">
        <f t="shared" si="1"/>
        <v>126</v>
      </c>
      <c r="S204" s="6"/>
      <c r="T204" s="21" t="str">
        <f t="array" ref="T204">XLOOKUP(C204,fichas_pdf!$A$2:$A$96,fichas_pdf!$D$2:$D$96,"no tiene en pdf",0,1)</f>
        <v>no tiene en pdf</v>
      </c>
      <c r="U204" s="4"/>
      <c r="V204" s="4"/>
      <c r="W204" s="4"/>
      <c r="X204" s="4"/>
      <c r="Y204" s="4"/>
      <c r="Z204" s="4"/>
    </row>
    <row r="205" ht="15.75" hidden="1" customHeight="1">
      <c r="A205" s="8">
        <v>224.0</v>
      </c>
      <c r="B205" s="9">
        <v>3.5181182E7</v>
      </c>
      <c r="C205" s="9">
        <v>803.0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 t="s">
        <v>667</v>
      </c>
      <c r="Q205" s="22">
        <v>43465.0</v>
      </c>
      <c r="R205" s="9" t="str">
        <f t="shared" si="1"/>
        <v>7</v>
      </c>
      <c r="S205" s="9"/>
      <c r="T205" s="23" t="str">
        <f t="array" ref="T205">XLOOKUP(C205,fichas_pdf!$A$2:$A$96,fichas_pdf!$D$2:$D$96,"no tiene en pdf",0,1)</f>
        <v>no tiene en pdf</v>
      </c>
      <c r="U205" s="4"/>
      <c r="V205" s="4"/>
      <c r="W205" s="4"/>
      <c r="X205" s="4"/>
      <c r="Y205" s="4"/>
      <c r="Z205" s="4"/>
    </row>
    <row r="206" ht="15.75" hidden="1" customHeight="1">
      <c r="A206" s="5">
        <v>225.0</v>
      </c>
      <c r="B206" s="6">
        <v>3.3741905E7</v>
      </c>
      <c r="C206" s="6">
        <v>109.0</v>
      </c>
      <c r="D206" s="6"/>
      <c r="E206" s="6"/>
      <c r="F206" s="6"/>
      <c r="G206" s="6" t="s">
        <v>657</v>
      </c>
      <c r="H206" s="6"/>
      <c r="I206" s="6"/>
      <c r="J206" s="6"/>
      <c r="K206" s="6"/>
      <c r="L206" s="6"/>
      <c r="M206" s="6"/>
      <c r="N206" s="6"/>
      <c r="O206" s="6"/>
      <c r="P206" s="6" t="s">
        <v>660</v>
      </c>
      <c r="Q206" s="20">
        <v>41640.0</v>
      </c>
      <c r="R206" s="6" t="str">
        <f t="shared" si="1"/>
        <v>11</v>
      </c>
      <c r="S206" s="6"/>
      <c r="T206" s="21" t="str">
        <f t="array" ref="T206">XLOOKUP(C206,fichas_pdf!$A$2:$A$96,fichas_pdf!$D$2:$D$96,"no tiene en pdf",0,1)</f>
        <v>no tiene en pdf</v>
      </c>
      <c r="U206" s="4"/>
      <c r="V206" s="4"/>
      <c r="W206" s="4"/>
      <c r="X206" s="4"/>
      <c r="Y206" s="4"/>
      <c r="Z206" s="4"/>
    </row>
    <row r="207" ht="15.75" hidden="1" customHeight="1">
      <c r="A207" s="25">
        <v>226.0</v>
      </c>
      <c r="B207" s="26">
        <v>1.8590445E7</v>
      </c>
      <c r="C207" s="26">
        <v>41.0</v>
      </c>
      <c r="D207" s="26"/>
      <c r="E207" s="26"/>
      <c r="F207" s="26"/>
      <c r="G207" s="26" t="s">
        <v>657</v>
      </c>
      <c r="H207" s="26"/>
      <c r="I207" s="26"/>
      <c r="J207" s="26"/>
      <c r="K207" s="26"/>
      <c r="L207" s="26"/>
      <c r="M207" s="26"/>
      <c r="N207" s="26"/>
      <c r="O207" s="26"/>
      <c r="P207" s="26" t="s">
        <v>668</v>
      </c>
      <c r="Q207" s="27">
        <v>41640.0</v>
      </c>
      <c r="R207" s="26" t="str">
        <f t="shared" si="1"/>
        <v>11</v>
      </c>
      <c r="S207" s="26"/>
      <c r="T207" s="28" t="str">
        <f t="array" ref="T207">XLOOKUP(C207,fichas_pdf!$A$2:$A$96,fichas_pdf!$D$2:$D$96,"no tiene en pdf",0,1)</f>
        <v>no tiene en pdf</v>
      </c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7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7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7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7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7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7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7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7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7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7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7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7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7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7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7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7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7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7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7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7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7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7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7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7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7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7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7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7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7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7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7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7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7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7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7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7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7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7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7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7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7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7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7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7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7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7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7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7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7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7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7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7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7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7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7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7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7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7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7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7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7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7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7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7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7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7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7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7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7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7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7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7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7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7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7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7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7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7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7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7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7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7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7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7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7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7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7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7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7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7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7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7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7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7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7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7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7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7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7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7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7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7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7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7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7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7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7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7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7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7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7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7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7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7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7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7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7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7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7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7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7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7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7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7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7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7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7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7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7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7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7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7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7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7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7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7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7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7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7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7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7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7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7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7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7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7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7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7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7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7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7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7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7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7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7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7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7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7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7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7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7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7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7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7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7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7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7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7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7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7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7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7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7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7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7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7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7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7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7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7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7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7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7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7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7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7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7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7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7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7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7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7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7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7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7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7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7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7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7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7"/>
      <c r="R407" s="4"/>
      <c r="S407" s="4"/>
      <c r="T407" s="4"/>
      <c r="U407" s="4"/>
      <c r="V407" s="4"/>
      <c r="W407" s="4"/>
      <c r="X407" s="4"/>
      <c r="Y407" s="4"/>
      <c r="Z407" s="4"/>
    </row>
  </sheetData>
  <dataValidations>
    <dataValidation type="custom" allowBlank="1" showDropDown="1" sqref="Q2:Q207">
      <formula1>OR(NOT(ISERROR(DATEVALUE(Q2))), AND(ISNUMBER(Q2), LEFT(CELL("format", Q2))="D"))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7.43"/>
    <col customWidth="1" min="3" max="3" width="15.71"/>
    <col customWidth="1" min="4" max="6" width="14.43"/>
  </cols>
  <sheetData>
    <row r="1">
      <c r="A1" s="29" t="s">
        <v>671</v>
      </c>
      <c r="B1" s="30" t="s">
        <v>672</v>
      </c>
      <c r="C1" s="30" t="s">
        <v>673</v>
      </c>
      <c r="D1" s="31" t="s">
        <v>674</v>
      </c>
    </row>
    <row r="2">
      <c r="A2" s="32">
        <v>275.0</v>
      </c>
      <c r="B2" s="6" t="s">
        <v>675</v>
      </c>
      <c r="C2" s="6" t="s">
        <v>676</v>
      </c>
      <c r="D2" s="33">
        <v>1.0</v>
      </c>
    </row>
    <row r="3">
      <c r="A3" s="34">
        <v>444.0</v>
      </c>
      <c r="B3" s="9" t="s">
        <v>677</v>
      </c>
      <c r="C3" s="9" t="s">
        <v>678</v>
      </c>
      <c r="D3" s="35">
        <v>1.0</v>
      </c>
    </row>
    <row r="4">
      <c r="A4" s="32">
        <v>527.0</v>
      </c>
      <c r="B4" s="6" t="s">
        <v>679</v>
      </c>
      <c r="C4" s="6" t="s">
        <v>680</v>
      </c>
      <c r="D4" s="33">
        <v>1.0</v>
      </c>
    </row>
    <row r="5">
      <c r="A5" s="34">
        <v>543.0</v>
      </c>
      <c r="B5" s="9" t="s">
        <v>681</v>
      </c>
      <c r="C5" s="9" t="s">
        <v>682</v>
      </c>
      <c r="D5" s="35">
        <v>1.0</v>
      </c>
    </row>
    <row r="6">
      <c r="A6" s="32">
        <v>560.0</v>
      </c>
      <c r="B6" s="6" t="s">
        <v>683</v>
      </c>
      <c r="C6" s="6" t="s">
        <v>684</v>
      </c>
      <c r="D6" s="33">
        <v>1.0</v>
      </c>
    </row>
    <row r="7">
      <c r="A7" s="34">
        <v>754.0</v>
      </c>
      <c r="B7" s="9" t="s">
        <v>685</v>
      </c>
      <c r="C7" s="9" t="s">
        <v>686</v>
      </c>
      <c r="D7" s="35">
        <v>1.0</v>
      </c>
    </row>
    <row r="8">
      <c r="A8" s="32">
        <v>769.0</v>
      </c>
      <c r="B8" s="6" t="s">
        <v>602</v>
      </c>
      <c r="C8" s="6" t="s">
        <v>687</v>
      </c>
      <c r="D8" s="33">
        <v>1.0</v>
      </c>
    </row>
    <row r="9">
      <c r="A9" s="34">
        <v>773.0</v>
      </c>
      <c r="B9" s="9" t="s">
        <v>688</v>
      </c>
      <c r="C9" s="9" t="s">
        <v>689</v>
      </c>
      <c r="D9" s="35">
        <v>1.0</v>
      </c>
    </row>
    <row r="10">
      <c r="A10" s="32">
        <v>909.0</v>
      </c>
      <c r="B10" s="6" t="s">
        <v>690</v>
      </c>
      <c r="C10" s="6" t="s">
        <v>691</v>
      </c>
      <c r="D10" s="33">
        <v>1.0</v>
      </c>
    </row>
    <row r="11">
      <c r="A11" s="34">
        <v>941.0</v>
      </c>
      <c r="B11" s="9" t="s">
        <v>692</v>
      </c>
      <c r="C11" s="9" t="s">
        <v>693</v>
      </c>
      <c r="D11" s="35">
        <v>1.0</v>
      </c>
    </row>
    <row r="12">
      <c r="A12" s="32">
        <v>1004.0</v>
      </c>
      <c r="B12" s="6" t="s">
        <v>694</v>
      </c>
      <c r="C12" s="6" t="s">
        <v>695</v>
      </c>
      <c r="D12" s="33">
        <v>1.0</v>
      </c>
    </row>
    <row r="13">
      <c r="A13" s="34">
        <v>1023.0</v>
      </c>
      <c r="B13" s="9" t="s">
        <v>696</v>
      </c>
      <c r="C13" s="9" t="s">
        <v>697</v>
      </c>
      <c r="D13" s="35">
        <v>1.0</v>
      </c>
    </row>
    <row r="14">
      <c r="A14" s="32">
        <v>1025.0</v>
      </c>
      <c r="B14" s="6" t="s">
        <v>698</v>
      </c>
      <c r="C14" s="6" t="s">
        <v>699</v>
      </c>
      <c r="D14" s="33">
        <v>1.0</v>
      </c>
    </row>
    <row r="15">
      <c r="A15" s="34">
        <v>1065.0</v>
      </c>
      <c r="B15" s="9" t="s">
        <v>700</v>
      </c>
      <c r="C15" s="9" t="s">
        <v>701</v>
      </c>
      <c r="D15" s="35">
        <v>1.0</v>
      </c>
    </row>
    <row r="16">
      <c r="A16" s="32">
        <v>1116.0</v>
      </c>
      <c r="B16" s="6" t="s">
        <v>702</v>
      </c>
      <c r="C16" s="6" t="s">
        <v>703</v>
      </c>
      <c r="D16" s="33">
        <v>1.0</v>
      </c>
    </row>
    <row r="17">
      <c r="A17" s="34">
        <v>1143.0</v>
      </c>
      <c r="B17" s="9" t="s">
        <v>704</v>
      </c>
      <c r="C17" s="9" t="s">
        <v>705</v>
      </c>
      <c r="D17" s="35">
        <v>1.0</v>
      </c>
    </row>
    <row r="18">
      <c r="A18" s="32">
        <v>1344.0</v>
      </c>
      <c r="B18" s="6" t="s">
        <v>706</v>
      </c>
      <c r="C18" s="6" t="s">
        <v>707</v>
      </c>
      <c r="D18" s="33">
        <v>1.0</v>
      </c>
    </row>
    <row r="19">
      <c r="A19" s="34">
        <v>1365.0</v>
      </c>
      <c r="B19" s="9" t="s">
        <v>708</v>
      </c>
      <c r="C19" s="9" t="s">
        <v>709</v>
      </c>
      <c r="D19" s="35">
        <v>1.0</v>
      </c>
    </row>
    <row r="20">
      <c r="A20" s="32">
        <v>1410.0</v>
      </c>
      <c r="B20" s="6" t="s">
        <v>710</v>
      </c>
      <c r="C20" s="6" t="s">
        <v>711</v>
      </c>
      <c r="D20" s="33">
        <v>1.0</v>
      </c>
    </row>
    <row r="21" ht="15.75" customHeight="1">
      <c r="A21" s="34">
        <v>1449.0</v>
      </c>
      <c r="B21" s="9" t="s">
        <v>712</v>
      </c>
      <c r="C21" s="9" t="s">
        <v>713</v>
      </c>
      <c r="D21" s="35">
        <v>1.0</v>
      </c>
    </row>
    <row r="22" ht="15.75" customHeight="1">
      <c r="A22" s="32">
        <v>1583.0</v>
      </c>
      <c r="B22" s="6" t="s">
        <v>714</v>
      </c>
      <c r="C22" s="6" t="s">
        <v>715</v>
      </c>
      <c r="D22" s="33">
        <v>1.0</v>
      </c>
    </row>
    <row r="23" ht="15.75" customHeight="1">
      <c r="A23" s="34">
        <v>1636.0</v>
      </c>
      <c r="B23" s="9" t="s">
        <v>716</v>
      </c>
      <c r="C23" s="9" t="s">
        <v>717</v>
      </c>
      <c r="D23" s="35">
        <v>1.0</v>
      </c>
    </row>
    <row r="24" ht="15.75" customHeight="1">
      <c r="A24" s="32">
        <v>1644.0</v>
      </c>
      <c r="B24" s="6" t="s">
        <v>718</v>
      </c>
      <c r="C24" s="6" t="s">
        <v>719</v>
      </c>
      <c r="D24" s="33">
        <v>1.0</v>
      </c>
    </row>
    <row r="25" ht="15.75" customHeight="1">
      <c r="A25" s="34">
        <v>1645.0</v>
      </c>
      <c r="B25" s="9" t="s">
        <v>720</v>
      </c>
      <c r="C25" s="9" t="s">
        <v>721</v>
      </c>
      <c r="D25" s="35">
        <v>1.0</v>
      </c>
    </row>
    <row r="26" ht="15.75" customHeight="1">
      <c r="A26" s="32">
        <v>1654.0</v>
      </c>
      <c r="B26" s="6" t="s">
        <v>722</v>
      </c>
      <c r="C26" s="6" t="s">
        <v>723</v>
      </c>
      <c r="D26" s="33">
        <v>1.0</v>
      </c>
    </row>
    <row r="27" ht="15.75" customHeight="1">
      <c r="A27" s="34">
        <v>1674.0</v>
      </c>
      <c r="B27" s="9" t="s">
        <v>724</v>
      </c>
      <c r="C27" s="9" t="s">
        <v>725</v>
      </c>
      <c r="D27" s="35">
        <v>1.0</v>
      </c>
    </row>
    <row r="28" ht="15.75" customHeight="1">
      <c r="A28" s="32">
        <v>1677.0</v>
      </c>
      <c r="B28" s="6" t="s">
        <v>726</v>
      </c>
      <c r="C28" s="6" t="s">
        <v>727</v>
      </c>
      <c r="D28" s="33">
        <v>1.0</v>
      </c>
    </row>
    <row r="29" ht="15.75" customHeight="1">
      <c r="A29" s="34">
        <v>1746.0</v>
      </c>
      <c r="B29" s="9" t="s">
        <v>607</v>
      </c>
      <c r="C29" s="9" t="s">
        <v>728</v>
      </c>
      <c r="D29" s="35">
        <v>1.0</v>
      </c>
    </row>
    <row r="30" ht="15.75" customHeight="1">
      <c r="A30" s="32">
        <v>1775.0</v>
      </c>
      <c r="B30" s="6" t="s">
        <v>729</v>
      </c>
      <c r="C30" s="6" t="s">
        <v>730</v>
      </c>
      <c r="D30" s="33">
        <v>1.0</v>
      </c>
    </row>
    <row r="31" ht="15.75" customHeight="1">
      <c r="A31" s="34">
        <v>1784.0</v>
      </c>
      <c r="B31" s="9" t="s">
        <v>550</v>
      </c>
      <c r="C31" s="9" t="s">
        <v>702</v>
      </c>
      <c r="D31" s="35">
        <v>1.0</v>
      </c>
    </row>
    <row r="32" ht="15.75" customHeight="1">
      <c r="A32" s="32">
        <v>1852.0</v>
      </c>
      <c r="B32" s="6" t="s">
        <v>731</v>
      </c>
      <c r="C32" s="6" t="s">
        <v>732</v>
      </c>
      <c r="D32" s="33">
        <v>1.0</v>
      </c>
    </row>
    <row r="33" ht="15.75" customHeight="1">
      <c r="A33" s="34">
        <v>1873.0</v>
      </c>
      <c r="B33" s="9" t="s">
        <v>550</v>
      </c>
      <c r="C33" s="9" t="s">
        <v>733</v>
      </c>
      <c r="D33" s="35">
        <v>1.0</v>
      </c>
    </row>
    <row r="34" ht="15.75" customHeight="1">
      <c r="A34" s="32">
        <v>1878.0</v>
      </c>
      <c r="B34" s="6" t="s">
        <v>734</v>
      </c>
      <c r="C34" s="6" t="s">
        <v>735</v>
      </c>
      <c r="D34" s="33">
        <v>1.0</v>
      </c>
    </row>
    <row r="35" ht="15.75" customHeight="1">
      <c r="A35" s="34">
        <v>1923.0</v>
      </c>
      <c r="B35" s="9" t="s">
        <v>736</v>
      </c>
      <c r="C35" s="9" t="s">
        <v>737</v>
      </c>
      <c r="D35" s="35">
        <v>1.0</v>
      </c>
    </row>
    <row r="36" ht="15.75" customHeight="1">
      <c r="A36" s="32">
        <v>1940.0</v>
      </c>
      <c r="B36" s="6" t="s">
        <v>738</v>
      </c>
      <c r="C36" s="6" t="s">
        <v>739</v>
      </c>
      <c r="D36" s="33">
        <v>1.0</v>
      </c>
    </row>
    <row r="37" ht="15.75" customHeight="1">
      <c r="A37" s="34">
        <v>1942.0</v>
      </c>
      <c r="B37" s="9" t="s">
        <v>740</v>
      </c>
      <c r="C37" s="9" t="s">
        <v>741</v>
      </c>
      <c r="D37" s="35">
        <v>1.0</v>
      </c>
    </row>
    <row r="38" ht="15.75" customHeight="1">
      <c r="A38" s="32">
        <v>1944.0</v>
      </c>
      <c r="B38" s="6" t="s">
        <v>742</v>
      </c>
      <c r="C38" s="6" t="s">
        <v>743</v>
      </c>
      <c r="D38" s="33">
        <v>1.0</v>
      </c>
    </row>
    <row r="39" ht="15.75" customHeight="1">
      <c r="A39" s="34">
        <v>1951.0</v>
      </c>
      <c r="B39" s="9" t="s">
        <v>744</v>
      </c>
      <c r="C39" s="9" t="s">
        <v>745</v>
      </c>
      <c r="D39" s="35">
        <v>1.0</v>
      </c>
    </row>
    <row r="40" ht="15.75" customHeight="1">
      <c r="A40" s="32">
        <v>1953.0</v>
      </c>
      <c r="B40" s="6" t="s">
        <v>746</v>
      </c>
      <c r="C40" s="6" t="s">
        <v>747</v>
      </c>
      <c r="D40" s="33">
        <v>1.0</v>
      </c>
    </row>
    <row r="41" ht="15.75" customHeight="1">
      <c r="A41" s="34">
        <v>1955.0</v>
      </c>
      <c r="B41" s="9" t="s">
        <v>748</v>
      </c>
      <c r="C41" s="9" t="s">
        <v>743</v>
      </c>
      <c r="D41" s="35">
        <v>1.0</v>
      </c>
    </row>
    <row r="42" ht="15.75" customHeight="1">
      <c r="A42" s="32">
        <v>1968.0</v>
      </c>
      <c r="B42" s="6" t="s">
        <v>749</v>
      </c>
      <c r="C42" s="6" t="s">
        <v>750</v>
      </c>
      <c r="D42" s="33">
        <v>1.0</v>
      </c>
    </row>
    <row r="43" ht="15.75" customHeight="1">
      <c r="A43" s="34">
        <v>1969.0</v>
      </c>
      <c r="B43" s="9" t="s">
        <v>751</v>
      </c>
      <c r="C43" s="9" t="s">
        <v>752</v>
      </c>
      <c r="D43" s="35">
        <v>1.0</v>
      </c>
    </row>
    <row r="44" ht="15.75" customHeight="1">
      <c r="A44" s="32">
        <v>1970.0</v>
      </c>
      <c r="B44" s="6" t="s">
        <v>753</v>
      </c>
      <c r="C44" s="6" t="s">
        <v>754</v>
      </c>
      <c r="D44" s="33">
        <v>1.0</v>
      </c>
    </row>
    <row r="45" ht="15.75" customHeight="1">
      <c r="A45" s="34">
        <v>1971.0</v>
      </c>
      <c r="B45" s="9" t="s">
        <v>755</v>
      </c>
      <c r="C45" s="9" t="s">
        <v>756</v>
      </c>
      <c r="D45" s="35">
        <v>1.0</v>
      </c>
    </row>
    <row r="46" ht="15.75" customHeight="1">
      <c r="A46" s="32">
        <v>1974.0</v>
      </c>
      <c r="B46" s="6" t="s">
        <v>757</v>
      </c>
      <c r="C46" s="6" t="s">
        <v>758</v>
      </c>
      <c r="D46" s="33">
        <v>1.0</v>
      </c>
    </row>
    <row r="47" ht="15.75" customHeight="1">
      <c r="A47" s="34">
        <v>1975.0</v>
      </c>
      <c r="B47" s="9" t="s">
        <v>759</v>
      </c>
      <c r="C47" s="9" t="s">
        <v>678</v>
      </c>
      <c r="D47" s="35">
        <v>1.0</v>
      </c>
    </row>
    <row r="48" ht="15.75" customHeight="1">
      <c r="A48" s="32">
        <v>1978.0</v>
      </c>
      <c r="B48" s="6" t="s">
        <v>760</v>
      </c>
      <c r="C48" s="6" t="s">
        <v>761</v>
      </c>
      <c r="D48" s="33">
        <v>1.0</v>
      </c>
    </row>
    <row r="49" ht="15.75" customHeight="1">
      <c r="A49" s="34">
        <v>1979.0</v>
      </c>
      <c r="B49" s="9" t="s">
        <v>762</v>
      </c>
      <c r="C49" s="9" t="s">
        <v>739</v>
      </c>
      <c r="D49" s="35">
        <v>1.0</v>
      </c>
    </row>
    <row r="50" ht="15.75" customHeight="1">
      <c r="A50" s="32">
        <v>1981.0</v>
      </c>
      <c r="B50" s="6" t="s">
        <v>763</v>
      </c>
      <c r="C50" s="6" t="s">
        <v>764</v>
      </c>
      <c r="D50" s="33">
        <v>1.0</v>
      </c>
    </row>
    <row r="51" ht="15.75" customHeight="1">
      <c r="A51" s="34">
        <v>1984.0</v>
      </c>
      <c r="B51" s="9" t="s">
        <v>765</v>
      </c>
      <c r="C51" s="9" t="s">
        <v>766</v>
      </c>
      <c r="D51" s="35">
        <v>1.0</v>
      </c>
    </row>
    <row r="52" ht="15.75" customHeight="1">
      <c r="A52" s="32">
        <v>1988.0</v>
      </c>
      <c r="B52" s="6" t="s">
        <v>767</v>
      </c>
      <c r="C52" s="6" t="s">
        <v>768</v>
      </c>
      <c r="D52" s="33">
        <v>1.0</v>
      </c>
    </row>
    <row r="53" ht="15.75" customHeight="1">
      <c r="A53" s="34">
        <v>1989.0</v>
      </c>
      <c r="B53" s="9" t="s">
        <v>550</v>
      </c>
      <c r="C53" s="9" t="s">
        <v>769</v>
      </c>
      <c r="D53" s="35">
        <v>1.0</v>
      </c>
    </row>
    <row r="54" ht="15.75" customHeight="1">
      <c r="A54" s="32">
        <v>1999.0</v>
      </c>
      <c r="B54" s="6" t="s">
        <v>770</v>
      </c>
      <c r="C54" s="6" t="s">
        <v>771</v>
      </c>
      <c r="D54" s="33">
        <v>1.0</v>
      </c>
    </row>
    <row r="55" ht="15.75" customHeight="1">
      <c r="A55" s="34">
        <v>2001.0</v>
      </c>
      <c r="B55" s="9" t="s">
        <v>772</v>
      </c>
      <c r="C55" s="9" t="s">
        <v>773</v>
      </c>
      <c r="D55" s="35">
        <v>1.0</v>
      </c>
    </row>
    <row r="56" ht="15.75" customHeight="1">
      <c r="A56" s="32">
        <v>2114.0</v>
      </c>
      <c r="B56" s="6" t="s">
        <v>774</v>
      </c>
      <c r="C56" s="6" t="s">
        <v>775</v>
      </c>
      <c r="D56" s="33">
        <v>1.0</v>
      </c>
    </row>
    <row r="57" ht="15.75" customHeight="1">
      <c r="A57" s="34">
        <v>2131.0</v>
      </c>
      <c r="B57" s="9" t="s">
        <v>776</v>
      </c>
      <c r="C57" s="9" t="s">
        <v>777</v>
      </c>
      <c r="D57" s="35">
        <v>1.0</v>
      </c>
    </row>
    <row r="58" ht="15.75" customHeight="1">
      <c r="A58" s="32">
        <v>2201.0</v>
      </c>
      <c r="B58" s="6" t="s">
        <v>778</v>
      </c>
      <c r="C58" s="6" t="s">
        <v>779</v>
      </c>
      <c r="D58" s="33">
        <v>1.0</v>
      </c>
    </row>
    <row r="59" ht="15.75" customHeight="1">
      <c r="A59" s="34">
        <v>2209.0</v>
      </c>
      <c r="B59" s="9" t="s">
        <v>780</v>
      </c>
      <c r="C59" s="9" t="s">
        <v>719</v>
      </c>
      <c r="D59" s="35">
        <v>1.0</v>
      </c>
    </row>
    <row r="60" ht="15.75" customHeight="1">
      <c r="A60" s="32">
        <v>2229.0</v>
      </c>
      <c r="B60" s="6" t="s">
        <v>781</v>
      </c>
      <c r="C60" s="6" t="s">
        <v>771</v>
      </c>
      <c r="D60" s="33">
        <v>1.0</v>
      </c>
    </row>
    <row r="61" ht="15.75" customHeight="1">
      <c r="A61" s="34">
        <v>2245.0</v>
      </c>
      <c r="B61" s="9" t="s">
        <v>782</v>
      </c>
      <c r="C61" s="9" t="s">
        <v>783</v>
      </c>
      <c r="D61" s="35">
        <v>1.0</v>
      </c>
    </row>
    <row r="62" ht="15.75" customHeight="1">
      <c r="A62" s="32">
        <v>2253.0</v>
      </c>
      <c r="B62" s="6" t="s">
        <v>784</v>
      </c>
      <c r="C62" s="6" t="s">
        <v>785</v>
      </c>
      <c r="D62" s="33">
        <v>1.0</v>
      </c>
    </row>
    <row r="63" ht="15.75" customHeight="1">
      <c r="A63" s="34">
        <v>2266.0</v>
      </c>
      <c r="B63" s="9" t="s">
        <v>786</v>
      </c>
      <c r="C63" s="9" t="s">
        <v>787</v>
      </c>
      <c r="D63" s="35">
        <v>1.0</v>
      </c>
    </row>
    <row r="64" ht="15.75" customHeight="1">
      <c r="A64" s="32">
        <v>2267.0</v>
      </c>
      <c r="B64" s="6" t="s">
        <v>788</v>
      </c>
      <c r="C64" s="6" t="s">
        <v>789</v>
      </c>
      <c r="D64" s="33">
        <v>1.0</v>
      </c>
    </row>
    <row r="65" ht="15.75" customHeight="1">
      <c r="A65" s="34">
        <v>2289.0</v>
      </c>
      <c r="B65" s="9" t="s">
        <v>790</v>
      </c>
      <c r="C65" s="9" t="s">
        <v>791</v>
      </c>
      <c r="D65" s="35">
        <v>1.0</v>
      </c>
    </row>
    <row r="66" ht="15.75" customHeight="1">
      <c r="A66" s="32">
        <v>2322.0</v>
      </c>
      <c r="B66" s="6" t="s">
        <v>792</v>
      </c>
      <c r="C66" s="6" t="s">
        <v>732</v>
      </c>
      <c r="D66" s="33">
        <v>1.0</v>
      </c>
    </row>
    <row r="67" ht="15.75" customHeight="1">
      <c r="A67" s="34">
        <v>2324.0</v>
      </c>
      <c r="B67" s="9" t="s">
        <v>793</v>
      </c>
      <c r="C67" s="9" t="s">
        <v>794</v>
      </c>
      <c r="D67" s="35">
        <v>1.0</v>
      </c>
    </row>
    <row r="68" ht="15.75" customHeight="1">
      <c r="A68" s="32">
        <v>2340.0</v>
      </c>
      <c r="B68" s="6" t="s">
        <v>708</v>
      </c>
      <c r="C68" s="6" t="s">
        <v>678</v>
      </c>
      <c r="D68" s="33">
        <v>1.0</v>
      </c>
    </row>
    <row r="69" ht="15.75" customHeight="1">
      <c r="A69" s="34">
        <v>2351.0</v>
      </c>
      <c r="B69" s="9" t="s">
        <v>795</v>
      </c>
      <c r="C69" s="9" t="s">
        <v>796</v>
      </c>
      <c r="D69" s="35">
        <v>1.0</v>
      </c>
    </row>
    <row r="70" ht="15.75" customHeight="1">
      <c r="A70" s="32">
        <v>2378.0</v>
      </c>
      <c r="B70" s="6" t="s">
        <v>797</v>
      </c>
      <c r="C70" s="6" t="s">
        <v>798</v>
      </c>
      <c r="D70" s="33">
        <v>1.0</v>
      </c>
    </row>
    <row r="71" ht="15.75" customHeight="1">
      <c r="A71" s="34">
        <v>2379.0</v>
      </c>
      <c r="B71" s="9" t="s">
        <v>797</v>
      </c>
      <c r="C71" s="9" t="s">
        <v>799</v>
      </c>
      <c r="D71" s="35">
        <v>1.0</v>
      </c>
    </row>
    <row r="72" ht="15.75" customHeight="1">
      <c r="A72" s="32">
        <v>2428.0</v>
      </c>
      <c r="B72" s="6" t="s">
        <v>800</v>
      </c>
      <c r="C72" s="6" t="s">
        <v>801</v>
      </c>
      <c r="D72" s="33">
        <v>1.0</v>
      </c>
    </row>
    <row r="73" ht="15.75" customHeight="1">
      <c r="A73" s="34">
        <v>2473.0</v>
      </c>
      <c r="B73" s="9" t="s">
        <v>802</v>
      </c>
      <c r="C73" s="9" t="s">
        <v>803</v>
      </c>
      <c r="D73" s="35">
        <v>1.0</v>
      </c>
    </row>
    <row r="74" ht="15.75" customHeight="1">
      <c r="A74" s="32">
        <v>2512.0</v>
      </c>
      <c r="B74" s="6" t="s">
        <v>804</v>
      </c>
      <c r="C74" s="6" t="s">
        <v>701</v>
      </c>
      <c r="D74" s="33">
        <v>1.0</v>
      </c>
    </row>
    <row r="75" ht="15.75" customHeight="1">
      <c r="A75" s="34">
        <v>2518.0</v>
      </c>
      <c r="B75" s="9" t="s">
        <v>746</v>
      </c>
      <c r="C75" s="9" t="s">
        <v>743</v>
      </c>
      <c r="D75" s="35">
        <v>1.0</v>
      </c>
    </row>
    <row r="76" ht="15.75" customHeight="1">
      <c r="A76" s="32">
        <v>2532.0</v>
      </c>
      <c r="B76" s="6" t="s">
        <v>805</v>
      </c>
      <c r="C76" s="6" t="s">
        <v>806</v>
      </c>
      <c r="D76" s="33">
        <v>1.0</v>
      </c>
    </row>
    <row r="77" ht="15.75" customHeight="1">
      <c r="A77" s="34">
        <v>2537.0</v>
      </c>
      <c r="B77" s="9" t="s">
        <v>698</v>
      </c>
      <c r="C77" s="9" t="s">
        <v>807</v>
      </c>
      <c r="D77" s="35">
        <v>1.0</v>
      </c>
    </row>
    <row r="78" ht="15.75" customHeight="1">
      <c r="A78" s="32">
        <v>2596.0</v>
      </c>
      <c r="B78" s="6" t="s">
        <v>808</v>
      </c>
      <c r="C78" s="6" t="s">
        <v>809</v>
      </c>
      <c r="D78" s="33">
        <v>1.0</v>
      </c>
    </row>
    <row r="79" ht="15.75" customHeight="1">
      <c r="A79" s="34">
        <v>2680.0</v>
      </c>
      <c r="B79" s="9" t="s">
        <v>810</v>
      </c>
      <c r="C79" s="9" t="s">
        <v>811</v>
      </c>
      <c r="D79" s="35">
        <v>1.0</v>
      </c>
    </row>
    <row r="80" ht="15.75" customHeight="1">
      <c r="A80" s="32">
        <v>2693.0</v>
      </c>
      <c r="B80" s="6" t="s">
        <v>812</v>
      </c>
      <c r="C80" s="6" t="s">
        <v>813</v>
      </c>
      <c r="D80" s="33">
        <v>1.0</v>
      </c>
    </row>
    <row r="81" ht="15.75" customHeight="1">
      <c r="A81" s="34">
        <v>2788.0</v>
      </c>
      <c r="B81" s="9" t="s">
        <v>814</v>
      </c>
      <c r="C81" s="9" t="s">
        <v>815</v>
      </c>
      <c r="D81" s="35">
        <v>1.0</v>
      </c>
    </row>
    <row r="82" ht="15.75" customHeight="1">
      <c r="A82" s="32">
        <v>2800.0</v>
      </c>
      <c r="B82" s="6" t="s">
        <v>816</v>
      </c>
      <c r="C82" s="6" t="s">
        <v>817</v>
      </c>
      <c r="D82" s="33">
        <v>1.0</v>
      </c>
    </row>
    <row r="83" ht="15.75" customHeight="1">
      <c r="A83" s="34">
        <v>2812.0</v>
      </c>
      <c r="B83" s="9" t="s">
        <v>818</v>
      </c>
      <c r="C83" s="9" t="s">
        <v>819</v>
      </c>
      <c r="D83" s="35">
        <v>1.0</v>
      </c>
    </row>
    <row r="84" ht="15.75" customHeight="1">
      <c r="A84" s="32">
        <v>2883.0</v>
      </c>
      <c r="B84" s="6" t="s">
        <v>820</v>
      </c>
      <c r="C84" s="6" t="s">
        <v>821</v>
      </c>
      <c r="D84" s="33">
        <v>1.0</v>
      </c>
    </row>
    <row r="85" ht="15.75" customHeight="1">
      <c r="A85" s="34">
        <v>3037.0</v>
      </c>
      <c r="B85" s="9" t="s">
        <v>822</v>
      </c>
      <c r="C85" s="9" t="s">
        <v>719</v>
      </c>
      <c r="D85" s="35">
        <v>1.0</v>
      </c>
    </row>
    <row r="86" ht="15.75" customHeight="1">
      <c r="A86" s="32">
        <v>3047.0</v>
      </c>
      <c r="B86" s="6" t="s">
        <v>823</v>
      </c>
      <c r="C86" s="6" t="s">
        <v>824</v>
      </c>
      <c r="D86" s="33">
        <v>1.0</v>
      </c>
    </row>
    <row r="87" ht="15.75" customHeight="1">
      <c r="A87" s="34">
        <v>3077.0</v>
      </c>
      <c r="B87" s="9" t="s">
        <v>825</v>
      </c>
      <c r="C87" s="9" t="s">
        <v>826</v>
      </c>
      <c r="D87" s="35">
        <v>1.0</v>
      </c>
    </row>
    <row r="88" ht="15.75" customHeight="1">
      <c r="A88" s="32">
        <v>3192.0</v>
      </c>
      <c r="B88" s="6" t="s">
        <v>760</v>
      </c>
      <c r="C88" s="6" t="s">
        <v>827</v>
      </c>
      <c r="D88" s="33">
        <v>1.0</v>
      </c>
    </row>
    <row r="89" ht="15.75" customHeight="1">
      <c r="A89" s="34">
        <v>3203.0</v>
      </c>
      <c r="B89" s="9" t="s">
        <v>828</v>
      </c>
      <c r="C89" s="9" t="s">
        <v>701</v>
      </c>
      <c r="D89" s="35">
        <v>1.0</v>
      </c>
    </row>
    <row r="90" ht="15.75" customHeight="1">
      <c r="A90" s="32">
        <v>2450.0</v>
      </c>
      <c r="B90" s="6" t="s">
        <v>829</v>
      </c>
      <c r="C90" s="6" t="s">
        <v>743</v>
      </c>
      <c r="D90" s="33">
        <v>1.0</v>
      </c>
    </row>
    <row r="91" ht="15.75" customHeight="1">
      <c r="A91" s="34">
        <v>2177.0</v>
      </c>
      <c r="B91" s="9" t="s">
        <v>830</v>
      </c>
      <c r="C91" s="9" t="s">
        <v>801</v>
      </c>
      <c r="D91" s="35">
        <v>1.0</v>
      </c>
    </row>
    <row r="92" ht="15.75" customHeight="1">
      <c r="A92" s="32" t="s">
        <v>831</v>
      </c>
      <c r="B92" s="6" t="s">
        <v>832</v>
      </c>
      <c r="C92" s="6" t="s">
        <v>833</v>
      </c>
      <c r="D92" s="33">
        <v>1.0</v>
      </c>
    </row>
    <row r="93" ht="15.75" customHeight="1">
      <c r="A93" s="34" t="s">
        <v>831</v>
      </c>
      <c r="B93" s="9" t="s">
        <v>692</v>
      </c>
      <c r="C93" s="9" t="s">
        <v>834</v>
      </c>
      <c r="D93" s="35">
        <v>1.0</v>
      </c>
    </row>
    <row r="94" ht="15.75" customHeight="1">
      <c r="A94" s="32">
        <v>1124.0</v>
      </c>
      <c r="B94" s="6" t="s">
        <v>835</v>
      </c>
      <c r="C94" s="6" t="s">
        <v>836</v>
      </c>
      <c r="D94" s="33">
        <v>1.0</v>
      </c>
    </row>
    <row r="95" ht="15.75" customHeight="1">
      <c r="A95" s="34" t="s">
        <v>831</v>
      </c>
      <c r="B95" s="9" t="s">
        <v>837</v>
      </c>
      <c r="C95" s="9" t="s">
        <v>801</v>
      </c>
      <c r="D95" s="35">
        <v>1.0</v>
      </c>
    </row>
    <row r="96" ht="15.75" customHeight="1">
      <c r="A96" s="36" t="s">
        <v>831</v>
      </c>
      <c r="B96" s="37" t="s">
        <v>838</v>
      </c>
      <c r="C96" s="37" t="s">
        <v>839</v>
      </c>
      <c r="D96" s="38">
        <v>1.0</v>
      </c>
    </row>
    <row r="97" ht="15.75" customHeight="1"/>
    <row r="98" ht="15.75" customHeight="1"/>
    <row r="99" ht="15.75" customHeight="1"/>
    <row r="100" ht="15.75" customHeight="1"/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3.14"/>
    <col customWidth="1" min="2" max="2" width="14.43"/>
    <col customWidth="1" min="3" max="3" width="26.0"/>
    <col customWidth="1" min="4" max="4" width="37.0"/>
    <col customWidth="1" min="5" max="5" width="37.57"/>
    <col customWidth="1" min="6" max="6" width="35.43"/>
    <col customWidth="1" min="7" max="7" width="17.86"/>
    <col customWidth="1" min="8" max="8" width="30.43"/>
    <col customWidth="1" min="9" max="9" width="35.43"/>
    <col customWidth="1" min="10" max="10" width="17.86"/>
    <col customWidth="1" min="11" max="11" width="30.43"/>
    <col customWidth="1" min="12" max="12" width="35.43"/>
    <col customWidth="1" min="13" max="13" width="17.86"/>
    <col customWidth="1" min="14" max="14" width="30.43"/>
    <col customWidth="1" min="15" max="15" width="35.43"/>
    <col customWidth="1" min="16" max="16" width="17.86"/>
    <col customWidth="1" min="17" max="17" width="30.43"/>
    <col customWidth="1" min="18" max="18" width="35.43"/>
    <col customWidth="1" min="19" max="19" width="17.86"/>
    <col customWidth="1" min="20" max="20" width="30.43"/>
    <col customWidth="1" min="21" max="21" width="35.43"/>
    <col customWidth="1" min="22" max="22" width="17.86"/>
    <col customWidth="1" min="23" max="23" width="30.43"/>
    <col customWidth="1" min="24" max="24" width="35.43"/>
    <col customWidth="1" min="25" max="25" width="17.86"/>
    <col customWidth="1" min="26" max="26" width="30.43"/>
  </cols>
  <sheetData>
    <row r="1">
      <c r="A1" s="29" t="s">
        <v>840</v>
      </c>
      <c r="B1" s="30" t="s">
        <v>841</v>
      </c>
      <c r="C1" s="30" t="s">
        <v>842</v>
      </c>
      <c r="D1" s="30" t="s">
        <v>843</v>
      </c>
      <c r="E1" s="30" t="s">
        <v>844</v>
      </c>
      <c r="F1" s="30" t="s">
        <v>845</v>
      </c>
      <c r="G1" s="30" t="s">
        <v>846</v>
      </c>
      <c r="H1" s="30" t="s">
        <v>847</v>
      </c>
      <c r="I1" s="30" t="s">
        <v>848</v>
      </c>
      <c r="J1" s="30" t="s">
        <v>849</v>
      </c>
      <c r="K1" s="30" t="s">
        <v>850</v>
      </c>
      <c r="L1" s="30" t="s">
        <v>851</v>
      </c>
      <c r="M1" s="30" t="s">
        <v>852</v>
      </c>
      <c r="N1" s="30" t="s">
        <v>853</v>
      </c>
      <c r="O1" s="30" t="s">
        <v>854</v>
      </c>
      <c r="P1" s="30" t="s">
        <v>855</v>
      </c>
      <c r="Q1" s="30" t="s">
        <v>856</v>
      </c>
      <c r="R1" s="30" t="s">
        <v>857</v>
      </c>
      <c r="S1" s="30" t="s">
        <v>858</v>
      </c>
      <c r="T1" s="30" t="s">
        <v>859</v>
      </c>
      <c r="U1" s="30" t="s">
        <v>860</v>
      </c>
      <c r="V1" s="30" t="s">
        <v>861</v>
      </c>
      <c r="W1" s="30" t="s">
        <v>862</v>
      </c>
      <c r="X1" s="30" t="s">
        <v>863</v>
      </c>
      <c r="Y1" s="30" t="s">
        <v>864</v>
      </c>
      <c r="Z1" s="31" t="s">
        <v>865</v>
      </c>
    </row>
    <row r="2">
      <c r="A2" s="32" t="s">
        <v>866</v>
      </c>
      <c r="B2" s="6">
        <v>180.0</v>
      </c>
      <c r="C2" s="6">
        <v>1.160531098E9</v>
      </c>
      <c r="D2" s="39">
        <v>42655.0</v>
      </c>
      <c r="E2" s="6" t="s">
        <v>867</v>
      </c>
      <c r="F2" s="6" t="s">
        <v>868</v>
      </c>
      <c r="G2" s="6">
        <v>5.5389451E7</v>
      </c>
      <c r="H2" s="39">
        <v>42398.0</v>
      </c>
      <c r="I2" s="6" t="s">
        <v>869</v>
      </c>
      <c r="J2" s="6" t="s">
        <v>869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34" t="s">
        <v>870</v>
      </c>
      <c r="B3" s="9">
        <v>275.0</v>
      </c>
      <c r="C3" s="9">
        <v>1.126921416E9</v>
      </c>
      <c r="D3" s="41">
        <v>42884.0</v>
      </c>
      <c r="E3" s="9" t="s">
        <v>871</v>
      </c>
      <c r="F3" s="9" t="s">
        <v>872</v>
      </c>
      <c r="G3" s="9">
        <v>5.3171566E7</v>
      </c>
      <c r="H3" s="41">
        <v>41358.0</v>
      </c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32" t="s">
        <v>873</v>
      </c>
      <c r="B4" s="6">
        <v>413.0</v>
      </c>
      <c r="C4" s="6">
        <v>1.124773534E9</v>
      </c>
      <c r="D4" s="39">
        <v>42884.0</v>
      </c>
      <c r="E4" s="6">
        <v>12.0</v>
      </c>
      <c r="F4" s="6" t="s">
        <v>874</v>
      </c>
      <c r="G4" s="6">
        <v>5.0289508E7</v>
      </c>
      <c r="H4" s="39">
        <v>40276.0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34" t="s">
        <v>875</v>
      </c>
      <c r="B5" s="9">
        <v>444.0</v>
      </c>
      <c r="C5" s="9">
        <v>1.156294264E9</v>
      </c>
      <c r="D5" s="41">
        <v>42917.0</v>
      </c>
      <c r="E5" s="9" t="s">
        <v>876</v>
      </c>
      <c r="F5" s="9" t="s">
        <v>877</v>
      </c>
      <c r="G5" s="9">
        <v>4.9002653E7</v>
      </c>
      <c r="H5" s="41">
        <v>39879.0</v>
      </c>
      <c r="I5" s="9" t="s">
        <v>878</v>
      </c>
      <c r="J5" s="9">
        <v>5.4185111E7</v>
      </c>
      <c r="K5" s="41">
        <v>41872.0</v>
      </c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32" t="s">
        <v>879</v>
      </c>
      <c r="B6" s="6">
        <v>526.0</v>
      </c>
      <c r="C6" s="6">
        <v>1.136983612E9</v>
      </c>
      <c r="D6" s="39">
        <v>42921.0</v>
      </c>
      <c r="E6" s="6">
        <v>8.0</v>
      </c>
      <c r="F6" s="6" t="s">
        <v>880</v>
      </c>
      <c r="G6" s="6">
        <v>4.970183E7</v>
      </c>
      <c r="H6" s="39">
        <v>40030.0</v>
      </c>
      <c r="I6" s="6" t="s">
        <v>881</v>
      </c>
      <c r="J6" s="6">
        <v>5.4100632E7</v>
      </c>
      <c r="K6" s="39">
        <v>41815.0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34" t="s">
        <v>882</v>
      </c>
      <c r="B7" s="9">
        <v>543.0</v>
      </c>
      <c r="C7" s="9">
        <v>1.130404995E9</v>
      </c>
      <c r="D7" s="41">
        <v>42919.0</v>
      </c>
      <c r="E7" s="9">
        <v>5.0</v>
      </c>
      <c r="F7" s="9" t="s">
        <v>883</v>
      </c>
      <c r="G7" s="9">
        <v>5.0156592E7</v>
      </c>
      <c r="H7" s="41">
        <v>40234.0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32" t="s">
        <v>884</v>
      </c>
      <c r="B8" s="6">
        <v>740.0</v>
      </c>
      <c r="C8" s="6">
        <v>1.124302371E9</v>
      </c>
      <c r="D8" s="39">
        <v>42950.0</v>
      </c>
      <c r="E8" s="6">
        <v>8.0</v>
      </c>
      <c r="F8" s="6" t="s">
        <v>885</v>
      </c>
      <c r="G8" s="6">
        <v>5.0501211E7</v>
      </c>
      <c r="H8" s="39">
        <v>40433.0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34" t="s">
        <v>886</v>
      </c>
      <c r="B9" s="9">
        <v>754.0</v>
      </c>
      <c r="C9" s="9">
        <v>1.128666648E9</v>
      </c>
      <c r="D9" s="41">
        <v>42954.0</v>
      </c>
      <c r="E9" s="9">
        <v>14.0</v>
      </c>
      <c r="F9" s="9" t="s">
        <v>887</v>
      </c>
      <c r="G9" s="9">
        <v>4.9002705E7</v>
      </c>
      <c r="H9" s="41">
        <v>39910.0</v>
      </c>
      <c r="I9" s="9" t="s">
        <v>888</v>
      </c>
      <c r="J9" s="9">
        <v>5.0289552E7</v>
      </c>
      <c r="K9" s="41">
        <v>40537.0</v>
      </c>
      <c r="L9" s="9" t="s">
        <v>889</v>
      </c>
      <c r="M9" s="9">
        <v>5.6385774E7</v>
      </c>
      <c r="N9" s="41">
        <v>42893.0</v>
      </c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A10" s="32" t="s">
        <v>890</v>
      </c>
      <c r="B10" s="6">
        <v>769.0</v>
      </c>
      <c r="C10" s="6">
        <v>1.141633096E9</v>
      </c>
      <c r="D10" s="39">
        <v>42948.0</v>
      </c>
      <c r="E10" s="6">
        <v>1.0</v>
      </c>
      <c r="F10" s="6" t="s">
        <v>891</v>
      </c>
      <c r="G10" s="6">
        <v>5.479255E7</v>
      </c>
      <c r="H10" s="39">
        <v>42108.0</v>
      </c>
      <c r="I10" s="6" t="s">
        <v>892</v>
      </c>
      <c r="J10" s="6">
        <v>5.8026189E7</v>
      </c>
      <c r="K10" s="39">
        <v>43766.0</v>
      </c>
      <c r="L10" s="6" t="s">
        <v>893</v>
      </c>
      <c r="M10" s="6">
        <v>5.8873165E7</v>
      </c>
      <c r="N10" s="39">
        <v>44361.0</v>
      </c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34" t="s">
        <v>894</v>
      </c>
      <c r="B11" s="9">
        <v>909.0</v>
      </c>
      <c r="C11" s="9">
        <v>1.124936411E9</v>
      </c>
      <c r="D11" s="41">
        <v>42954.0</v>
      </c>
      <c r="E11" s="9">
        <v>7.0</v>
      </c>
      <c r="F11" s="9" t="s">
        <v>895</v>
      </c>
      <c r="G11" s="9">
        <v>9.5189739E7</v>
      </c>
      <c r="H11" s="41">
        <v>46148.0</v>
      </c>
      <c r="I11" s="9" t="s">
        <v>896</v>
      </c>
      <c r="J11" s="9">
        <v>9.5189738E7</v>
      </c>
      <c r="K11" s="41">
        <v>39336.0</v>
      </c>
      <c r="L11" s="9" t="s">
        <v>897</v>
      </c>
      <c r="M11" s="9">
        <v>9.5189737E7</v>
      </c>
      <c r="N11" s="41">
        <v>40095.0</v>
      </c>
      <c r="O11" s="9" t="s">
        <v>898</v>
      </c>
      <c r="P11" s="9">
        <v>5.3649865E7</v>
      </c>
      <c r="Q11" s="41">
        <v>41651.0</v>
      </c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32" t="s">
        <v>899</v>
      </c>
      <c r="B12" s="6">
        <v>996.0</v>
      </c>
      <c r="C12" s="6">
        <v>1.138863933E9</v>
      </c>
      <c r="D12" s="39">
        <v>42951.0</v>
      </c>
      <c r="E12" s="6" t="s">
        <v>900</v>
      </c>
      <c r="F12" s="6" t="s">
        <v>901</v>
      </c>
      <c r="G12" s="6">
        <v>4.8463113E7</v>
      </c>
      <c r="H12" s="39">
        <v>39475.0</v>
      </c>
      <c r="I12" s="6" t="s">
        <v>902</v>
      </c>
      <c r="J12" s="6">
        <v>5.0437489E7</v>
      </c>
      <c r="K12" s="39">
        <v>40381.0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34" t="s">
        <v>903</v>
      </c>
      <c r="B13" s="9">
        <v>1023.0</v>
      </c>
      <c r="C13" s="9">
        <v>1.165037377E9</v>
      </c>
      <c r="D13" s="41">
        <v>42948.0</v>
      </c>
      <c r="E13" s="9" t="s">
        <v>904</v>
      </c>
      <c r="F13" s="9" t="s">
        <v>905</v>
      </c>
      <c r="G13" s="9">
        <v>4.9008586E7</v>
      </c>
      <c r="H13" s="41">
        <v>39710.0</v>
      </c>
      <c r="I13" s="9" t="s">
        <v>906</v>
      </c>
      <c r="J13" s="40"/>
      <c r="K13" s="41">
        <v>45435.0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32" t="s">
        <v>907</v>
      </c>
      <c r="B14" s="6">
        <v>1065.0</v>
      </c>
      <c r="C14" s="6">
        <v>1.156952628E9</v>
      </c>
      <c r="D14" s="39">
        <v>42948.0</v>
      </c>
      <c r="E14" s="6">
        <v>6.0</v>
      </c>
      <c r="F14" s="6" t="s">
        <v>908</v>
      </c>
      <c r="G14" s="6">
        <v>5.028852E7</v>
      </c>
      <c r="H14" s="39">
        <v>40303.0</v>
      </c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34" t="s">
        <v>909</v>
      </c>
      <c r="B15" s="9">
        <v>1142.0</v>
      </c>
      <c r="C15" s="9">
        <v>1.130700402E9</v>
      </c>
      <c r="D15" s="41">
        <v>42954.0</v>
      </c>
      <c r="E15" s="9" t="s">
        <v>910</v>
      </c>
      <c r="F15" s="9" t="s">
        <v>911</v>
      </c>
      <c r="G15" s="9">
        <v>5.4699167E7</v>
      </c>
      <c r="H15" s="41">
        <v>42117.0</v>
      </c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32" t="s">
        <v>912</v>
      </c>
      <c r="B16" s="6">
        <v>1234.0</v>
      </c>
      <c r="C16" s="6">
        <v>1.161708518E9</v>
      </c>
      <c r="D16" s="39">
        <v>43164.0</v>
      </c>
      <c r="E16" s="6">
        <v>1.0</v>
      </c>
      <c r="F16" s="6" t="s">
        <v>913</v>
      </c>
      <c r="G16" s="6">
        <v>5.973882E7</v>
      </c>
      <c r="H16" s="39">
        <v>45030.0</v>
      </c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34" t="s">
        <v>914</v>
      </c>
      <c r="B17" s="9">
        <v>1536.0</v>
      </c>
      <c r="C17" s="9">
        <v>1.166665806E9</v>
      </c>
      <c r="D17" s="41">
        <v>43405.0</v>
      </c>
      <c r="E17" s="9" t="s">
        <v>915</v>
      </c>
      <c r="F17" s="9" t="s">
        <v>916</v>
      </c>
      <c r="G17" s="9">
        <v>5.0678363E7</v>
      </c>
      <c r="H17" s="41">
        <v>40455.0</v>
      </c>
      <c r="I17" s="9" t="s">
        <v>917</v>
      </c>
      <c r="J17" s="9">
        <v>5.2656821E7</v>
      </c>
      <c r="K17" s="41">
        <v>41121.0</v>
      </c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32" t="s">
        <v>918</v>
      </c>
      <c r="B18" s="6">
        <v>1597.0</v>
      </c>
      <c r="C18" s="6">
        <v>1.168039045E9</v>
      </c>
      <c r="D18" s="39">
        <v>43497.0</v>
      </c>
      <c r="E18" s="6">
        <v>1.0</v>
      </c>
      <c r="F18" s="6" t="s">
        <v>919</v>
      </c>
      <c r="G18" s="6" t="s">
        <v>920</v>
      </c>
      <c r="H18" s="39">
        <v>45336.0</v>
      </c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34" t="s">
        <v>921</v>
      </c>
      <c r="B19" s="9">
        <v>1644.0</v>
      </c>
      <c r="C19" s="9">
        <v>1.139323687E9</v>
      </c>
      <c r="D19" s="41">
        <v>43525.0</v>
      </c>
      <c r="E19" s="9">
        <v>8.0</v>
      </c>
      <c r="F19" s="9" t="s">
        <v>922</v>
      </c>
      <c r="G19" s="9">
        <v>5.3653388E7</v>
      </c>
      <c r="H19" s="41">
        <v>41641.0</v>
      </c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32" t="s">
        <v>923</v>
      </c>
      <c r="B20" s="6">
        <v>1645.0</v>
      </c>
      <c r="C20" s="6">
        <v>1.125475896E9</v>
      </c>
      <c r="D20" s="39">
        <v>43537.0</v>
      </c>
      <c r="E20" s="6">
        <v>10.0</v>
      </c>
      <c r="F20" s="6" t="s">
        <v>924</v>
      </c>
      <c r="G20" s="6">
        <v>5.829578E7</v>
      </c>
      <c r="H20" s="39">
        <v>43946.0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15.75" customHeight="1">
      <c r="A21" s="34" t="s">
        <v>925</v>
      </c>
      <c r="B21" s="9">
        <v>1657.0</v>
      </c>
      <c r="C21" s="9">
        <v>1.124014213E9</v>
      </c>
      <c r="D21" s="41">
        <v>43525.0</v>
      </c>
      <c r="E21" s="9">
        <v>11.0</v>
      </c>
      <c r="F21" s="9" t="s">
        <v>926</v>
      </c>
      <c r="G21" s="9">
        <v>5.5761712E7</v>
      </c>
      <c r="H21" s="41">
        <v>42604.0</v>
      </c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15.75" customHeight="1">
      <c r="A22" s="32" t="s">
        <v>927</v>
      </c>
      <c r="B22" s="6">
        <v>1665.0</v>
      </c>
      <c r="C22" s="6">
        <v>1.168069316E9</v>
      </c>
      <c r="D22" s="39">
        <v>29196.0</v>
      </c>
      <c r="E22" s="6" t="s">
        <v>928</v>
      </c>
      <c r="F22" s="6" t="s">
        <v>929</v>
      </c>
      <c r="G22" s="6" t="s">
        <v>930</v>
      </c>
      <c r="H22" s="40"/>
      <c r="I22" s="6" t="s">
        <v>931</v>
      </c>
      <c r="J22" s="6" t="s">
        <v>932</v>
      </c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15.75" customHeight="1">
      <c r="A23" s="34" t="s">
        <v>933</v>
      </c>
      <c r="B23" s="9">
        <v>1683.0</v>
      </c>
      <c r="C23" s="9">
        <v>1.121759987E9</v>
      </c>
      <c r="D23" s="41">
        <v>43586.0</v>
      </c>
      <c r="E23" s="9">
        <v>9.0</v>
      </c>
      <c r="F23" s="9" t="s">
        <v>934</v>
      </c>
      <c r="G23" s="9">
        <v>5.1267277E7</v>
      </c>
      <c r="H23" s="41">
        <v>40728.0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15.75" customHeight="1">
      <c r="A24" s="32" t="s">
        <v>935</v>
      </c>
      <c r="B24" s="6">
        <v>1736.0</v>
      </c>
      <c r="C24" s="6">
        <v>1.162777192E9</v>
      </c>
      <c r="D24" s="39">
        <v>43678.0</v>
      </c>
      <c r="E24" s="6" t="s">
        <v>936</v>
      </c>
      <c r="F24" s="6" t="s">
        <v>937</v>
      </c>
      <c r="G24" s="6">
        <v>5.5167991E7</v>
      </c>
      <c r="H24" s="39">
        <v>42354.0</v>
      </c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15.75" customHeight="1">
      <c r="A25" s="34" t="s">
        <v>938</v>
      </c>
      <c r="B25" s="9">
        <v>1753.0</v>
      </c>
      <c r="C25" s="9">
        <v>1.169603036E9</v>
      </c>
      <c r="D25" s="41">
        <v>43754.0</v>
      </c>
      <c r="E25" s="9">
        <v>8.0</v>
      </c>
      <c r="F25" s="9" t="s">
        <v>939</v>
      </c>
      <c r="G25" s="9">
        <v>5.4299563E7</v>
      </c>
      <c r="H25" s="41">
        <v>41910.0</v>
      </c>
      <c r="I25" s="9" t="s">
        <v>940</v>
      </c>
      <c r="J25" s="9">
        <v>5.7477622E7</v>
      </c>
      <c r="K25" s="41">
        <v>43505.0</v>
      </c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15.75" customHeight="1">
      <c r="A26" s="32" t="s">
        <v>941</v>
      </c>
      <c r="B26" s="6">
        <v>1768.0</v>
      </c>
      <c r="C26" s="6">
        <v>1.122973101E9</v>
      </c>
      <c r="D26" s="39">
        <v>43727.0</v>
      </c>
      <c r="E26" s="6">
        <v>9.0</v>
      </c>
      <c r="F26" s="6" t="s">
        <v>942</v>
      </c>
      <c r="G26" s="6">
        <v>4.7867049E7</v>
      </c>
      <c r="H26" s="39">
        <v>39172.0</v>
      </c>
      <c r="I26" s="6" t="s">
        <v>943</v>
      </c>
      <c r="J26" s="6">
        <v>5.9553145E7</v>
      </c>
      <c r="K26" s="39">
        <v>45165.0</v>
      </c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15.75" customHeight="1">
      <c r="A27" s="34" t="s">
        <v>944</v>
      </c>
      <c r="B27" s="9">
        <v>1777.0</v>
      </c>
      <c r="C27" s="9">
        <v>1.137587184E9</v>
      </c>
      <c r="D27" s="41">
        <v>43748.0</v>
      </c>
      <c r="E27" s="9">
        <v>8.0</v>
      </c>
      <c r="F27" s="9" t="s">
        <v>945</v>
      </c>
      <c r="G27" s="9">
        <v>5.4631191E7</v>
      </c>
      <c r="H27" s="41">
        <v>42067.0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15.75" customHeight="1">
      <c r="A28" s="32" t="s">
        <v>946</v>
      </c>
      <c r="B28" s="6">
        <v>1873.0</v>
      </c>
      <c r="C28" s="6">
        <v>1.15620154E9</v>
      </c>
      <c r="D28" s="39">
        <v>44319.0</v>
      </c>
      <c r="E28" s="6">
        <v>3.0</v>
      </c>
      <c r="F28" s="6" t="s">
        <v>947</v>
      </c>
      <c r="G28" s="6">
        <v>5.4055608E7</v>
      </c>
      <c r="H28" s="39">
        <v>41808.0</v>
      </c>
      <c r="I28" s="6" t="s">
        <v>948</v>
      </c>
      <c r="J28" s="6">
        <v>5.6052831E7</v>
      </c>
      <c r="K28" s="39">
        <v>42763.0</v>
      </c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15.75" customHeight="1">
      <c r="A29" s="34" t="s">
        <v>949</v>
      </c>
      <c r="B29" s="9">
        <v>1919.0</v>
      </c>
      <c r="C29" s="9">
        <v>1.138122802E9</v>
      </c>
      <c r="D29" s="41">
        <v>44666.0</v>
      </c>
      <c r="E29" s="9">
        <v>8.0</v>
      </c>
      <c r="F29" s="9" t="s">
        <v>950</v>
      </c>
      <c r="G29" s="9">
        <v>9.5765873E7</v>
      </c>
      <c r="H29" s="41">
        <v>38763.0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15.75" customHeight="1">
      <c r="A30" s="32" t="s">
        <v>951</v>
      </c>
      <c r="B30" s="6">
        <v>1931.0</v>
      </c>
      <c r="C30" s="6">
        <v>1.141697938E9</v>
      </c>
      <c r="D30" s="39">
        <v>44683.0</v>
      </c>
      <c r="E30" s="6">
        <v>6.0</v>
      </c>
      <c r="F30" s="6" t="s">
        <v>952</v>
      </c>
      <c r="G30" s="6">
        <v>4.7170109E7</v>
      </c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ht="15.75" customHeight="1">
      <c r="A31" s="34" t="s">
        <v>953</v>
      </c>
      <c r="B31" s="9">
        <v>1953.0</v>
      </c>
      <c r="C31" s="9">
        <v>1.126573366E9</v>
      </c>
      <c r="D31" s="41">
        <v>44703.0</v>
      </c>
      <c r="E31" s="9" t="s">
        <v>954</v>
      </c>
      <c r="F31" s="9" t="s">
        <v>955</v>
      </c>
      <c r="G31" s="9">
        <v>5.2768578E7</v>
      </c>
      <c r="H31" s="41">
        <v>41242.0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15.75" customHeight="1">
      <c r="A32" s="32" t="s">
        <v>956</v>
      </c>
      <c r="B32" s="6">
        <v>1970.0</v>
      </c>
      <c r="C32" s="6">
        <v>1.138958145E9</v>
      </c>
      <c r="D32" s="39">
        <v>44490.0</v>
      </c>
      <c r="E32" s="6" t="s">
        <v>915</v>
      </c>
      <c r="F32" s="6" t="s">
        <v>957</v>
      </c>
      <c r="G32" s="6">
        <v>5.4352952E7</v>
      </c>
      <c r="H32" s="39">
        <v>41936.0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ht="15.75" customHeight="1">
      <c r="A33" s="34" t="s">
        <v>958</v>
      </c>
      <c r="B33" s="9">
        <v>1978.0</v>
      </c>
      <c r="C33" s="9">
        <v>1.557802702E9</v>
      </c>
      <c r="D33" s="41">
        <v>44809.0</v>
      </c>
      <c r="E33" s="9" t="s">
        <v>959</v>
      </c>
      <c r="F33" s="9" t="s">
        <v>960</v>
      </c>
      <c r="G33" s="9">
        <v>5.1576533E7</v>
      </c>
      <c r="H33" s="41">
        <v>40903.0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5.75" customHeight="1">
      <c r="A34" s="32" t="s">
        <v>961</v>
      </c>
      <c r="B34" s="6">
        <v>1989.0</v>
      </c>
      <c r="C34" s="6">
        <v>1.151065312E9</v>
      </c>
      <c r="D34" s="39">
        <v>44743.0</v>
      </c>
      <c r="E34" s="6">
        <v>5.0</v>
      </c>
      <c r="F34" s="6" t="s">
        <v>962</v>
      </c>
      <c r="G34" s="6">
        <v>5.4519818E7</v>
      </c>
      <c r="H34" s="39">
        <v>42015.0</v>
      </c>
      <c r="I34" s="6" t="s">
        <v>963</v>
      </c>
      <c r="J34" s="6">
        <v>5.5885848E7</v>
      </c>
      <c r="K34" s="39">
        <v>42680.0</v>
      </c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>
      <c r="A35" s="34" t="s">
        <v>964</v>
      </c>
      <c r="B35" s="9">
        <v>2005.0</v>
      </c>
      <c r="C35" s="9">
        <v>1.156602116E9</v>
      </c>
      <c r="D35" s="41">
        <v>44900.0</v>
      </c>
      <c r="E35" s="9" t="s">
        <v>910</v>
      </c>
      <c r="F35" s="9" t="s">
        <v>965</v>
      </c>
      <c r="G35" s="9">
        <v>5.5990157E7</v>
      </c>
      <c r="H35" s="41">
        <v>42745.0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5.75" customHeight="1">
      <c r="A36" s="32" t="s">
        <v>966</v>
      </c>
      <c r="B36" s="6">
        <v>2043.0</v>
      </c>
      <c r="C36" s="6">
        <v>1.127563862E9</v>
      </c>
      <c r="D36" s="39">
        <v>44872.0</v>
      </c>
      <c r="E36" s="6" t="s">
        <v>959</v>
      </c>
      <c r="F36" s="6" t="s">
        <v>967</v>
      </c>
      <c r="G36" s="6">
        <v>5.5696264E7</v>
      </c>
      <c r="H36" s="39">
        <v>42576.0</v>
      </c>
      <c r="I36" s="6" t="s">
        <v>968</v>
      </c>
      <c r="J36" s="6">
        <v>5.6992871E7</v>
      </c>
      <c r="K36" s="39">
        <v>43170.0</v>
      </c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5.75" customHeight="1">
      <c r="A37" s="34" t="s">
        <v>969</v>
      </c>
      <c r="B37" s="9">
        <v>2096.0</v>
      </c>
      <c r="C37" s="9">
        <v>1.153412891E9</v>
      </c>
      <c r="D37" s="41">
        <v>45020.0</v>
      </c>
      <c r="E37" s="9">
        <v>1.0</v>
      </c>
      <c r="F37" s="9" t="s">
        <v>970</v>
      </c>
      <c r="G37" s="9">
        <v>5.7515739E7</v>
      </c>
      <c r="H37" s="41">
        <v>43478.0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5.75" customHeight="1">
      <c r="A38" s="32" t="s">
        <v>971</v>
      </c>
      <c r="B38" s="6">
        <v>2124.0</v>
      </c>
      <c r="C38" s="6">
        <v>1.126259891E9</v>
      </c>
      <c r="D38" s="39">
        <v>45028.0</v>
      </c>
      <c r="E38" s="6" t="s">
        <v>972</v>
      </c>
      <c r="F38" s="6" t="s">
        <v>973</v>
      </c>
      <c r="G38" s="6">
        <v>5.6197666E7</v>
      </c>
      <c r="H38" s="39">
        <v>43032.0</v>
      </c>
      <c r="I38" s="6" t="s">
        <v>974</v>
      </c>
      <c r="J38" s="6">
        <v>7.0487044E7</v>
      </c>
      <c r="K38" s="39">
        <v>45672.0</v>
      </c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5.75" customHeight="1">
      <c r="A39" s="34" t="s">
        <v>975</v>
      </c>
      <c r="B39" s="9">
        <v>2136.0</v>
      </c>
      <c r="C39" s="9">
        <v>1.151415767E9</v>
      </c>
      <c r="D39" s="41">
        <v>45021.0</v>
      </c>
      <c r="E39" s="9">
        <v>7.0</v>
      </c>
      <c r="F39" s="9" t="s">
        <v>976</v>
      </c>
      <c r="G39" s="9">
        <v>7.0360614E7</v>
      </c>
      <c r="H39" s="41">
        <v>45511.0</v>
      </c>
      <c r="I39" s="9" t="s">
        <v>977</v>
      </c>
      <c r="J39" s="9">
        <v>7.0360613E7</v>
      </c>
      <c r="K39" s="41">
        <v>45511.0</v>
      </c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5.75" customHeight="1">
      <c r="A40" s="32" t="s">
        <v>978</v>
      </c>
      <c r="B40" s="6">
        <v>2137.0</v>
      </c>
      <c r="C40" s="6">
        <v>1.165018528E9</v>
      </c>
      <c r="D40" s="39">
        <v>44991.0</v>
      </c>
      <c r="E40" s="6" t="s">
        <v>979</v>
      </c>
      <c r="F40" s="6" t="s">
        <v>980</v>
      </c>
      <c r="G40" s="6" t="s">
        <v>981</v>
      </c>
      <c r="H40" s="39">
        <v>43969.0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5.75" customHeight="1">
      <c r="A41" s="34" t="s">
        <v>982</v>
      </c>
      <c r="B41" s="9">
        <v>2166.0</v>
      </c>
      <c r="C41" s="9">
        <v>1.128788904E9</v>
      </c>
      <c r="D41" s="41">
        <v>44991.0</v>
      </c>
      <c r="E41" s="9" t="s">
        <v>910</v>
      </c>
      <c r="F41" s="9" t="s">
        <v>983</v>
      </c>
      <c r="G41" s="9">
        <v>5.6664434E7</v>
      </c>
      <c r="H41" s="41">
        <v>43052.0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5.75" customHeight="1">
      <c r="A42" s="32" t="s">
        <v>984</v>
      </c>
      <c r="B42" s="6">
        <v>2177.0</v>
      </c>
      <c r="C42" s="6">
        <v>1.139199525E9</v>
      </c>
      <c r="D42" s="39">
        <v>44990.0</v>
      </c>
      <c r="E42" s="6" t="s">
        <v>959</v>
      </c>
      <c r="F42" s="6" t="s">
        <v>985</v>
      </c>
      <c r="G42" s="6">
        <v>5.4215352E7</v>
      </c>
      <c r="H42" s="39">
        <v>41894.0</v>
      </c>
      <c r="I42" s="6" t="s">
        <v>986</v>
      </c>
      <c r="J42" s="6">
        <v>5.6784336E7</v>
      </c>
      <c r="K42" s="39">
        <v>43162.0</v>
      </c>
      <c r="L42" s="6" t="s">
        <v>987</v>
      </c>
      <c r="M42" s="6">
        <v>5.9558E7</v>
      </c>
      <c r="N42" s="39">
        <v>44851.0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ht="15.75" customHeight="1">
      <c r="A43" s="34" t="s">
        <v>988</v>
      </c>
      <c r="B43" s="9">
        <v>2201.0</v>
      </c>
      <c r="C43" s="9">
        <v>1.167466625E9</v>
      </c>
      <c r="D43" s="41">
        <v>44670.0</v>
      </c>
      <c r="E43" s="9">
        <v>8.0</v>
      </c>
      <c r="F43" s="9" t="s">
        <v>989</v>
      </c>
      <c r="G43" s="9">
        <v>5.1344771E7</v>
      </c>
      <c r="H43" s="41">
        <v>40777.0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5.75" customHeight="1">
      <c r="A44" s="32" t="s">
        <v>990</v>
      </c>
      <c r="B44" s="6">
        <v>2275.0</v>
      </c>
      <c r="C44" s="6">
        <v>1.122416811E9</v>
      </c>
      <c r="D44" s="39">
        <v>45005.0</v>
      </c>
      <c r="E44" s="6" t="s">
        <v>915</v>
      </c>
      <c r="F44" s="6" t="s">
        <v>991</v>
      </c>
      <c r="G44" s="6">
        <v>5.5869445E7</v>
      </c>
      <c r="H44" s="39">
        <v>42658.0</v>
      </c>
      <c r="I44" s="6" t="s">
        <v>992</v>
      </c>
      <c r="J44" s="6">
        <v>5.9693785E7</v>
      </c>
      <c r="K44" s="39">
        <v>44945.0</v>
      </c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5.75" customHeight="1">
      <c r="A45" s="34" t="s">
        <v>993</v>
      </c>
      <c r="B45" s="9">
        <v>2323.0</v>
      </c>
      <c r="C45" s="9">
        <v>1.140450018E9</v>
      </c>
      <c r="D45" s="41">
        <v>45000.0</v>
      </c>
      <c r="E45" s="9">
        <v>9.0</v>
      </c>
      <c r="F45" s="9" t="s">
        <v>994</v>
      </c>
      <c r="G45" s="9">
        <v>4.8677298E7</v>
      </c>
      <c r="H45" s="41">
        <v>39559.0</v>
      </c>
      <c r="I45" s="9" t="s">
        <v>995</v>
      </c>
      <c r="J45" s="9">
        <v>5.4190306E7</v>
      </c>
      <c r="K45" s="41">
        <v>41885.0</v>
      </c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15.75" customHeight="1">
      <c r="A46" s="32" t="s">
        <v>996</v>
      </c>
      <c r="B46" s="6">
        <v>2333.0</v>
      </c>
      <c r="C46" s="6">
        <v>1.131113453E9</v>
      </c>
      <c r="D46" s="39">
        <v>44635.0</v>
      </c>
      <c r="E46" s="6">
        <v>7.0</v>
      </c>
      <c r="F46" s="6" t="s">
        <v>997</v>
      </c>
      <c r="G46" s="6">
        <v>4.8239121E7</v>
      </c>
      <c r="H46" s="39">
        <v>39364.0</v>
      </c>
      <c r="I46" s="6" t="s">
        <v>998</v>
      </c>
      <c r="J46" s="6">
        <v>5.3085021E7</v>
      </c>
      <c r="K46" s="39">
        <v>41387.0</v>
      </c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5.75" customHeight="1">
      <c r="A47" s="34" t="s">
        <v>999</v>
      </c>
      <c r="B47" s="9">
        <v>2340.0</v>
      </c>
      <c r="C47" s="9">
        <v>1.161636711E9</v>
      </c>
      <c r="D47" s="41">
        <v>45005.0</v>
      </c>
      <c r="E47" s="9" t="s">
        <v>1000</v>
      </c>
      <c r="F47" s="9" t="s">
        <v>1001</v>
      </c>
      <c r="G47" s="9">
        <v>5.7094406E7</v>
      </c>
      <c r="H47" s="41">
        <v>43295.0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5.75" customHeight="1">
      <c r="A48" s="32" t="s">
        <v>1002</v>
      </c>
      <c r="B48" s="6">
        <v>2355.0</v>
      </c>
      <c r="C48" s="6">
        <v>1.122633161E9</v>
      </c>
      <c r="D48" s="39">
        <v>44998.0</v>
      </c>
      <c r="E48" s="6" t="s">
        <v>1003</v>
      </c>
      <c r="F48" s="6" t="s">
        <v>1004</v>
      </c>
      <c r="G48" s="6">
        <v>5.4456499E7</v>
      </c>
      <c r="H48" s="39">
        <v>41988.0</v>
      </c>
      <c r="I48" s="6" t="s">
        <v>1005</v>
      </c>
      <c r="J48" s="6">
        <v>5.586479E7</v>
      </c>
      <c r="K48" s="39">
        <v>42645.0</v>
      </c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15.75" customHeight="1">
      <c r="A49" s="34" t="s">
        <v>1006</v>
      </c>
      <c r="B49" s="9">
        <v>2379.0</v>
      </c>
      <c r="C49" s="9">
        <v>1.131986676E9</v>
      </c>
      <c r="D49" s="41">
        <v>45005.0</v>
      </c>
      <c r="E49" s="9">
        <v>5.0</v>
      </c>
      <c r="F49" s="9" t="s">
        <v>1007</v>
      </c>
      <c r="G49" s="9">
        <v>7.0334995E7</v>
      </c>
      <c r="H49" s="41">
        <v>45439.0</v>
      </c>
      <c r="I49" s="9" t="s">
        <v>1008</v>
      </c>
      <c r="J49" s="9">
        <v>7.0334996E7</v>
      </c>
      <c r="K49" s="41">
        <v>45439.0</v>
      </c>
      <c r="L49" s="9" t="s">
        <v>1009</v>
      </c>
      <c r="M49" s="9">
        <v>7.0334997E7</v>
      </c>
      <c r="N49" s="41">
        <v>45439.0</v>
      </c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ht="15.75" customHeight="1">
      <c r="A50" s="32" t="s">
        <v>1010</v>
      </c>
      <c r="B50" s="6">
        <v>2457.0</v>
      </c>
      <c r="C50" s="6">
        <v>1.134625079E9</v>
      </c>
      <c r="D50" s="39">
        <v>45024.0</v>
      </c>
      <c r="E50" s="6">
        <v>13.0</v>
      </c>
      <c r="F50" s="6" t="s">
        <v>1011</v>
      </c>
      <c r="G50" s="6">
        <v>5.7172279E7</v>
      </c>
      <c r="H50" s="39">
        <v>43316.0</v>
      </c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ht="15.75" customHeight="1">
      <c r="A51" s="34" t="s">
        <v>1012</v>
      </c>
      <c r="B51" s="9">
        <v>2457.0</v>
      </c>
      <c r="C51" s="9">
        <v>1.134625079E9</v>
      </c>
      <c r="D51" s="41">
        <v>45024.0</v>
      </c>
      <c r="E51" s="9">
        <v>13.0</v>
      </c>
      <c r="F51" s="9" t="s">
        <v>1013</v>
      </c>
      <c r="G51" s="9">
        <v>5.7172279E7</v>
      </c>
      <c r="H51" s="41">
        <v>43316.0</v>
      </c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ht="15.75" customHeight="1">
      <c r="A52" s="32" t="s">
        <v>1014</v>
      </c>
      <c r="B52" s="6">
        <v>2479.0</v>
      </c>
      <c r="C52" s="6">
        <v>1.161475869E9</v>
      </c>
      <c r="D52" s="39">
        <v>45020.0</v>
      </c>
      <c r="E52" s="6" t="s">
        <v>928</v>
      </c>
      <c r="F52" s="6" t="s">
        <v>1015</v>
      </c>
      <c r="G52" s="6">
        <v>5.3815519E7</v>
      </c>
      <c r="H52" s="39">
        <v>41746.0</v>
      </c>
      <c r="I52" s="6" t="s">
        <v>1016</v>
      </c>
      <c r="J52" s="6">
        <v>5.8950571E7</v>
      </c>
      <c r="K52" s="39">
        <v>44373.0</v>
      </c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15.75" customHeight="1">
      <c r="A53" s="34" t="s">
        <v>1017</v>
      </c>
      <c r="B53" s="9">
        <v>2487.0</v>
      </c>
      <c r="C53" s="9">
        <v>1.158241004E9</v>
      </c>
      <c r="D53" s="41">
        <v>45007.0</v>
      </c>
      <c r="E53" s="9">
        <v>4.0</v>
      </c>
      <c r="F53" s="9" t="s">
        <v>1018</v>
      </c>
      <c r="G53" s="9">
        <v>5.3301831E7</v>
      </c>
      <c r="H53" s="41">
        <v>41461.0</v>
      </c>
      <c r="I53" s="9" t="s">
        <v>1019</v>
      </c>
      <c r="J53" s="9">
        <v>5.5161019E7</v>
      </c>
      <c r="K53" s="41">
        <v>42294.0</v>
      </c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5.75" customHeight="1">
      <c r="A54" s="32" t="s">
        <v>1020</v>
      </c>
      <c r="B54" s="6">
        <v>2488.0</v>
      </c>
      <c r="C54" s="6">
        <v>1.131343703E9</v>
      </c>
      <c r="D54" s="39">
        <v>45019.0</v>
      </c>
      <c r="E54" s="6" t="s">
        <v>928</v>
      </c>
      <c r="F54" s="6" t="s">
        <v>1021</v>
      </c>
      <c r="G54" s="6">
        <v>5.6029621E7</v>
      </c>
      <c r="H54" s="39">
        <v>42734.0</v>
      </c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5.75" customHeight="1">
      <c r="A55" s="34" t="s">
        <v>1022</v>
      </c>
      <c r="B55" s="9">
        <v>2500.0</v>
      </c>
      <c r="C55" s="9">
        <v>1.137620804E9</v>
      </c>
      <c r="D55" s="41">
        <v>45026.0</v>
      </c>
      <c r="E55" s="9" t="s">
        <v>910</v>
      </c>
      <c r="F55" s="9" t="s">
        <v>1023</v>
      </c>
      <c r="G55" s="9">
        <v>5.2721749E7</v>
      </c>
      <c r="H55" s="41">
        <v>45630.0</v>
      </c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5.75" customHeight="1">
      <c r="A56" s="32" t="s">
        <v>1024</v>
      </c>
      <c r="B56" s="6">
        <v>2611.0</v>
      </c>
      <c r="C56" s="6">
        <v>1.133061251E9</v>
      </c>
      <c r="D56" s="39">
        <v>45047.0</v>
      </c>
      <c r="E56" s="6">
        <v>13.0</v>
      </c>
      <c r="F56" s="6" t="s">
        <v>1025</v>
      </c>
      <c r="G56" s="6">
        <v>5.3948981E7</v>
      </c>
      <c r="H56" s="39">
        <v>41738.0</v>
      </c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5.75" customHeight="1">
      <c r="A57" s="34" t="s">
        <v>1026</v>
      </c>
      <c r="B57" s="9">
        <v>2660.0</v>
      </c>
      <c r="C57" s="9">
        <v>1.138279435E9</v>
      </c>
      <c r="D57" s="41">
        <v>45076.0</v>
      </c>
      <c r="E57" s="9">
        <v>9.0</v>
      </c>
      <c r="F57" s="9" t="s">
        <v>1027</v>
      </c>
      <c r="G57" s="9">
        <v>5.4302083E7</v>
      </c>
      <c r="H57" s="41">
        <v>41926.0</v>
      </c>
      <c r="I57" s="9" t="s">
        <v>1028</v>
      </c>
      <c r="J57" s="9">
        <v>4.6209601E7</v>
      </c>
      <c r="K57" s="41">
        <v>38293.0</v>
      </c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5.75" customHeight="1">
      <c r="A58" s="32" t="s">
        <v>1029</v>
      </c>
      <c r="B58" s="6">
        <v>2698.0</v>
      </c>
      <c r="C58" s="6">
        <v>1.150272511E9</v>
      </c>
      <c r="D58" s="39">
        <v>45079.0</v>
      </c>
      <c r="E58" s="6">
        <v>4.0</v>
      </c>
      <c r="F58" s="6" t="s">
        <v>1030</v>
      </c>
      <c r="G58" s="6">
        <v>5.8814107E7</v>
      </c>
      <c r="H58" s="39">
        <v>44310.0</v>
      </c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5.75" customHeight="1">
      <c r="A59" s="34" t="s">
        <v>1031</v>
      </c>
      <c r="B59" s="9">
        <v>2737.0</v>
      </c>
      <c r="C59" s="9">
        <v>1.153205634E9</v>
      </c>
      <c r="D59" s="41">
        <v>44743.0</v>
      </c>
      <c r="E59" s="9" t="s">
        <v>910</v>
      </c>
      <c r="F59" s="9" t="s">
        <v>1032</v>
      </c>
      <c r="G59" s="9">
        <v>5.4881018E7</v>
      </c>
      <c r="H59" s="41">
        <v>42177.0</v>
      </c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5.75" customHeight="1">
      <c r="A60" s="32" t="s">
        <v>1033</v>
      </c>
      <c r="B60" s="6">
        <v>2738.0</v>
      </c>
      <c r="C60" s="6">
        <v>3.856098267E9</v>
      </c>
      <c r="D60" s="39">
        <v>45110.0</v>
      </c>
      <c r="E60" s="6">
        <v>8.0</v>
      </c>
      <c r="F60" s="6" t="s">
        <v>1034</v>
      </c>
      <c r="G60" s="6">
        <v>1.0</v>
      </c>
      <c r="H60" s="39">
        <v>41886.0</v>
      </c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5.75" customHeight="1">
      <c r="A61" s="34" t="s">
        <v>1035</v>
      </c>
      <c r="B61" s="9">
        <v>2741.0</v>
      </c>
      <c r="C61" s="9">
        <v>2.255620898E9</v>
      </c>
      <c r="D61" s="41">
        <v>45078.0</v>
      </c>
      <c r="E61" s="9" t="s">
        <v>928</v>
      </c>
      <c r="F61" s="9" t="s">
        <v>1036</v>
      </c>
      <c r="G61" s="9">
        <v>4.9627459E7</v>
      </c>
      <c r="H61" s="41">
        <v>40035.0</v>
      </c>
      <c r="I61" s="9" t="s">
        <v>1037</v>
      </c>
      <c r="J61" s="9">
        <v>5.1358581E7</v>
      </c>
      <c r="K61" s="41">
        <v>40793.0</v>
      </c>
      <c r="L61" s="9" t="s">
        <v>1038</v>
      </c>
      <c r="M61" s="9">
        <v>5.4828909E7</v>
      </c>
      <c r="N61" s="41">
        <v>42192.0</v>
      </c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5.75" customHeight="1">
      <c r="A62" s="32" t="s">
        <v>1039</v>
      </c>
      <c r="B62" s="6">
        <v>2746.0</v>
      </c>
      <c r="C62" s="6">
        <v>1.127445232E9</v>
      </c>
      <c r="D62" s="39">
        <v>45111.0</v>
      </c>
      <c r="E62" s="6" t="s">
        <v>1040</v>
      </c>
      <c r="F62" s="6" t="s">
        <v>1041</v>
      </c>
      <c r="G62" s="6" t="s">
        <v>1042</v>
      </c>
      <c r="H62" s="39">
        <v>42057.0</v>
      </c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5.75" customHeight="1">
      <c r="A63" s="34" t="s">
        <v>1043</v>
      </c>
      <c r="B63" s="9">
        <v>2776.0</v>
      </c>
      <c r="C63" s="9">
        <v>1.164297376E9</v>
      </c>
      <c r="D63" s="41">
        <v>45111.0</v>
      </c>
      <c r="E63" s="9" t="s">
        <v>959</v>
      </c>
      <c r="F63" s="9" t="s">
        <v>1044</v>
      </c>
      <c r="G63" s="9">
        <v>5.7651273E7</v>
      </c>
      <c r="H63" s="41">
        <v>43572.0</v>
      </c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5.75" customHeight="1">
      <c r="A64" s="32" t="s">
        <v>1045</v>
      </c>
      <c r="B64" s="6">
        <v>2785.0</v>
      </c>
      <c r="C64" s="6">
        <v>1.150235407E9</v>
      </c>
      <c r="D64" s="39">
        <v>45082.0</v>
      </c>
      <c r="E64" s="6">
        <v>14.0</v>
      </c>
      <c r="F64" s="6" t="s">
        <v>1046</v>
      </c>
      <c r="G64" s="6">
        <v>5.277023E7</v>
      </c>
      <c r="H64" s="39">
        <v>41184.0</v>
      </c>
      <c r="I64" s="6" t="s">
        <v>1047</v>
      </c>
      <c r="J64" s="6">
        <v>5.8454941E7</v>
      </c>
      <c r="K64" s="39">
        <v>44048.0</v>
      </c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5.75" customHeight="1">
      <c r="A65" s="34" t="s">
        <v>1048</v>
      </c>
      <c r="B65" s="9">
        <v>2786.0</v>
      </c>
      <c r="C65" s="9">
        <v>1.16644618E9</v>
      </c>
      <c r="D65" s="41">
        <v>45114.0</v>
      </c>
      <c r="E65" s="9">
        <v>7.0</v>
      </c>
      <c r="F65" s="9" t="s">
        <v>1049</v>
      </c>
      <c r="G65" s="9">
        <v>5.581813E7</v>
      </c>
      <c r="H65" s="41">
        <v>42645.0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5.75" customHeight="1">
      <c r="A66" s="32" t="s">
        <v>1050</v>
      </c>
      <c r="B66" s="6">
        <v>2849.0</v>
      </c>
      <c r="C66" s="6">
        <v>1.126744764E9</v>
      </c>
      <c r="D66" s="39">
        <v>45078.0</v>
      </c>
      <c r="E66" s="6">
        <v>7.0</v>
      </c>
      <c r="F66" s="6" t="s">
        <v>1051</v>
      </c>
      <c r="G66" s="6">
        <v>5.8050642E7</v>
      </c>
      <c r="H66" s="39">
        <v>43810.0</v>
      </c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5.75" customHeight="1">
      <c r="A67" s="34" t="s">
        <v>1052</v>
      </c>
      <c r="B67" s="9">
        <v>2860.0</v>
      </c>
      <c r="C67" s="9">
        <v>1.125290644E9</v>
      </c>
      <c r="D67" s="41">
        <v>45082.0</v>
      </c>
      <c r="E67" s="9">
        <v>3.0</v>
      </c>
      <c r="F67" s="9" t="s">
        <v>1053</v>
      </c>
      <c r="G67" s="9">
        <v>5.8499091E7</v>
      </c>
      <c r="H67" s="41">
        <v>44065.0</v>
      </c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5.75" customHeight="1">
      <c r="A68" s="32" t="s">
        <v>1054</v>
      </c>
      <c r="B68" s="6">
        <v>2882.0</v>
      </c>
      <c r="C68" s="6">
        <v>1.131183191E9</v>
      </c>
      <c r="D68" s="39">
        <v>45082.0</v>
      </c>
      <c r="E68" s="6" t="s">
        <v>1055</v>
      </c>
      <c r="F68" s="6" t="s">
        <v>1056</v>
      </c>
      <c r="G68" s="6">
        <v>4.8677489E7</v>
      </c>
      <c r="H68" s="39">
        <v>39568.0</v>
      </c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5.75" customHeight="1">
      <c r="A69" s="34" t="s">
        <v>1057</v>
      </c>
      <c r="B69" s="9">
        <v>2883.0</v>
      </c>
      <c r="C69" s="9">
        <v>1.123010362E9</v>
      </c>
      <c r="D69" s="41">
        <v>45082.0</v>
      </c>
      <c r="E69" s="9" t="s">
        <v>1058</v>
      </c>
      <c r="F69" s="9" t="s">
        <v>1059</v>
      </c>
      <c r="G69" s="9">
        <v>5.0274773E7</v>
      </c>
      <c r="H69" s="41">
        <v>40352.0</v>
      </c>
      <c r="I69" s="9" t="s">
        <v>1060</v>
      </c>
      <c r="J69" s="9">
        <v>5.3284625E7</v>
      </c>
      <c r="K69" s="41">
        <v>41459.0</v>
      </c>
      <c r="L69" s="9" t="s">
        <v>1061</v>
      </c>
      <c r="M69" s="9">
        <v>5.711049E7</v>
      </c>
      <c r="N69" s="41">
        <v>43296.0</v>
      </c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5.75" customHeight="1">
      <c r="A70" s="32" t="s">
        <v>1062</v>
      </c>
      <c r="B70" s="6">
        <v>2914.0</v>
      </c>
      <c r="C70" s="6">
        <v>1.12719178E9</v>
      </c>
      <c r="D70" s="39">
        <v>45140.0</v>
      </c>
      <c r="E70" s="6">
        <v>8.0</v>
      </c>
      <c r="F70" s="6" t="s">
        <v>1063</v>
      </c>
      <c r="G70" s="6">
        <v>5.8254918E7</v>
      </c>
      <c r="H70" s="39">
        <v>43954.0</v>
      </c>
      <c r="I70" s="6" t="s">
        <v>1064</v>
      </c>
      <c r="J70" s="6">
        <v>5.9036365E7</v>
      </c>
      <c r="K70" s="39">
        <v>44469.0</v>
      </c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5.75" customHeight="1">
      <c r="A71" s="34" t="s">
        <v>1065</v>
      </c>
      <c r="B71" s="9">
        <v>2924.0</v>
      </c>
      <c r="C71" s="9">
        <v>1.141439746E9</v>
      </c>
      <c r="D71" s="41">
        <v>45141.0</v>
      </c>
      <c r="E71" s="9" t="s">
        <v>1066</v>
      </c>
      <c r="F71" s="9" t="s">
        <v>1067</v>
      </c>
      <c r="G71" s="9">
        <v>5.3814583E7</v>
      </c>
      <c r="H71" s="41">
        <v>41719.0</v>
      </c>
      <c r="I71" s="9" t="s">
        <v>1068</v>
      </c>
      <c r="J71" s="9">
        <v>5.5180992E7</v>
      </c>
      <c r="K71" s="41">
        <v>42350.0</v>
      </c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5.75" customHeight="1">
      <c r="A72" s="32" t="s">
        <v>1069</v>
      </c>
      <c r="B72" s="6">
        <v>2977.0</v>
      </c>
      <c r="C72" s="6">
        <v>1.13067813E9</v>
      </c>
      <c r="D72" s="39">
        <v>45114.0</v>
      </c>
      <c r="E72" s="6">
        <v>10.0</v>
      </c>
      <c r="F72" s="6" t="s">
        <v>1070</v>
      </c>
      <c r="G72" s="6" t="s">
        <v>1071</v>
      </c>
      <c r="H72" s="39">
        <v>44023.0</v>
      </c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5.75" customHeight="1">
      <c r="A73" s="34" t="s">
        <v>1072</v>
      </c>
      <c r="B73" s="9">
        <v>3008.0</v>
      </c>
      <c r="C73" s="9">
        <v>1.138986171E9</v>
      </c>
      <c r="D73" s="41">
        <v>45139.0</v>
      </c>
      <c r="E73" s="9" t="s">
        <v>1073</v>
      </c>
      <c r="F73" s="9" t="s">
        <v>1074</v>
      </c>
      <c r="G73" s="9" t="s">
        <v>1075</v>
      </c>
      <c r="H73" s="41">
        <v>43929.0</v>
      </c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5.75" customHeight="1">
      <c r="A74" s="32" t="s">
        <v>1076</v>
      </c>
      <c r="B74" s="6">
        <v>3018.0</v>
      </c>
      <c r="C74" s="6">
        <v>1.145289291E9</v>
      </c>
      <c r="D74" s="39">
        <v>45140.0</v>
      </c>
      <c r="E74" s="6">
        <v>4.0</v>
      </c>
      <c r="F74" s="6" t="s">
        <v>1077</v>
      </c>
      <c r="G74" s="40"/>
      <c r="H74" s="39">
        <v>44245.0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5.75" customHeight="1">
      <c r="A75" s="34" t="s">
        <v>1078</v>
      </c>
      <c r="B75" s="9">
        <v>3037.0</v>
      </c>
      <c r="C75" s="9">
        <v>1.150540579E9</v>
      </c>
      <c r="D75" s="41">
        <v>45139.0</v>
      </c>
      <c r="E75" s="9">
        <v>1.0</v>
      </c>
      <c r="F75" s="9" t="s">
        <v>1079</v>
      </c>
      <c r="G75" s="9">
        <v>7.0494044E7</v>
      </c>
      <c r="H75" s="41">
        <v>45620.0</v>
      </c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5.75" customHeight="1">
      <c r="A76" s="32" t="s">
        <v>1080</v>
      </c>
      <c r="B76" s="6">
        <v>3095.0</v>
      </c>
      <c r="C76" s="6">
        <v>1.134798486E9</v>
      </c>
      <c r="D76" s="39">
        <v>45168.0</v>
      </c>
      <c r="E76" s="6" t="s">
        <v>1081</v>
      </c>
      <c r="F76" s="6" t="s">
        <v>1082</v>
      </c>
      <c r="G76" s="6">
        <v>5.499941E7</v>
      </c>
      <c r="H76" s="39">
        <v>42223.0</v>
      </c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5.75" customHeight="1">
      <c r="A77" s="34" t="s">
        <v>1083</v>
      </c>
      <c r="B77" s="9">
        <v>3102.0</v>
      </c>
      <c r="C77" s="9">
        <v>1.131419889E9</v>
      </c>
      <c r="D77" s="41">
        <v>45167.0</v>
      </c>
      <c r="E77" s="9" t="s">
        <v>915</v>
      </c>
      <c r="F77" s="9" t="s">
        <v>1084</v>
      </c>
      <c r="G77" s="9">
        <v>5.6885748E7</v>
      </c>
      <c r="H77" s="41">
        <v>43100.0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5.75" customHeight="1">
      <c r="A78" s="32" t="s">
        <v>1085</v>
      </c>
      <c r="B78" s="6">
        <v>3114.0</v>
      </c>
      <c r="C78" s="6">
        <v>1.126872384E9</v>
      </c>
      <c r="D78" s="39">
        <v>45170.0</v>
      </c>
      <c r="E78" s="6" t="s">
        <v>1081</v>
      </c>
      <c r="F78" s="6" t="s">
        <v>1086</v>
      </c>
      <c r="G78" s="6">
        <v>5.5692658E7</v>
      </c>
      <c r="H78" s="39">
        <v>42573.0</v>
      </c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5.75" customHeight="1">
      <c r="A79" s="34" t="s">
        <v>1087</v>
      </c>
      <c r="B79" s="9">
        <v>3131.0</v>
      </c>
      <c r="C79" s="9">
        <v>1.164555605E9</v>
      </c>
      <c r="D79" s="41">
        <v>45170.0</v>
      </c>
      <c r="E79" s="9">
        <v>14.0</v>
      </c>
      <c r="F79" s="9" t="s">
        <v>1088</v>
      </c>
      <c r="G79" s="9">
        <v>4.8231795E7</v>
      </c>
      <c r="H79" s="41">
        <v>39373.0</v>
      </c>
      <c r="I79" s="9" t="s">
        <v>1089</v>
      </c>
      <c r="J79" s="9">
        <v>5.5270777E7</v>
      </c>
      <c r="K79" s="41">
        <v>42366.0</v>
      </c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5.75" customHeight="1">
      <c r="A80" s="32" t="s">
        <v>1090</v>
      </c>
      <c r="B80" s="6">
        <v>3185.0</v>
      </c>
      <c r="C80" s="6">
        <v>1.168243462E9</v>
      </c>
      <c r="D80" s="39">
        <v>45168.0</v>
      </c>
      <c r="E80" s="6" t="s">
        <v>972</v>
      </c>
      <c r="F80" s="6" t="s">
        <v>1091</v>
      </c>
      <c r="G80" s="6">
        <v>4.8715443E7</v>
      </c>
      <c r="H80" s="39">
        <v>39581.0</v>
      </c>
      <c r="I80" s="6" t="s">
        <v>1092</v>
      </c>
      <c r="J80" s="6">
        <v>5.1140548E7</v>
      </c>
      <c r="K80" s="39">
        <v>40817.0</v>
      </c>
      <c r="L80" s="6" t="s">
        <v>1093</v>
      </c>
      <c r="M80" s="6">
        <v>5.4386305E7</v>
      </c>
      <c r="N80" s="39">
        <v>41942.0</v>
      </c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5.75" customHeight="1">
      <c r="A81" s="34" t="s">
        <v>1094</v>
      </c>
      <c r="B81" s="9">
        <v>3192.0</v>
      </c>
      <c r="C81" s="9">
        <v>1.171223532E9</v>
      </c>
      <c r="D81" s="41">
        <v>45168.0</v>
      </c>
      <c r="E81" s="9">
        <v>7.0</v>
      </c>
      <c r="F81" s="9" t="s">
        <v>1095</v>
      </c>
      <c r="G81" s="9">
        <v>5.8060186E7</v>
      </c>
      <c r="H81" s="41">
        <v>43851.0</v>
      </c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5.75" customHeight="1">
      <c r="A82" s="32" t="s">
        <v>1096</v>
      </c>
      <c r="B82" s="6">
        <v>3199.0</v>
      </c>
      <c r="C82" s="6">
        <v>1.131269652E9</v>
      </c>
      <c r="D82" s="39">
        <v>45137.0</v>
      </c>
      <c r="E82" s="6">
        <v>4.0</v>
      </c>
      <c r="F82" s="6" t="s">
        <v>1097</v>
      </c>
      <c r="G82" s="6">
        <v>4.8446084E7</v>
      </c>
      <c r="H82" s="39">
        <v>39469.0</v>
      </c>
      <c r="I82" s="6" t="s">
        <v>1098</v>
      </c>
      <c r="J82" s="6">
        <v>5.7018907E7</v>
      </c>
      <c r="K82" s="39">
        <v>43220.0</v>
      </c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5.75" customHeight="1">
      <c r="A83" s="34" t="s">
        <v>1099</v>
      </c>
      <c r="B83" s="9">
        <v>3213.0</v>
      </c>
      <c r="C83" s="9">
        <v>1.150058065E9</v>
      </c>
      <c r="D83" s="41">
        <v>45167.0</v>
      </c>
      <c r="E83" s="9">
        <v>1.0</v>
      </c>
      <c r="F83" s="9" t="s">
        <v>1100</v>
      </c>
      <c r="G83" s="9">
        <v>5.6417772E7</v>
      </c>
      <c r="H83" s="41">
        <v>42959.0</v>
      </c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5.75" customHeight="1">
      <c r="A84" s="32" t="s">
        <v>1101</v>
      </c>
      <c r="B84" s="6">
        <v>3240.0</v>
      </c>
      <c r="C84" s="6">
        <v>1.136311327E9</v>
      </c>
      <c r="D84" s="39">
        <v>45138.0</v>
      </c>
      <c r="E84" s="6" t="s">
        <v>910</v>
      </c>
      <c r="F84" s="6" t="s">
        <v>1102</v>
      </c>
      <c r="G84" s="6">
        <v>5.1221884E7</v>
      </c>
      <c r="H84" s="39">
        <v>40757.0</v>
      </c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5.75" customHeight="1">
      <c r="A85" s="34" t="s">
        <v>1103</v>
      </c>
      <c r="B85" s="9">
        <v>938.0</v>
      </c>
      <c r="C85" s="9">
        <v>1.1265383E9</v>
      </c>
      <c r="D85" s="41">
        <v>42948.0</v>
      </c>
      <c r="E85" s="9">
        <v>9.0</v>
      </c>
      <c r="F85" s="9" t="s">
        <v>1104</v>
      </c>
      <c r="G85" s="9">
        <v>5.0322706E7</v>
      </c>
      <c r="H85" s="41">
        <v>40312.0</v>
      </c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5.75" customHeight="1">
      <c r="A86" s="32" t="s">
        <v>1105</v>
      </c>
      <c r="B86" s="6">
        <v>941.0</v>
      </c>
      <c r="C86" s="6">
        <v>1.123163394E9</v>
      </c>
      <c r="D86" s="39">
        <v>42948.0</v>
      </c>
      <c r="E86" s="6">
        <v>7.0</v>
      </c>
      <c r="F86" s="6" t="s">
        <v>1106</v>
      </c>
      <c r="G86" s="6">
        <v>5.7382227E7</v>
      </c>
      <c r="H86" s="39">
        <v>43410.0</v>
      </c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5.75" customHeight="1">
      <c r="A87" s="34" t="s">
        <v>1107</v>
      </c>
      <c r="B87" s="9">
        <v>2753.0</v>
      </c>
      <c r="C87" s="9">
        <v>1.14406997E9</v>
      </c>
      <c r="D87" s="41">
        <v>45078.0</v>
      </c>
      <c r="E87" s="9">
        <v>14.0</v>
      </c>
      <c r="F87" s="9" t="s">
        <v>1108</v>
      </c>
      <c r="G87" s="9">
        <v>5.5480259E7</v>
      </c>
      <c r="H87" s="41">
        <v>42444.0</v>
      </c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5.75" customHeight="1">
      <c r="A88" s="32" t="s">
        <v>1109</v>
      </c>
      <c r="B88" s="6">
        <v>2177.0</v>
      </c>
      <c r="C88" s="6">
        <v>1.139199525E9</v>
      </c>
      <c r="D88" s="39">
        <v>44624.0</v>
      </c>
      <c r="E88" s="6" t="s">
        <v>959</v>
      </c>
      <c r="F88" s="6" t="s">
        <v>1110</v>
      </c>
      <c r="G88" s="6">
        <v>5.4215352E7</v>
      </c>
      <c r="H88" s="39">
        <v>41894.0</v>
      </c>
      <c r="I88" s="6" t="s">
        <v>1111</v>
      </c>
      <c r="J88" s="6">
        <v>5.6784336E7</v>
      </c>
      <c r="K88" s="39">
        <v>43134.0</v>
      </c>
      <c r="L88" s="6" t="s">
        <v>1112</v>
      </c>
      <c r="M88" s="6">
        <v>5.9558E7</v>
      </c>
      <c r="N88" s="39">
        <v>44851.0</v>
      </c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5.75" customHeight="1">
      <c r="A89" s="34" t="s">
        <v>1113</v>
      </c>
      <c r="B89" s="9">
        <v>576.0</v>
      </c>
      <c r="C89" s="9">
        <v>1.13421198E9</v>
      </c>
      <c r="D89" s="41">
        <v>42887.0</v>
      </c>
      <c r="E89" s="9" t="s">
        <v>1114</v>
      </c>
      <c r="F89" s="9" t="s">
        <v>1115</v>
      </c>
      <c r="G89" s="9">
        <v>4.9087221E7</v>
      </c>
      <c r="H89" s="41">
        <v>39773.0</v>
      </c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5.75" customHeight="1">
      <c r="A90" s="32" t="s">
        <v>1043</v>
      </c>
      <c r="B90" s="6">
        <v>2776.0</v>
      </c>
      <c r="C90" s="6">
        <v>1.164297376E9</v>
      </c>
      <c r="D90" s="39">
        <v>45111.0</v>
      </c>
      <c r="E90" s="6" t="s">
        <v>959</v>
      </c>
      <c r="F90" s="6" t="s">
        <v>1044</v>
      </c>
      <c r="G90" s="6">
        <v>5.7651273E7</v>
      </c>
      <c r="H90" s="39">
        <v>43572.0</v>
      </c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5.75" customHeight="1">
      <c r="A91" s="34" t="s">
        <v>1116</v>
      </c>
      <c r="B91" s="9">
        <v>1990.0</v>
      </c>
      <c r="C91" s="9">
        <v>1.125392309E9</v>
      </c>
      <c r="D91" s="41">
        <v>44805.0</v>
      </c>
      <c r="E91" s="9">
        <v>13.0</v>
      </c>
      <c r="F91" s="9" t="s">
        <v>1117</v>
      </c>
      <c r="G91" s="9">
        <v>4.9191598E7</v>
      </c>
      <c r="H91" s="41">
        <v>39806.0</v>
      </c>
      <c r="I91" s="40"/>
      <c r="J91" s="9" t="s">
        <v>1118</v>
      </c>
      <c r="K91" s="40"/>
      <c r="L91" s="9" t="s">
        <v>1118</v>
      </c>
      <c r="M91" s="9" t="s">
        <v>1118</v>
      </c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5.75" customHeight="1">
      <c r="A92" s="32" t="s">
        <v>1119</v>
      </c>
      <c r="B92" s="6">
        <v>2263.0</v>
      </c>
      <c r="C92" s="6">
        <v>1.16528837E9</v>
      </c>
      <c r="D92" s="39">
        <v>44986.0</v>
      </c>
      <c r="E92" s="6">
        <v>8.0</v>
      </c>
      <c r="F92" s="6" t="s">
        <v>1120</v>
      </c>
      <c r="G92" s="6">
        <v>5.5865617E7</v>
      </c>
      <c r="H92" s="39">
        <v>42629.0</v>
      </c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5.75" customHeight="1">
      <c r="A93" s="34" t="s">
        <v>925</v>
      </c>
      <c r="B93" s="9">
        <v>1657.0</v>
      </c>
      <c r="C93" s="9">
        <v>1.124014213E9</v>
      </c>
      <c r="D93" s="41">
        <v>43525.0</v>
      </c>
      <c r="E93" s="9">
        <v>11.0</v>
      </c>
      <c r="F93" s="9" t="s">
        <v>926</v>
      </c>
      <c r="G93" s="9">
        <v>5.5761712E7</v>
      </c>
      <c r="H93" s="41">
        <v>42604.0</v>
      </c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5.75" customHeight="1">
      <c r="A94" s="32" t="s">
        <v>1121</v>
      </c>
      <c r="B94" s="6">
        <v>2963.0</v>
      </c>
      <c r="C94" s="6">
        <v>1.131462409E9</v>
      </c>
      <c r="D94" s="39">
        <v>45139.0</v>
      </c>
      <c r="E94" s="6" t="s">
        <v>936</v>
      </c>
      <c r="F94" s="6" t="s">
        <v>1122</v>
      </c>
      <c r="G94" s="6" t="s">
        <v>1123</v>
      </c>
      <c r="H94" s="39">
        <v>41666.0</v>
      </c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5.75" customHeight="1">
      <c r="A95" s="42" t="s">
        <v>953</v>
      </c>
      <c r="B95" s="43">
        <v>1953.0</v>
      </c>
      <c r="C95" s="43">
        <v>1.126573366E9</v>
      </c>
      <c r="D95" s="44">
        <v>44700.0</v>
      </c>
      <c r="E95" s="43" t="s">
        <v>915</v>
      </c>
      <c r="F95" s="43" t="s">
        <v>955</v>
      </c>
      <c r="G95" s="43">
        <v>5.2768578E7</v>
      </c>
      <c r="H95" s="44">
        <v>41242.0</v>
      </c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5.75" customHeight="1"/>
    <row r="97" ht="15.75" customHeight="1"/>
    <row r="98" ht="15.75" customHeight="1"/>
    <row r="99" ht="15.75" customHeight="1"/>
    <row r="100" ht="15.75" customHeight="1"/>
  </sheetData>
  <dataValidations>
    <dataValidation type="custom" allowBlank="1" showDropDown="1" sqref="D2:D95">
      <formula1>OR(NOT(ISERROR(DATEVALUE(D2))), AND(ISNUMBER(D2), LEFT(CELL("format", D2))="D"))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9.71"/>
    <col customWidth="1" min="3" max="3" width="23.86"/>
    <col customWidth="1" min="4" max="4" width="16.43"/>
    <col customWidth="1" min="5" max="5" width="19.86"/>
    <col customWidth="1" min="6" max="6" width="18.57"/>
  </cols>
  <sheetData>
    <row r="1">
      <c r="A1" s="1" t="s">
        <v>0</v>
      </c>
      <c r="B1" s="2" t="s">
        <v>1124</v>
      </c>
      <c r="C1" s="2" t="s">
        <v>1125</v>
      </c>
      <c r="D1" s="2" t="s">
        <v>1126</v>
      </c>
      <c r="E1" s="2" t="s">
        <v>1127</v>
      </c>
      <c r="F1" s="19" t="s">
        <v>1128</v>
      </c>
    </row>
    <row r="2">
      <c r="A2" s="5">
        <v>1.0</v>
      </c>
      <c r="B2" s="6">
        <v>2.5379033E7</v>
      </c>
      <c r="C2" s="20">
        <v>45078.0</v>
      </c>
      <c r="D2" s="6">
        <v>1.0</v>
      </c>
      <c r="E2" s="6" t="str">
        <f t="shared" ref="E2:E17" si="1">IF(D2 = 1,YEAR(NOW())-YEAR(C2),"fin mandato")</f>
        <v>2</v>
      </c>
      <c r="F2" s="21"/>
    </row>
    <row r="3">
      <c r="A3" s="8">
        <v>2.0</v>
      </c>
      <c r="B3" s="9">
        <v>9.5102089E7</v>
      </c>
      <c r="C3" s="22">
        <v>45079.0</v>
      </c>
      <c r="D3" s="9">
        <v>1.0</v>
      </c>
      <c r="E3" s="9" t="str">
        <f t="shared" si="1"/>
        <v>2</v>
      </c>
      <c r="F3" s="23"/>
    </row>
    <row r="4">
      <c r="A4" s="5">
        <v>3.0</v>
      </c>
      <c r="B4" s="6">
        <v>2.9064893E7</v>
      </c>
      <c r="C4" s="20">
        <v>45080.0</v>
      </c>
      <c r="D4" s="6">
        <v>1.0</v>
      </c>
      <c r="E4" s="6" t="str">
        <f t="shared" si="1"/>
        <v>2</v>
      </c>
      <c r="F4" s="21"/>
    </row>
    <row r="5">
      <c r="A5" s="8">
        <v>4.0</v>
      </c>
      <c r="B5" s="9">
        <v>3.7388128E7</v>
      </c>
      <c r="C5" s="22">
        <v>45081.0</v>
      </c>
      <c r="D5" s="9">
        <v>1.0</v>
      </c>
      <c r="E5" s="9" t="str">
        <f t="shared" si="1"/>
        <v>2</v>
      </c>
      <c r="F5" s="23"/>
    </row>
    <row r="6">
      <c r="A6" s="5">
        <v>5.0</v>
      </c>
      <c r="B6" s="6">
        <v>2.2826482E7</v>
      </c>
      <c r="C6" s="20">
        <v>45082.0</v>
      </c>
      <c r="D6" s="6">
        <v>1.0</v>
      </c>
      <c r="E6" s="6" t="str">
        <f t="shared" si="1"/>
        <v>2</v>
      </c>
      <c r="F6" s="21"/>
    </row>
    <row r="7">
      <c r="A7" s="8">
        <v>6.0</v>
      </c>
      <c r="B7" s="9">
        <v>2.9319005E7</v>
      </c>
      <c r="C7" s="22">
        <v>45083.0</v>
      </c>
      <c r="D7" s="9">
        <v>1.0</v>
      </c>
      <c r="E7" s="9" t="str">
        <f t="shared" si="1"/>
        <v>2</v>
      </c>
      <c r="F7" s="23"/>
    </row>
    <row r="8">
      <c r="A8" s="5">
        <v>7.0</v>
      </c>
      <c r="B8" s="6">
        <v>3.1703988E7</v>
      </c>
      <c r="C8" s="20">
        <v>45084.0</v>
      </c>
      <c r="D8" s="6">
        <v>1.0</v>
      </c>
      <c r="E8" s="6" t="str">
        <f t="shared" si="1"/>
        <v>2</v>
      </c>
      <c r="F8" s="21" t="s">
        <v>1129</v>
      </c>
    </row>
    <row r="9">
      <c r="A9" s="8">
        <v>8.0</v>
      </c>
      <c r="B9" s="9">
        <v>3.0455729E7</v>
      </c>
      <c r="C9" s="22">
        <v>45085.0</v>
      </c>
      <c r="D9" s="9">
        <v>1.0</v>
      </c>
      <c r="E9" s="9" t="str">
        <f t="shared" si="1"/>
        <v>2</v>
      </c>
      <c r="F9" s="23"/>
    </row>
    <row r="10">
      <c r="A10" s="5">
        <v>9.0</v>
      </c>
      <c r="B10" s="6">
        <v>3.4583817E7</v>
      </c>
      <c r="C10" s="20">
        <v>45086.0</v>
      </c>
      <c r="D10" s="6">
        <v>1.0</v>
      </c>
      <c r="E10" s="6" t="str">
        <f t="shared" si="1"/>
        <v>2</v>
      </c>
      <c r="F10" s="21"/>
    </row>
    <row r="11">
      <c r="A11" s="8">
        <v>10.0</v>
      </c>
      <c r="B11" s="9">
        <v>4.0239878E7</v>
      </c>
      <c r="C11" s="22">
        <v>45087.0</v>
      </c>
      <c r="D11" s="9">
        <v>1.0</v>
      </c>
      <c r="E11" s="9" t="str">
        <f t="shared" si="1"/>
        <v>2</v>
      </c>
      <c r="F11" s="23"/>
    </row>
    <row r="12">
      <c r="A12" s="5">
        <v>11.0</v>
      </c>
      <c r="B12" s="6">
        <v>3.0465419E7</v>
      </c>
      <c r="C12" s="20">
        <v>45088.0</v>
      </c>
      <c r="D12" s="6">
        <v>1.0</v>
      </c>
      <c r="E12" s="6" t="str">
        <f t="shared" si="1"/>
        <v>2</v>
      </c>
      <c r="F12" s="21"/>
    </row>
    <row r="13">
      <c r="A13" s="8">
        <v>12.0</v>
      </c>
      <c r="B13" s="9">
        <v>3.7099313E7</v>
      </c>
      <c r="C13" s="22">
        <v>45089.0</v>
      </c>
      <c r="D13" s="9">
        <v>1.0</v>
      </c>
      <c r="E13" s="9" t="str">
        <f t="shared" si="1"/>
        <v>2</v>
      </c>
      <c r="F13" s="23"/>
    </row>
    <row r="14">
      <c r="A14" s="5">
        <v>13.0</v>
      </c>
      <c r="B14" s="6">
        <v>2.1365112E7</v>
      </c>
      <c r="C14" s="20">
        <v>45090.0</v>
      </c>
      <c r="D14" s="6">
        <v>1.0</v>
      </c>
      <c r="E14" s="6" t="str">
        <f t="shared" si="1"/>
        <v>2</v>
      </c>
      <c r="F14" s="21"/>
    </row>
    <row r="15">
      <c r="A15" s="8">
        <v>14.0</v>
      </c>
      <c r="B15" s="9">
        <v>3.1164406E7</v>
      </c>
      <c r="C15" s="22">
        <v>45091.0</v>
      </c>
      <c r="D15" s="9">
        <v>1.0</v>
      </c>
      <c r="E15" s="9" t="str">
        <f t="shared" si="1"/>
        <v>2</v>
      </c>
      <c r="F15" s="23"/>
    </row>
    <row r="16">
      <c r="A16" s="5">
        <v>15.0</v>
      </c>
      <c r="B16" s="6">
        <v>3.3250656E7</v>
      </c>
      <c r="C16" s="20">
        <v>45092.0</v>
      </c>
      <c r="D16" s="6">
        <v>1.0</v>
      </c>
      <c r="E16" s="6" t="str">
        <f t="shared" si="1"/>
        <v>2</v>
      </c>
      <c r="F16" s="21"/>
    </row>
    <row r="17">
      <c r="A17" s="25">
        <v>16.0</v>
      </c>
      <c r="B17" s="26">
        <v>2.4033237E7</v>
      </c>
      <c r="C17" s="27">
        <v>45093.0</v>
      </c>
      <c r="D17" s="26">
        <v>1.0</v>
      </c>
      <c r="E17" s="26" t="str">
        <f t="shared" si="1"/>
        <v>2</v>
      </c>
      <c r="F17" s="28"/>
    </row>
    <row r="19">
      <c r="B19" s="4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dataValidations>
    <dataValidation type="custom" allowBlank="1" showDropDown="1" sqref="C2:C17">
      <formula1>OR(NOT(ISERROR(DATEVALUE(C2))), AND(ISNUMBER(C2), LEFT(CELL("format", C2))="D"))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4" width="24.43"/>
    <col customWidth="1" min="5" max="5" width="30.71"/>
    <col customWidth="1" min="6" max="6" width="28.57"/>
    <col customWidth="1" min="7" max="25" width="24.43"/>
  </cols>
  <sheetData>
    <row r="1">
      <c r="A1" s="1" t="s">
        <v>0</v>
      </c>
      <c r="B1" s="2" t="s">
        <v>1130</v>
      </c>
      <c r="C1" s="2" t="s">
        <v>1131</v>
      </c>
      <c r="D1" s="46" t="s">
        <v>3</v>
      </c>
      <c r="E1" s="3" t="s">
        <v>1132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1.0</v>
      </c>
      <c r="B2" s="6">
        <v>2.172633E7</v>
      </c>
      <c r="C2" s="6"/>
      <c r="D2" s="47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>
        <v>2.0</v>
      </c>
      <c r="B3" s="9">
        <v>3.2436304E7</v>
      </c>
      <c r="C3" s="9"/>
      <c r="D3" s="48"/>
      <c r="E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>
        <v>3.0</v>
      </c>
      <c r="B4" s="6">
        <v>3.1963497E7</v>
      </c>
      <c r="C4" s="6"/>
      <c r="D4" s="47"/>
      <c r="E4" s="7">
        <v>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8">
        <v>4.0</v>
      </c>
      <c r="B5" s="9">
        <v>2.5379033E7</v>
      </c>
      <c r="C5" s="9" t="s">
        <v>1133</v>
      </c>
      <c r="D5" s="48" t="s">
        <v>1134</v>
      </c>
      <c r="E5" s="10">
        <v>21972.0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>
        <v>5.0</v>
      </c>
      <c r="B6" s="6">
        <v>3.8184089E7</v>
      </c>
      <c r="C6" s="6"/>
      <c r="D6" s="4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8">
        <v>6.0</v>
      </c>
      <c r="B7" s="9">
        <v>3.8894668E7</v>
      </c>
      <c r="C7" s="9"/>
      <c r="D7" s="48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>
        <v>7.0</v>
      </c>
      <c r="B8" s="6">
        <v>3.9114453E7</v>
      </c>
      <c r="C8" s="6"/>
      <c r="D8" s="47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8">
        <v>8.0</v>
      </c>
      <c r="B9" s="9">
        <v>2.6678242E7</v>
      </c>
      <c r="C9" s="9"/>
      <c r="D9" s="48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>
        <v>9.0</v>
      </c>
      <c r="B10" s="6">
        <v>4.2012262E7</v>
      </c>
      <c r="C10" s="6"/>
      <c r="D10" s="47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8">
        <v>10.0</v>
      </c>
      <c r="B11" s="9">
        <v>3.3155103E7</v>
      </c>
      <c r="C11" s="9"/>
      <c r="D11" s="48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>
        <v>11.0</v>
      </c>
      <c r="B12" s="6">
        <v>3.5538835E7</v>
      </c>
      <c r="C12" s="6"/>
      <c r="D12" s="47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8">
        <v>12.0</v>
      </c>
      <c r="B13" s="9">
        <v>9.3996095E7</v>
      </c>
      <c r="C13" s="9"/>
      <c r="D13" s="48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>
        <v>13.0</v>
      </c>
      <c r="B14" s="6">
        <v>9.4842492E7</v>
      </c>
      <c r="C14" s="6"/>
      <c r="D14" s="47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8">
        <v>14.0</v>
      </c>
      <c r="B15" s="9">
        <v>9.5102089E7</v>
      </c>
      <c r="C15" s="9" t="s">
        <v>1135</v>
      </c>
      <c r="D15" s="48" t="s">
        <v>1136</v>
      </c>
      <c r="E15" s="10">
        <v>24764.0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>
        <v>15.0</v>
      </c>
      <c r="B16" s="6">
        <v>9.5189729E7</v>
      </c>
      <c r="C16" s="6"/>
      <c r="D16" s="47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8">
        <v>16.0</v>
      </c>
      <c r="B17" s="9">
        <v>2.0009014E7</v>
      </c>
      <c r="C17" s="9"/>
      <c r="D17" s="48"/>
      <c r="E17" s="10">
        <v>0.0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>
        <v>17.0</v>
      </c>
      <c r="B18" s="6">
        <v>2.9635937E7</v>
      </c>
      <c r="C18" s="6" t="s">
        <v>1137</v>
      </c>
      <c r="D18" s="47" t="s">
        <v>1138</v>
      </c>
      <c r="E18" s="7">
        <v>23620.0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8">
        <v>18.0</v>
      </c>
      <c r="B19" s="9">
        <v>3.9471585E7</v>
      </c>
      <c r="C19" s="9" t="s">
        <v>1139</v>
      </c>
      <c r="D19" s="48" t="s">
        <v>1140</v>
      </c>
      <c r="E19" s="10">
        <v>21802.0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>
        <v>19.0</v>
      </c>
      <c r="B20" s="6">
        <v>4.3817038E7</v>
      </c>
      <c r="C20" s="6"/>
      <c r="D20" s="47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8">
        <v>20.0</v>
      </c>
      <c r="B21" s="9">
        <v>4.4486458E7</v>
      </c>
      <c r="C21" s="9"/>
      <c r="D21" s="48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>
        <v>21.0</v>
      </c>
      <c r="B22" s="6">
        <v>3.668592E7</v>
      </c>
      <c r="C22" s="6"/>
      <c r="D22" s="47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8">
        <v>22.0</v>
      </c>
      <c r="B23" s="9">
        <v>2.5060598E7</v>
      </c>
      <c r="C23" s="9"/>
      <c r="D23" s="48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>
        <v>23.0</v>
      </c>
      <c r="B24" s="6">
        <v>3.1896263E7</v>
      </c>
      <c r="C24" s="6"/>
      <c r="D24" s="47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8">
        <v>24.0</v>
      </c>
      <c r="B25" s="9">
        <v>3.2554313E7</v>
      </c>
      <c r="C25" s="9"/>
      <c r="D25" s="48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5">
        <v>25.0</v>
      </c>
      <c r="B26" s="6">
        <v>4.024142E7</v>
      </c>
      <c r="C26" s="6" t="s">
        <v>1141</v>
      </c>
      <c r="D26" s="47" t="s">
        <v>1142</v>
      </c>
      <c r="E26" s="7">
        <v>33414.0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8">
        <v>26.0</v>
      </c>
      <c r="B27" s="9">
        <v>3.3905319E7</v>
      </c>
      <c r="C27" s="9"/>
      <c r="D27" s="48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5">
        <v>27.0</v>
      </c>
      <c r="B28" s="6">
        <v>3.1302984E7</v>
      </c>
      <c r="C28" s="6"/>
      <c r="D28" s="47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8">
        <v>28.0</v>
      </c>
      <c r="B29" s="9">
        <v>3.442385E7</v>
      </c>
      <c r="C29" s="9"/>
      <c r="D29" s="48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5">
        <v>29.0</v>
      </c>
      <c r="B30" s="6">
        <v>3.2616368E7</v>
      </c>
      <c r="C30" s="6"/>
      <c r="D30" s="47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8">
        <v>30.0</v>
      </c>
      <c r="B31" s="9">
        <v>4.2498064E7</v>
      </c>
      <c r="C31" s="9"/>
      <c r="D31" s="48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5">
        <v>31.0</v>
      </c>
      <c r="B32" s="6">
        <v>4.324163E7</v>
      </c>
      <c r="C32" s="6" t="s">
        <v>18</v>
      </c>
      <c r="D32" s="47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8">
        <v>32.0</v>
      </c>
      <c r="B33" s="9">
        <v>3.0440348E7</v>
      </c>
      <c r="C33" s="9"/>
      <c r="D33" s="48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5">
        <v>33.0</v>
      </c>
      <c r="B34" s="6">
        <v>3.0211914E7</v>
      </c>
      <c r="C34" s="6" t="s">
        <v>1143</v>
      </c>
      <c r="D34" s="47" t="s">
        <v>1144</v>
      </c>
      <c r="E34" s="7">
        <v>32262.0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8">
        <v>34.0</v>
      </c>
      <c r="B35" s="9">
        <v>4.0873767E7</v>
      </c>
      <c r="C35" s="9" t="s">
        <v>1145</v>
      </c>
      <c r="D35" s="48" t="s">
        <v>1146</v>
      </c>
      <c r="E35" s="10">
        <v>30861.0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5">
        <v>35.0</v>
      </c>
      <c r="B36" s="6">
        <v>9.4075255E7</v>
      </c>
      <c r="C36" s="6" t="s">
        <v>1147</v>
      </c>
      <c r="D36" s="47" t="s">
        <v>1148</v>
      </c>
      <c r="E36" s="7">
        <v>28789.0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8">
        <v>36.0</v>
      </c>
      <c r="B37" s="9">
        <v>2.9064893E7</v>
      </c>
      <c r="C37" s="9" t="s">
        <v>1149</v>
      </c>
      <c r="D37" s="48" t="s">
        <v>1150</v>
      </c>
      <c r="E37" s="10">
        <v>30010.0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5">
        <v>37.0</v>
      </c>
      <c r="B38" s="6">
        <v>3.929475E7</v>
      </c>
      <c r="C38" s="6"/>
      <c r="D38" s="47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8">
        <v>38.0</v>
      </c>
      <c r="B39" s="9">
        <v>3.7388128E7</v>
      </c>
      <c r="C39" s="9"/>
      <c r="D39" s="48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5">
        <v>39.0</v>
      </c>
      <c r="B40" s="6">
        <v>3.6848082E7</v>
      </c>
      <c r="C40" s="6"/>
      <c r="D40" s="47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8">
        <v>40.0</v>
      </c>
      <c r="B41" s="9">
        <v>3.140378E7</v>
      </c>
      <c r="C41" s="9"/>
      <c r="D41" s="48"/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5">
        <v>41.0</v>
      </c>
      <c r="B42" s="6">
        <v>4.1917769E7</v>
      </c>
      <c r="C42" s="6"/>
      <c r="D42" s="47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8">
        <v>42.0</v>
      </c>
      <c r="B43" s="9">
        <v>2.2826482E7</v>
      </c>
      <c r="C43" s="9"/>
      <c r="D43" s="48"/>
      <c r="E43" s="1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5">
        <v>43.0</v>
      </c>
      <c r="B44" s="6">
        <v>3.7060301E7</v>
      </c>
      <c r="C44" s="6"/>
      <c r="D44" s="47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8">
        <v>44.0</v>
      </c>
      <c r="B45" s="9">
        <v>2.1130792E7</v>
      </c>
      <c r="C45" s="9"/>
      <c r="D45" s="48"/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5">
        <v>45.0</v>
      </c>
      <c r="B46" s="6">
        <v>2.4033237E7</v>
      </c>
      <c r="C46" s="6"/>
      <c r="D46" s="47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8">
        <v>46.0</v>
      </c>
      <c r="B47" s="9">
        <v>2.2656778E7</v>
      </c>
      <c r="C47" s="9"/>
      <c r="D47" s="48"/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5">
        <v>47.0</v>
      </c>
      <c r="B48" s="6">
        <v>3.5353668E7</v>
      </c>
      <c r="C48" s="6"/>
      <c r="D48" s="47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8">
        <v>48.0</v>
      </c>
      <c r="B49" s="9">
        <v>2.2982124E7</v>
      </c>
      <c r="C49" s="9"/>
      <c r="D49" s="48"/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5">
        <v>49.0</v>
      </c>
      <c r="B50" s="6">
        <v>4.0136087E7</v>
      </c>
      <c r="C50" s="6"/>
      <c r="D50" s="47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8">
        <v>50.0</v>
      </c>
      <c r="B51" s="9">
        <v>2.1981832E7</v>
      </c>
      <c r="C51" s="9"/>
      <c r="D51" s="48"/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5">
        <v>51.0</v>
      </c>
      <c r="B52" s="6">
        <v>4.1639943E7</v>
      </c>
      <c r="C52" s="6"/>
      <c r="D52" s="47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8">
        <v>52.0</v>
      </c>
      <c r="B53" s="9">
        <v>3.2404463E7</v>
      </c>
      <c r="C53" s="9"/>
      <c r="D53" s="48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5">
        <v>53.0</v>
      </c>
      <c r="B54" s="6">
        <v>3.6786519E7</v>
      </c>
      <c r="C54" s="6"/>
      <c r="D54" s="47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8">
        <v>54.0</v>
      </c>
      <c r="B55" s="9">
        <v>3.7036332E7</v>
      </c>
      <c r="C55" s="9"/>
      <c r="D55" s="48"/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5">
        <v>55.0</v>
      </c>
      <c r="B56" s="6">
        <v>4.4364634E7</v>
      </c>
      <c r="C56" s="6"/>
      <c r="D56" s="47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8">
        <v>56.0</v>
      </c>
      <c r="B57" s="9">
        <v>4.1263312E7</v>
      </c>
      <c r="C57" s="9"/>
      <c r="D57" s="48"/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5">
        <v>57.0</v>
      </c>
      <c r="B58" s="6">
        <v>4.258637E7</v>
      </c>
      <c r="C58" s="6"/>
      <c r="D58" s="47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8">
        <v>58.0</v>
      </c>
      <c r="B59" s="9">
        <v>4.0748856E7</v>
      </c>
      <c r="C59" s="9"/>
      <c r="D59" s="48"/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5">
        <v>59.0</v>
      </c>
      <c r="B60" s="6">
        <v>1.8205196E7</v>
      </c>
      <c r="C60" s="6"/>
      <c r="D60" s="47"/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8">
        <v>60.0</v>
      </c>
      <c r="B61" s="9">
        <v>3.4871654E7</v>
      </c>
      <c r="C61" s="9"/>
      <c r="D61" s="48"/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5">
        <v>61.0</v>
      </c>
      <c r="B62" s="6">
        <v>3.92755E7</v>
      </c>
      <c r="C62" s="6"/>
      <c r="D62" s="47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8">
        <v>62.0</v>
      </c>
      <c r="B63" s="9">
        <v>4.0133136E7</v>
      </c>
      <c r="C63" s="9"/>
      <c r="D63" s="48"/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5">
        <v>63.0</v>
      </c>
      <c r="B64" s="6">
        <v>3.8710314E7</v>
      </c>
      <c r="C64" s="6"/>
      <c r="D64" s="47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8">
        <v>64.0</v>
      </c>
      <c r="B65" s="9">
        <v>4.3916827E7</v>
      </c>
      <c r="C65" s="9"/>
      <c r="D65" s="48"/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5">
        <v>65.0</v>
      </c>
      <c r="B66" s="6">
        <v>3.6297487E7</v>
      </c>
      <c r="C66" s="6"/>
      <c r="D66" s="47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8">
        <v>66.0</v>
      </c>
      <c r="B67" s="9">
        <v>3.9665127E7</v>
      </c>
      <c r="C67" s="9"/>
      <c r="D67" s="48"/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5">
        <v>67.0</v>
      </c>
      <c r="B68" s="6">
        <v>3.9646253E7</v>
      </c>
      <c r="C68" s="6"/>
      <c r="D68" s="47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8">
        <v>68.0</v>
      </c>
      <c r="B69" s="9">
        <v>2.8054001E7</v>
      </c>
      <c r="C69" s="9"/>
      <c r="D69" s="48"/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5">
        <v>69.0</v>
      </c>
      <c r="B70" s="6">
        <v>3.6162205E7</v>
      </c>
      <c r="C70" s="6"/>
      <c r="D70" s="47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8">
        <v>70.0</v>
      </c>
      <c r="B71" s="9">
        <v>2.3842649E7</v>
      </c>
      <c r="C71" s="9"/>
      <c r="D71" s="48"/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5">
        <v>71.0</v>
      </c>
      <c r="B72" s="6">
        <v>4.4447916E7</v>
      </c>
      <c r="C72" s="6"/>
      <c r="D72" s="47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8">
        <v>72.0</v>
      </c>
      <c r="B73" s="9">
        <v>2.7930531E7</v>
      </c>
      <c r="C73" s="9"/>
      <c r="D73" s="48"/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5">
        <v>73.0</v>
      </c>
      <c r="B74" s="6">
        <v>2.2447579E7</v>
      </c>
      <c r="C74" s="6"/>
      <c r="D74" s="47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8">
        <v>74.0</v>
      </c>
      <c r="B75" s="9">
        <v>3.8356437E7</v>
      </c>
      <c r="C75" s="9"/>
      <c r="D75" s="48"/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5">
        <v>75.0</v>
      </c>
      <c r="B76" s="6">
        <v>2.873501E7</v>
      </c>
      <c r="C76" s="6"/>
      <c r="D76" s="47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8">
        <v>76.0</v>
      </c>
      <c r="B77" s="9">
        <v>3.5973296E7</v>
      </c>
      <c r="C77" s="9"/>
      <c r="D77" s="48"/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5">
        <v>77.0</v>
      </c>
      <c r="B78" s="6">
        <v>9.4521109E7</v>
      </c>
      <c r="C78" s="6"/>
      <c r="D78" s="47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8">
        <v>78.0</v>
      </c>
      <c r="B79" s="9">
        <v>9.4290896E7</v>
      </c>
      <c r="C79" s="9"/>
      <c r="D79" s="48"/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5">
        <v>79.0</v>
      </c>
      <c r="B80" s="6">
        <v>2.9319005E7</v>
      </c>
      <c r="C80" s="6"/>
      <c r="D80" s="47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8">
        <v>80.0</v>
      </c>
      <c r="B81" s="9">
        <v>3.1703988E7</v>
      </c>
      <c r="C81" s="9"/>
      <c r="D81" s="48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5">
        <v>81.0</v>
      </c>
      <c r="B82" s="6">
        <v>3.0455729E7</v>
      </c>
      <c r="C82" s="6"/>
      <c r="D82" s="47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8">
        <v>82.0</v>
      </c>
      <c r="B83" s="9">
        <v>4.3406398E7</v>
      </c>
      <c r="C83" s="9"/>
      <c r="D83" s="48"/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5">
        <v>83.0</v>
      </c>
      <c r="B84" s="6">
        <v>3.4583817E7</v>
      </c>
      <c r="C84" s="6"/>
      <c r="D84" s="47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8">
        <v>84.0</v>
      </c>
      <c r="B85" s="9">
        <v>2.5422284E7</v>
      </c>
      <c r="C85" s="9"/>
      <c r="D85" s="48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5">
        <v>85.0</v>
      </c>
      <c r="B86" s="6">
        <v>2.7259537E7</v>
      </c>
      <c r="C86" s="6"/>
      <c r="D86" s="47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8">
        <v>86.0</v>
      </c>
      <c r="B87" s="9">
        <v>3.8128116E7</v>
      </c>
      <c r="C87" s="9"/>
      <c r="D87" s="48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5">
        <v>87.0</v>
      </c>
      <c r="B88" s="6">
        <v>2.9697288E7</v>
      </c>
      <c r="C88" s="6"/>
      <c r="D88" s="47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8">
        <v>88.0</v>
      </c>
      <c r="B89" s="9">
        <v>3.816591E7</v>
      </c>
      <c r="C89" s="9"/>
      <c r="D89" s="48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5">
        <v>89.0</v>
      </c>
      <c r="B90" s="6">
        <v>3.7782026E7</v>
      </c>
      <c r="C90" s="6"/>
      <c r="D90" s="47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8">
        <v>90.0</v>
      </c>
      <c r="B91" s="9">
        <v>3.5979324E7</v>
      </c>
      <c r="C91" s="9"/>
      <c r="D91" s="48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5">
        <v>91.0</v>
      </c>
      <c r="B92" s="6">
        <v>3.9075526E7</v>
      </c>
      <c r="C92" s="6"/>
      <c r="D92" s="47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8">
        <v>92.0</v>
      </c>
      <c r="B93" s="9">
        <v>3.8672137E7</v>
      </c>
      <c r="C93" s="9"/>
      <c r="D93" s="48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5">
        <v>93.0</v>
      </c>
      <c r="B94" s="6">
        <v>4.381977E7</v>
      </c>
      <c r="C94" s="6"/>
      <c r="D94" s="47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8">
        <v>94.0</v>
      </c>
      <c r="B95" s="9">
        <v>3.8026805E7</v>
      </c>
      <c r="C95" s="9"/>
      <c r="D95" s="48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5">
        <v>95.0</v>
      </c>
      <c r="B96" s="6">
        <v>2.2986617E7</v>
      </c>
      <c r="C96" s="6"/>
      <c r="D96" s="47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8">
        <v>96.0</v>
      </c>
      <c r="B97" s="9">
        <v>3.4849125E7</v>
      </c>
      <c r="C97" s="9"/>
      <c r="D97" s="48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5">
        <v>97.0</v>
      </c>
      <c r="B98" s="6">
        <v>3.6471269E7</v>
      </c>
      <c r="C98" s="6"/>
      <c r="D98" s="47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8">
        <v>98.0</v>
      </c>
      <c r="B99" s="9">
        <v>3.9962767E7</v>
      </c>
      <c r="C99" s="9"/>
      <c r="D99" s="48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5">
        <v>99.0</v>
      </c>
      <c r="B100" s="6">
        <v>2.9332369E7</v>
      </c>
      <c r="C100" s="6"/>
      <c r="D100" s="47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8">
        <v>100.0</v>
      </c>
      <c r="B101" s="9">
        <v>4.1556999E7</v>
      </c>
      <c r="C101" s="9"/>
      <c r="D101" s="48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5">
        <v>101.0</v>
      </c>
      <c r="B102" s="6">
        <v>2.2650822E7</v>
      </c>
      <c r="C102" s="6"/>
      <c r="D102" s="47"/>
      <c r="E102" s="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8">
        <v>102.0</v>
      </c>
      <c r="B103" s="9">
        <v>3.9375285E7</v>
      </c>
      <c r="C103" s="9"/>
      <c r="D103" s="48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5">
        <v>103.0</v>
      </c>
      <c r="B104" s="6">
        <v>3.5959231E7</v>
      </c>
      <c r="C104" s="6"/>
      <c r="D104" s="47"/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8">
        <v>104.0</v>
      </c>
      <c r="B105" s="9">
        <v>2.8418896E7</v>
      </c>
      <c r="C105" s="9"/>
      <c r="D105" s="48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5">
        <v>105.0</v>
      </c>
      <c r="B106" s="6">
        <v>4.0137655E7</v>
      </c>
      <c r="C106" s="6"/>
      <c r="D106" s="47"/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8">
        <v>106.0</v>
      </c>
      <c r="B107" s="9">
        <v>4.0390933E7</v>
      </c>
      <c r="C107" s="9"/>
      <c r="D107" s="48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5">
        <v>107.0</v>
      </c>
      <c r="B108" s="6">
        <v>4.0239878E7</v>
      </c>
      <c r="C108" s="6"/>
      <c r="D108" s="47"/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8">
        <v>108.0</v>
      </c>
      <c r="B109" s="9">
        <v>9.499782E7</v>
      </c>
      <c r="C109" s="9"/>
      <c r="D109" s="48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5">
        <v>109.0</v>
      </c>
      <c r="B110" s="6">
        <v>2.5847688E7</v>
      </c>
      <c r="C110" s="6"/>
      <c r="D110" s="47"/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8">
        <v>110.0</v>
      </c>
      <c r="B111" s="9">
        <v>3.8152098E7</v>
      </c>
      <c r="C111" s="9"/>
      <c r="D111" s="48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5">
        <v>111.0</v>
      </c>
      <c r="B112" s="6">
        <v>4.0698496E7</v>
      </c>
      <c r="C112" s="6"/>
      <c r="D112" s="47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8">
        <v>112.0</v>
      </c>
      <c r="B113" s="9">
        <v>3.0465419E7</v>
      </c>
      <c r="C113" s="9"/>
      <c r="D113" s="48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5">
        <v>113.0</v>
      </c>
      <c r="B114" s="6">
        <v>4.5285264E7</v>
      </c>
      <c r="C114" s="6"/>
      <c r="D114" s="47"/>
      <c r="E114" s="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8">
        <v>114.0</v>
      </c>
      <c r="B115" s="9">
        <v>4.0850341E7</v>
      </c>
      <c r="C115" s="9"/>
      <c r="D115" s="48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5">
        <v>115.0</v>
      </c>
      <c r="B116" s="6">
        <v>2.5681364E7</v>
      </c>
      <c r="C116" s="6"/>
      <c r="D116" s="47"/>
      <c r="E116" s="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8">
        <v>116.0</v>
      </c>
      <c r="B117" s="9">
        <v>3.7099313E7</v>
      </c>
      <c r="C117" s="9"/>
      <c r="D117" s="48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5">
        <v>117.0</v>
      </c>
      <c r="B118" s="6">
        <v>3.3155662E7</v>
      </c>
      <c r="C118" s="6"/>
      <c r="D118" s="47"/>
      <c r="E118" s="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8">
        <v>118.0</v>
      </c>
      <c r="B119" s="9">
        <v>4.49638E7</v>
      </c>
      <c r="C119" s="9"/>
      <c r="D119" s="48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5">
        <v>119.0</v>
      </c>
      <c r="B120" s="6">
        <v>1.906315E7</v>
      </c>
      <c r="C120" s="6"/>
      <c r="D120" s="47"/>
      <c r="E120" s="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8">
        <v>120.0</v>
      </c>
      <c r="B121" s="9">
        <v>4.0390502E7</v>
      </c>
      <c r="C121" s="9"/>
      <c r="D121" s="48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5">
        <v>121.0</v>
      </c>
      <c r="B122" s="6">
        <v>3.8838668E7</v>
      </c>
      <c r="C122" s="6"/>
      <c r="D122" s="47"/>
      <c r="E122" s="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8">
        <v>122.0</v>
      </c>
      <c r="B123" s="9">
        <v>3.1624543E7</v>
      </c>
      <c r="C123" s="9"/>
      <c r="D123" s="48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5">
        <v>123.0</v>
      </c>
      <c r="B124" s="6">
        <v>2.9400848E7</v>
      </c>
      <c r="C124" s="6"/>
      <c r="D124" s="47"/>
      <c r="E124" s="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8">
        <v>124.0</v>
      </c>
      <c r="B125" s="9">
        <v>3.1575604E7</v>
      </c>
      <c r="C125" s="9"/>
      <c r="D125" s="48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5">
        <v>125.0</v>
      </c>
      <c r="B126" s="6">
        <v>9.5040589E7</v>
      </c>
      <c r="C126" s="6"/>
      <c r="D126" s="47"/>
      <c r="E126" s="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8">
        <v>126.0</v>
      </c>
      <c r="B127" s="9">
        <v>4.3624266E7</v>
      </c>
      <c r="C127" s="9"/>
      <c r="D127" s="48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5">
        <v>127.0</v>
      </c>
      <c r="B128" s="6">
        <v>4.1400116E7</v>
      </c>
      <c r="C128" s="6"/>
      <c r="D128" s="47"/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8">
        <v>128.0</v>
      </c>
      <c r="B129" s="9">
        <v>4.3318554E7</v>
      </c>
      <c r="C129" s="9"/>
      <c r="D129" s="48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5">
        <v>129.0</v>
      </c>
      <c r="B130" s="6">
        <v>3.0333866E7</v>
      </c>
      <c r="C130" s="6"/>
      <c r="D130" s="47"/>
      <c r="E130" s="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8">
        <v>130.0</v>
      </c>
      <c r="B131" s="9">
        <v>3.4436156E7</v>
      </c>
      <c r="C131" s="9"/>
      <c r="D131" s="48"/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5">
        <v>131.0</v>
      </c>
      <c r="B132" s="6">
        <v>3.9200084E7</v>
      </c>
      <c r="C132" s="6"/>
      <c r="D132" s="47"/>
      <c r="E132" s="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8">
        <v>132.0</v>
      </c>
      <c r="B133" s="9">
        <v>3.4554754E7</v>
      </c>
      <c r="C133" s="9"/>
      <c r="D133" s="48"/>
      <c r="E133" s="1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5">
        <v>133.0</v>
      </c>
      <c r="B134" s="6">
        <v>3.1137587E7</v>
      </c>
      <c r="C134" s="6"/>
      <c r="D134" s="47"/>
      <c r="E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8">
        <v>134.0</v>
      </c>
      <c r="B135" s="9">
        <v>3.8070572E7</v>
      </c>
      <c r="C135" s="9"/>
      <c r="D135" s="48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5">
        <v>135.0</v>
      </c>
      <c r="B136" s="6">
        <v>2.3839922E7</v>
      </c>
      <c r="C136" s="6"/>
      <c r="D136" s="47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8">
        <v>136.0</v>
      </c>
      <c r="B137" s="9">
        <v>1.9006062E7</v>
      </c>
      <c r="C137" s="9"/>
      <c r="D137" s="48"/>
      <c r="E137" s="1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5">
        <v>137.0</v>
      </c>
      <c r="B138" s="6">
        <v>2.1365112E7</v>
      </c>
      <c r="C138" s="6"/>
      <c r="D138" s="47"/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8">
        <v>138.0</v>
      </c>
      <c r="B139" s="9">
        <v>2.5530864E7</v>
      </c>
      <c r="C139" s="9"/>
      <c r="D139" s="48"/>
      <c r="E139" s="1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5">
        <v>139.0</v>
      </c>
      <c r="B140" s="6">
        <v>2.8168835E7</v>
      </c>
      <c r="C140" s="6"/>
      <c r="D140" s="47"/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8">
        <v>140.0</v>
      </c>
      <c r="B141" s="9">
        <v>3.8625889E7</v>
      </c>
      <c r="C141" s="9"/>
      <c r="D141" s="48"/>
      <c r="E141" s="1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5">
        <v>141.0</v>
      </c>
      <c r="B142" s="6">
        <v>3.9464452E7</v>
      </c>
      <c r="C142" s="6"/>
      <c r="D142" s="47"/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8">
        <v>142.0</v>
      </c>
      <c r="B143" s="9">
        <v>9.5159988E7</v>
      </c>
      <c r="C143" s="9"/>
      <c r="D143" s="48"/>
      <c r="E143" s="1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5">
        <v>143.0</v>
      </c>
      <c r="B144" s="6">
        <v>3.3059642E7</v>
      </c>
      <c r="C144" s="6"/>
      <c r="D144" s="47"/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8">
        <v>144.0</v>
      </c>
      <c r="B145" s="9">
        <v>3.0161994E7</v>
      </c>
      <c r="C145" s="9"/>
      <c r="D145" s="48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5">
        <v>145.0</v>
      </c>
      <c r="B146" s="6">
        <v>2.9072931E7</v>
      </c>
      <c r="C146" s="6"/>
      <c r="D146" s="47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8">
        <v>146.0</v>
      </c>
      <c r="B147" s="9">
        <v>3.6375804E7</v>
      </c>
      <c r="C147" s="9"/>
      <c r="D147" s="48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5">
        <v>147.0</v>
      </c>
      <c r="B148" s="6">
        <v>2.3506497E7</v>
      </c>
      <c r="C148" s="6"/>
      <c r="D148" s="47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8">
        <v>148.0</v>
      </c>
      <c r="B149" s="9">
        <v>3.5959046E7</v>
      </c>
      <c r="C149" s="9"/>
      <c r="D149" s="48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5">
        <v>149.0</v>
      </c>
      <c r="B150" s="6">
        <v>2.7621398E7</v>
      </c>
      <c r="C150" s="6"/>
      <c r="D150" s="47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8">
        <v>150.0</v>
      </c>
      <c r="B151" s="9">
        <v>3.1164406E7</v>
      </c>
      <c r="C151" s="9"/>
      <c r="D151" s="48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5">
        <v>151.0</v>
      </c>
      <c r="B152" s="6">
        <v>2.7767903E7</v>
      </c>
      <c r="C152" s="6"/>
      <c r="D152" s="47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8">
        <v>152.0</v>
      </c>
      <c r="B153" s="9">
        <v>9.4087495E7</v>
      </c>
      <c r="C153" s="9"/>
      <c r="D153" s="48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5">
        <v>153.0</v>
      </c>
      <c r="B154" s="6">
        <v>2.4805785E7</v>
      </c>
      <c r="C154" s="6"/>
      <c r="D154" s="47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8">
        <v>154.0</v>
      </c>
      <c r="B155" s="9">
        <v>2.5641513E7</v>
      </c>
      <c r="C155" s="9"/>
      <c r="D155" s="48"/>
      <c r="E155" s="1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5">
        <v>155.0</v>
      </c>
      <c r="B156" s="6">
        <v>3.3250656E7</v>
      </c>
      <c r="C156" s="6"/>
      <c r="D156" s="47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8">
        <v>156.0</v>
      </c>
      <c r="B157" s="9">
        <v>3.7350704E7</v>
      </c>
      <c r="C157" s="9"/>
      <c r="D157" s="48"/>
      <c r="E157" s="1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5">
        <v>157.0</v>
      </c>
      <c r="B158" s="6">
        <v>3.862009E7</v>
      </c>
      <c r="C158" s="6"/>
      <c r="D158" s="47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8">
        <v>158.0</v>
      </c>
      <c r="B159" s="9">
        <v>2.8683156E7</v>
      </c>
      <c r="C159" s="9"/>
      <c r="D159" s="48"/>
      <c r="E159" s="1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5">
        <v>159.0</v>
      </c>
      <c r="B160" s="6">
        <v>4.097188E7</v>
      </c>
      <c r="C160" s="6"/>
      <c r="D160" s="47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8">
        <v>160.0</v>
      </c>
      <c r="B161" s="9">
        <v>4.0127613E7</v>
      </c>
      <c r="C161" s="9"/>
      <c r="D161" s="48"/>
      <c r="E161" s="1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5">
        <v>161.0</v>
      </c>
      <c r="B162" s="6">
        <v>2.3696368E7</v>
      </c>
      <c r="C162" s="6"/>
      <c r="D162" s="47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8">
        <v>162.0</v>
      </c>
      <c r="B163" s="9">
        <v>3.7217593E7</v>
      </c>
      <c r="C163" s="9"/>
      <c r="D163" s="48"/>
      <c r="E163" s="1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5">
        <v>163.0</v>
      </c>
      <c r="B164" s="6">
        <v>9.3895929E7</v>
      </c>
      <c r="C164" s="6"/>
      <c r="D164" s="47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8">
        <v>164.0</v>
      </c>
      <c r="B165" s="9">
        <v>3.3789655E7</v>
      </c>
      <c r="C165" s="9"/>
      <c r="D165" s="48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5">
        <v>165.0</v>
      </c>
      <c r="B166" s="6">
        <v>1.0</v>
      </c>
      <c r="C166" s="6"/>
      <c r="D166" s="47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8">
        <v>166.0</v>
      </c>
      <c r="B167" s="9">
        <v>2.0</v>
      </c>
      <c r="C167" s="9"/>
      <c r="D167" s="48"/>
      <c r="E167" s="1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5">
        <v>167.0</v>
      </c>
      <c r="B168" s="6">
        <v>3.0</v>
      </c>
      <c r="C168" s="6"/>
      <c r="D168" s="47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8">
        <v>168.0</v>
      </c>
      <c r="B169" s="9">
        <v>4.0</v>
      </c>
      <c r="C169" s="9"/>
      <c r="D169" s="48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5">
        <v>169.0</v>
      </c>
      <c r="B170" s="6">
        <v>5.0</v>
      </c>
      <c r="C170" s="6"/>
      <c r="D170" s="47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8">
        <v>170.0</v>
      </c>
      <c r="B171" s="9">
        <v>6.0</v>
      </c>
      <c r="C171" s="9"/>
      <c r="D171" s="48"/>
      <c r="E171" s="1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5">
        <v>171.0</v>
      </c>
      <c r="B172" s="6">
        <v>7.0</v>
      </c>
      <c r="C172" s="6"/>
      <c r="D172" s="47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8">
        <v>172.0</v>
      </c>
      <c r="B173" s="9">
        <v>8.0</v>
      </c>
      <c r="C173" s="9"/>
      <c r="D173" s="48"/>
      <c r="E173" s="1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5">
        <v>173.0</v>
      </c>
      <c r="B174" s="6">
        <v>9.0</v>
      </c>
      <c r="C174" s="6"/>
      <c r="D174" s="47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8">
        <v>174.0</v>
      </c>
      <c r="B175" s="9">
        <v>10.0</v>
      </c>
      <c r="C175" s="9"/>
      <c r="D175" s="48"/>
      <c r="E175" s="1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5">
        <v>175.0</v>
      </c>
      <c r="B176" s="6">
        <v>11.0</v>
      </c>
      <c r="C176" s="6"/>
      <c r="D176" s="47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8">
        <v>176.0</v>
      </c>
      <c r="B177" s="9">
        <v>12.0</v>
      </c>
      <c r="C177" s="9"/>
      <c r="D177" s="48"/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5">
        <v>177.0</v>
      </c>
      <c r="B178" s="6">
        <v>13.0</v>
      </c>
      <c r="C178" s="6"/>
      <c r="D178" s="47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8">
        <v>178.0</v>
      </c>
      <c r="B179" s="9">
        <v>3.0157917E7</v>
      </c>
      <c r="C179" s="9"/>
      <c r="D179" s="48"/>
      <c r="E179" s="1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5">
        <v>179.0</v>
      </c>
      <c r="B180" s="6">
        <v>3.4977306E7</v>
      </c>
      <c r="C180" s="6"/>
      <c r="D180" s="47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8">
        <v>180.0</v>
      </c>
      <c r="B181" s="9">
        <v>4.1062447E7</v>
      </c>
      <c r="C181" s="9"/>
      <c r="D181" s="48"/>
      <c r="E181" s="1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5">
        <v>181.0</v>
      </c>
      <c r="B182" s="6">
        <v>2.8922058E7</v>
      </c>
      <c r="C182" s="6"/>
      <c r="D182" s="47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8">
        <v>182.0</v>
      </c>
      <c r="B183" s="9">
        <v>4.1047817E7</v>
      </c>
      <c r="C183" s="9"/>
      <c r="D183" s="48"/>
      <c r="E183" s="1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5">
        <v>183.0</v>
      </c>
      <c r="B184" s="6">
        <v>3.9915064E7</v>
      </c>
      <c r="C184" s="6"/>
      <c r="D184" s="47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8">
        <v>184.0</v>
      </c>
      <c r="B185" s="9">
        <v>3.4703565E7</v>
      </c>
      <c r="C185" s="9"/>
      <c r="D185" s="48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5">
        <v>185.0</v>
      </c>
      <c r="B186" s="6">
        <v>3.9066896E7</v>
      </c>
      <c r="C186" s="6"/>
      <c r="D186" s="47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8">
        <v>186.0</v>
      </c>
      <c r="B187" s="9">
        <v>3.8070151E7</v>
      </c>
      <c r="C187" s="9"/>
      <c r="D187" s="48"/>
      <c r="E187" s="1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5">
        <v>187.0</v>
      </c>
      <c r="B188" s="6">
        <v>3.6087484E7</v>
      </c>
      <c r="C188" s="6"/>
      <c r="D188" s="47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8">
        <v>188.0</v>
      </c>
      <c r="B189" s="9">
        <v>9.5009603E7</v>
      </c>
      <c r="C189" s="9"/>
      <c r="D189" s="48"/>
      <c r="E189" s="1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5">
        <v>189.0</v>
      </c>
      <c r="B190" s="6">
        <v>3.694925E7</v>
      </c>
      <c r="C190" s="6"/>
      <c r="D190" s="47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8">
        <v>190.0</v>
      </c>
      <c r="B191" s="9">
        <v>3.8027633E7</v>
      </c>
      <c r="C191" s="9"/>
      <c r="D191" s="48"/>
      <c r="E191" s="1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5">
        <v>191.0</v>
      </c>
      <c r="B192" s="6">
        <v>3.6550977E7</v>
      </c>
      <c r="C192" s="6"/>
      <c r="D192" s="47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8">
        <v>192.0</v>
      </c>
      <c r="B193" s="9">
        <v>3.5914134E7</v>
      </c>
      <c r="C193" s="9"/>
      <c r="D193" s="48"/>
      <c r="E193" s="1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5">
        <v>193.0</v>
      </c>
      <c r="B194" s="6">
        <v>9.5695047E7</v>
      </c>
      <c r="C194" s="6"/>
      <c r="D194" s="47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8">
        <v>194.0</v>
      </c>
      <c r="B195" s="9">
        <v>3.7699248E7</v>
      </c>
      <c r="C195" s="9"/>
      <c r="D195" s="48"/>
      <c r="E195" s="1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5">
        <v>195.0</v>
      </c>
      <c r="B196" s="6">
        <v>2.5044383E7</v>
      </c>
      <c r="C196" s="6"/>
      <c r="D196" s="47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8">
        <v>196.0</v>
      </c>
      <c r="B197" s="9">
        <v>3.391498E7</v>
      </c>
      <c r="C197" s="9"/>
      <c r="D197" s="48"/>
      <c r="E197" s="1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5">
        <v>197.0</v>
      </c>
      <c r="B198" s="6">
        <v>3.3401865E7</v>
      </c>
      <c r="C198" s="6"/>
      <c r="D198" s="47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8">
        <v>198.0</v>
      </c>
      <c r="B199" s="9">
        <v>2.9428219E7</v>
      </c>
      <c r="C199" s="9"/>
      <c r="D199" s="48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5">
        <v>199.0</v>
      </c>
      <c r="B200" s="6">
        <v>2.767463E7</v>
      </c>
      <c r="C200" s="6"/>
      <c r="D200" s="47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8">
        <v>200.0</v>
      </c>
      <c r="B201" s="9">
        <v>3.5728389E7</v>
      </c>
      <c r="C201" s="9"/>
      <c r="D201" s="48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5">
        <v>201.0</v>
      </c>
      <c r="B202" s="6">
        <v>1.0000016E7</v>
      </c>
      <c r="C202" s="6"/>
      <c r="D202" s="47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8">
        <v>202.0</v>
      </c>
      <c r="B203" s="9">
        <v>1.0000017E7</v>
      </c>
      <c r="C203" s="9"/>
      <c r="D203" s="48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5">
        <v>203.0</v>
      </c>
      <c r="B204" s="6">
        <v>1.0000018E7</v>
      </c>
      <c r="C204" s="6"/>
      <c r="D204" s="47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8">
        <v>204.0</v>
      </c>
      <c r="B205" s="9">
        <v>1.0000019E7</v>
      </c>
      <c r="C205" s="9"/>
      <c r="D205" s="48"/>
      <c r="E205" s="1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5">
        <v>205.0</v>
      </c>
      <c r="B206" s="6">
        <v>3.6755934E7</v>
      </c>
      <c r="C206" s="6"/>
      <c r="D206" s="47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8">
        <v>206.0</v>
      </c>
      <c r="B207" s="9">
        <v>1.0000021E7</v>
      </c>
      <c r="C207" s="9"/>
      <c r="D207" s="48"/>
      <c r="E207" s="1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5">
        <v>207.0</v>
      </c>
      <c r="B208" s="6">
        <v>1.0000001E7</v>
      </c>
      <c r="C208" s="6"/>
      <c r="D208" s="47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8">
        <v>208.0</v>
      </c>
      <c r="B209" s="9">
        <v>1.0000002E7</v>
      </c>
      <c r="C209" s="9"/>
      <c r="D209" s="48"/>
      <c r="E209" s="1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5">
        <v>209.0</v>
      </c>
      <c r="B210" s="6">
        <v>1.0000003E7</v>
      </c>
      <c r="C210" s="6"/>
      <c r="D210" s="47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8">
        <v>210.0</v>
      </c>
      <c r="B211" s="9">
        <v>1.0000004E7</v>
      </c>
      <c r="C211" s="9"/>
      <c r="D211" s="48"/>
      <c r="E211" s="1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5">
        <v>211.0</v>
      </c>
      <c r="B212" s="6">
        <v>1.0000005E7</v>
      </c>
      <c r="C212" s="6"/>
      <c r="D212" s="47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8">
        <v>212.0</v>
      </c>
      <c r="B213" s="9">
        <v>4.5192487E7</v>
      </c>
      <c r="C213" s="9"/>
      <c r="D213" s="48"/>
      <c r="E213" s="1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5">
        <v>213.0</v>
      </c>
      <c r="B214" s="6">
        <v>1.0000007E7</v>
      </c>
      <c r="C214" s="6"/>
      <c r="D214" s="47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8">
        <v>214.0</v>
      </c>
      <c r="B215" s="9">
        <v>1.0000008E7</v>
      </c>
      <c r="C215" s="9"/>
      <c r="D215" s="48"/>
      <c r="E215" s="1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5">
        <v>215.0</v>
      </c>
      <c r="B216" s="6">
        <v>1.0000009E7</v>
      </c>
      <c r="C216" s="6"/>
      <c r="D216" s="47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8">
        <v>216.0</v>
      </c>
      <c r="B217" s="9">
        <v>1.000001E7</v>
      </c>
      <c r="C217" s="9"/>
      <c r="D217" s="48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5">
        <v>217.0</v>
      </c>
      <c r="B218" s="6">
        <v>1.0000011E7</v>
      </c>
      <c r="C218" s="6"/>
      <c r="D218" s="47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8">
        <v>218.0</v>
      </c>
      <c r="B219" s="9">
        <v>1.0000012E7</v>
      </c>
      <c r="C219" s="9"/>
      <c r="D219" s="48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5">
        <v>219.0</v>
      </c>
      <c r="B220" s="6">
        <v>3.8456881E7</v>
      </c>
      <c r="C220" s="6"/>
      <c r="D220" s="47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8">
        <v>221.0</v>
      </c>
      <c r="B221" s="9">
        <v>1.0000015E7</v>
      </c>
      <c r="C221" s="9"/>
      <c r="D221" s="48"/>
      <c r="E221" s="1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5">
        <v>222.0</v>
      </c>
      <c r="B222" s="6">
        <v>4.2272694E7</v>
      </c>
      <c r="C222" s="6"/>
      <c r="D222" s="47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8">
        <v>223.0</v>
      </c>
      <c r="B223" s="9">
        <v>3.64075E7</v>
      </c>
      <c r="C223" s="9"/>
      <c r="D223" s="48"/>
      <c r="E223" s="1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5">
        <v>224.0</v>
      </c>
      <c r="B224" s="6">
        <v>3.5181182E7</v>
      </c>
      <c r="C224" s="6" t="s">
        <v>1151</v>
      </c>
      <c r="D224" s="47" t="s">
        <v>1152</v>
      </c>
      <c r="E224" s="7">
        <v>33908.0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25"/>
      <c r="B225" s="26"/>
      <c r="C225" s="26"/>
      <c r="D225" s="49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D226" s="5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D227" s="5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D228" s="5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D229" s="5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D230" s="5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D231" s="5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D232" s="5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D233" s="5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D234" s="5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D235" s="5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D236" s="5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D237" s="5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D238" s="5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D239" s="5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D240" s="5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D241" s="5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D242" s="5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D243" s="5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D244" s="51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D245" s="5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D246" s="51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D247" s="5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D248" s="5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D249" s="5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D250" s="5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D251" s="5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D252" s="5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D253" s="5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D254" s="5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D255" s="5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D256" s="5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D257" s="5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D258" s="5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D259" s="5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D260" s="5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D261" s="5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D262" s="5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D263" s="5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D264" s="5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D265" s="5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D266" s="5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D267" s="5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D268" s="5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D269" s="5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D270" s="5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D271" s="5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D272" s="5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D273" s="5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D274" s="5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D275" s="51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D276" s="51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D277" s="51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D278" s="51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D279" s="51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D280" s="51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D281" s="5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D282" s="51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D283" s="51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D284" s="51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D285" s="51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D286" s="5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D287" s="51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D288" s="5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D289" s="51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D290" s="51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D291" s="5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D292" s="51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D293" s="51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D294" s="51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D295" s="51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D296" s="51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D297" s="51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D298" s="51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D299" s="51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D300" s="51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D301" s="5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D302" s="51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D303" s="51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D304" s="51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D305" s="51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D306" s="51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D307" s="51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D308" s="5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D309" s="51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D310" s="51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D311" s="5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D312" s="5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D313" s="51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D314" s="51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D315" s="51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D316" s="51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D317" s="51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D318" s="51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D319" s="51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D320" s="51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D321" s="5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D322" s="51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D323" s="51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D324" s="51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D325" s="51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D326" s="51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D327" s="51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D328" s="51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D329" s="51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D330" s="51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D331" s="51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D332" s="51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D333" s="51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D334" s="51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D335" s="51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D336" s="51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D337" s="51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D338" s="51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D339" s="51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D340" s="51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D341" s="51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D342" s="5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D343" s="51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D344" s="51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D345" s="51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D346" s="51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D347" s="51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D348" s="51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D349" s="51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D350" s="51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D351" s="51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D352" s="51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D353" s="51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D354" s="51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D355" s="51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D356" s="51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D357" s="5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D358" s="51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D359" s="51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D360" s="51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D361" s="51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D362" s="51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D363" s="51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D364" s="51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D365" s="51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D366" s="51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D367" s="51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1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1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1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1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1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1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1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1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1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1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1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1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1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1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1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1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1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1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1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1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1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1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1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1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1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1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1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1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1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1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1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1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1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1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1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1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1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1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1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1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1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1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1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</sheetData>
  <dataValidations>
    <dataValidation type="custom" allowBlank="1" showDropDown="1" sqref="E2:E225">
      <formula1>OR(NOT(ISERROR(DATEVALUE(E2))), AND(ISNUMBER(E2), LEFT(CELL("format", E2))="D"))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3.71"/>
    <col customWidth="1" min="3" max="3" width="12.0"/>
    <col customWidth="1" min="4" max="4" width="29.71"/>
    <col customWidth="1" min="5" max="5" width="16.14"/>
    <col customWidth="1" min="6" max="6" width="33.86"/>
    <col customWidth="1" min="7" max="7" width="7.29"/>
    <col customWidth="1" min="8" max="8" width="29.43"/>
    <col customWidth="1" min="9" max="9" width="23.43"/>
    <col customWidth="1" min="10" max="10" width="12.0"/>
    <col customWidth="1" min="11" max="11" width="29.71"/>
    <col customWidth="1" min="12" max="12" width="22.14"/>
    <col customWidth="1" min="13" max="16" width="14.0"/>
    <col customWidth="1" min="17" max="17" width="24.71"/>
    <col customWidth="1" min="18" max="18" width="22.29"/>
    <col customWidth="1" min="19" max="19" width="35.29"/>
    <col customWidth="1" min="20" max="20" width="22.29"/>
    <col customWidth="1" min="21" max="21" width="17.86"/>
    <col customWidth="1" min="22" max="22" width="20.57"/>
    <col customWidth="1" min="23" max="23" width="10.71"/>
  </cols>
  <sheetData>
    <row r="1">
      <c r="A1" s="52" t="s">
        <v>1153</v>
      </c>
      <c r="B1" s="46" t="s">
        <v>1154</v>
      </c>
      <c r="C1" s="46" t="s">
        <v>1155</v>
      </c>
      <c r="D1" s="46" t="s">
        <v>651</v>
      </c>
      <c r="E1" s="46" t="s">
        <v>1156</v>
      </c>
      <c r="F1" s="46" t="s">
        <v>1157</v>
      </c>
      <c r="G1" s="46" t="s">
        <v>841</v>
      </c>
      <c r="H1" s="46" t="s">
        <v>1158</v>
      </c>
      <c r="I1" s="46" t="s">
        <v>1159</v>
      </c>
      <c r="J1" s="46" t="s">
        <v>1160</v>
      </c>
      <c r="K1" s="46" t="s">
        <v>1161</v>
      </c>
      <c r="L1" s="46" t="s">
        <v>1162</v>
      </c>
      <c r="M1" s="53" t="s">
        <v>1163</v>
      </c>
      <c r="N1" s="53" t="s">
        <v>1164</v>
      </c>
      <c r="O1" s="53" t="s">
        <v>1165</v>
      </c>
      <c r="P1" s="53" t="s">
        <v>1166</v>
      </c>
      <c r="Q1" s="46" t="s">
        <v>1167</v>
      </c>
      <c r="R1" s="46" t="s">
        <v>1168</v>
      </c>
      <c r="S1" s="46" t="s">
        <v>1169</v>
      </c>
      <c r="T1" s="46" t="s">
        <v>1170</v>
      </c>
      <c r="U1" s="46" t="s">
        <v>1171</v>
      </c>
      <c r="V1" s="54" t="s">
        <v>655</v>
      </c>
      <c r="W1" s="55"/>
    </row>
    <row r="2" hidden="1">
      <c r="A2" s="56"/>
      <c r="B2" s="57"/>
      <c r="C2" s="58" t="str">
        <f>BD_personas!$A$2:$A$196</f>
        <v>21726330</v>
      </c>
      <c r="D2" s="58" t="str">
        <f t="array" ref="D2">XLOOKUP(C2,aux_BD_Laborales!$B$2:$B$207,aux_BD_Laborales!$P$2:$P$207,"dato no encontrado",0,1)</f>
        <v>planta permanente</v>
      </c>
      <c r="E2" s="57" t="str">
        <f t="array" ref="E2">XLOOKUP(C2,aux_BD_Delegados!$B$2:$B$17,aux_BD_Delegados!$D$2:$D$17," ",0,1)</f>
        <v> </v>
      </c>
      <c r="F2" s="58" t="str">
        <f t="array" ref="F2">CONCATENATE(XLOOKUP(C2,BD_personas!$A$2:$A$196,BD_personas!$B$2:$B$196,"no dato",0,1),", ",XLOOKUP(C2,BD_personas!$A$2:$A$196,BD_personas!$C$2:$C$196,"no dato",0,1))</f>
        <v>battafarano,  amelia andrea</v>
      </c>
      <c r="G2" s="58" t="str">
        <f t="array" ref="G2">XLOOKUP(C2,aux_BD_Laborales!$B$2:$B$207,aux_BD_Laborales!$C$2:$C$207,"no dato",0,1)</f>
        <v>127</v>
      </c>
      <c r="H2" s="59" t="str">
        <f t="array" ref="H2">XLOOKUP(C2,aux_BD_Laborales!$B$2:$B$207, aux_BD_Laborales!$Q$2:$Q$207,"no dato",0,1)</f>
        <v>1/2/2017</v>
      </c>
      <c r="I2" s="58" t="str">
        <f t="array" ref="I2">XLOOKUP(C2,aux_BD_Laborales!$B$2:$B$207,aux_BD_Laborales!$R$2:$R$207,"no dato",0,1)</f>
        <v>8</v>
      </c>
      <c r="J2" s="58" t="str">
        <f t="array" ref="J2">XLOOKUP(C2,BD_personas!$A$2:$A$196,BD_personas!$D$2:$D$196,"no dato",0,1)</f>
        <v>21726330</v>
      </c>
      <c r="K2" s="59" t="str">
        <f t="array" ref="K2">XLOOKUP(C2,BD_personas!$A$2:$A$196,BD_personas!$P$2:$P$196,"no dato",0,1)</f>
        <v>22/7/1970</v>
      </c>
      <c r="L2" s="58" t="str">
        <f>COUNTIF(Bd_hijos!B:B,C2)</f>
        <v>1</v>
      </c>
      <c r="M2" s="60" t="str">
        <f>COUNTIFS(Bd_hijos!B:B,C2,Bd_hijos!I:I,1)</f>
        <v>0</v>
      </c>
      <c r="N2" s="60" t="str">
        <f>COUNTIFS(Bd_hijos!B:B,C2,Bd_hijos!J:J,1)</f>
        <v>0</v>
      </c>
      <c r="O2" s="60" t="str">
        <f>COUNTIFS(Bd_hijos!B:B,C2,Bd_hijos!K:K,1)</f>
        <v>0</v>
      </c>
      <c r="P2" s="60" t="str">
        <f>COUNTIFS(Bd_hijos!B:B,C2,Bd_hijos!L:L,1)</f>
        <v>1</v>
      </c>
      <c r="Q2" s="60" t="str">
        <f t="shared" ref="Q2:Q227" si="1">SUM(M2:P2)</f>
        <v>1</v>
      </c>
      <c r="R2" s="58" t="str">
        <f t="array" ref="R2">XLOOKUP(C2,BD_personas!$A$2:$A$196,BD_personas!$O$2:$O$196,"no dato",0,1)</f>
        <v>1144271929</v>
      </c>
      <c r="S2" s="58" t="str">
        <f t="array" ref="S2">XLOOKUP(C2,BD_personas!$A$2:$A$196,BD_personas!$N$2:$N$196,"no dato",0,1)</f>
        <v>andrius_1970@hotmail.com</v>
      </c>
      <c r="T2" s="58" t="str">
        <f t="array" ref="T2">XLOOKUP(R2,grupo_whatsapp!$A$2:$A$306,grupo_whatsapp!$B$2:$B$306,"no esta",0,1)</f>
        <v>no esta</v>
      </c>
      <c r="U2" s="61" t="str">
        <f t="array" ref="U2">XLOOKUP(C2,BD_personas!$A$2:$A$196,aux_BD_Laborales!$S$2:$S$207,"no dato",0,1)</f>
        <v>#N/A</v>
      </c>
      <c r="V2" s="62" t="str">
        <f t="array" ref="V2">XLOOKUP(C2,aux_BD_Laborales!$B$2:$B$207,aux_BD_Laborales!$T$2:$T$207,"no tiene ficha pdf",0,1)</f>
        <v>no tiene en pdf</v>
      </c>
      <c r="W2" s="55"/>
    </row>
    <row r="3" hidden="1">
      <c r="A3" s="56"/>
      <c r="B3" s="57"/>
      <c r="C3" s="63" t="str">
        <f>BD_personas!$A$2:$A$196</f>
        <v>32436304</v>
      </c>
      <c r="D3" s="63" t="str">
        <f t="array" ref="D3">XLOOKUP(C3,aux_BD_Laborales!$B$2:$B$207,aux_BD_Laborales!$P$2:$P$207,"dato no encontrado",0,1)</f>
        <v>monotributista</v>
      </c>
      <c r="E3" s="57" t="str">
        <f t="array" ref="E3">XLOOKUP(C3,aux_BD_Delegados!$B$2:$B$17,aux_BD_Delegados!$D$2:$D$17," ",0,1)</f>
        <v> </v>
      </c>
      <c r="F3" s="63" t="str">
        <f t="array" ref="F3">CONCATENATE(XLOOKUP(C3,BD_personas!$A$2:$A$196,BD_personas!$B$2:$B$196,"no dato",0,1),", ",XLOOKUP(C3,BD_personas!$A$2:$A$196,BD_personas!$C$2:$C$196,"no dato",0,1))</f>
        <v>arroyo, elizabeth beatriz</v>
      </c>
      <c r="G3" s="63" t="str">
        <f t="array" ref="G3">XLOOKUP(C3,aux_BD_Laborales!$B$2:$B$207,aux_BD_Laborales!$C$2:$C$207,"no dato",0,1)</f>
        <v>1575</v>
      </c>
      <c r="H3" s="64" t="str">
        <f t="array" ref="H3">XLOOKUP(C3,aux_BD_Laborales!$B$2:$B$207, aux_BD_Laborales!$Q$2:$Q$207,"no dato",0,1)</f>
        <v>12/3/2019</v>
      </c>
      <c r="I3" s="63" t="str">
        <f t="array" ref="I3">XLOOKUP(C3,aux_BD_Laborales!$B$2:$B$207,aux_BD_Laborales!$R$2:$R$207,"no dato",0,1)</f>
        <v>6</v>
      </c>
      <c r="J3" s="63" t="str">
        <f t="array" ref="J3">XLOOKUP(C3,BD_personas!$A$2:$A$196,BD_personas!$D$2:$D$196,"no dato",0,1)</f>
        <v>32436304</v>
      </c>
      <c r="K3" s="64" t="str">
        <f t="array" ref="K3">XLOOKUP(C3,BD_personas!$A$2:$A$196,BD_personas!$P$2:$P$196,"no dato",0,1)</f>
        <v>25/4/1986</v>
      </c>
      <c r="L3" s="63" t="str">
        <f>COUNTIF(Bd_hijos!B:B,C3)</f>
        <v>0</v>
      </c>
      <c r="M3" s="65" t="str">
        <f>COUNTIFS(Bd_hijos!B:B,C3,Bd_hijos!I:I,1)</f>
        <v>0</v>
      </c>
      <c r="N3" s="65" t="str">
        <f>COUNTIFS(Bd_hijos!B:B,C3,Bd_hijos!J:J,1)</f>
        <v>0</v>
      </c>
      <c r="O3" s="65" t="str">
        <f>COUNTIFS(Bd_hijos!B:B,C3,Bd_hijos!K:K,1)</f>
        <v>0</v>
      </c>
      <c r="P3" s="65" t="str">
        <f>COUNTIFS(Bd_hijos!B:B,C3,Bd_hijos!L:L,1)</f>
        <v>0</v>
      </c>
      <c r="Q3" s="65" t="str">
        <f t="shared" si="1"/>
        <v>0</v>
      </c>
      <c r="R3" s="57" t="str">
        <f t="array" ref="R3">XLOOKUP(C3,BD_personas!$A$2:$A$196,BD_personas!$O$2:$O$196,"no dato",0,1)</f>
        <v/>
      </c>
      <c r="S3" s="63" t="str">
        <f t="array" ref="S3">XLOOKUP(C3,BD_personas!$A$2:$A$196,BD_personas!$N$2:$N$196,"no dato",0,1)</f>
        <v>elizabeth_arroyo25@hotmail.com </v>
      </c>
      <c r="T3" s="63" t="str">
        <f t="array" ref="T3">XLOOKUP(R3,grupo_whatsapp!$A$2:$A$306,grupo_whatsapp!$B$2:$B$306,"no esta",0,1)</f>
        <v>no esta</v>
      </c>
      <c r="U3" s="63" t="str">
        <f t="array" ref="U3">XLOOKUP(C3,BD_personas!$A$2:$A$196,aux_BD_Laborales!$S$2:$S$207,"no dato",0,1)</f>
        <v>#N/A</v>
      </c>
      <c r="V3" s="66" t="str">
        <f t="array" ref="V3">XLOOKUP(C3,aux_BD_Laborales!$B$2:$B$207,aux_BD_Laborales!$T$2:$T$207,"no tiene ficha pdf",0,1)</f>
        <v>no tiene en pdf</v>
      </c>
      <c r="W3" s="55"/>
    </row>
    <row r="4">
      <c r="A4" s="56"/>
      <c r="B4" s="57"/>
      <c r="C4" s="58" t="str">
        <f>BD_personas!$A$2:$A$196</f>
        <v>31963497</v>
      </c>
      <c r="D4" s="58" t="str">
        <f t="array" ref="D4">XLOOKUP(C4,aux_BD_Laborales!$B$2:$B$207,aux_BD_Laborales!$P$2:$P$207,"dato no encontrado",0,1)</f>
        <v>monotributista</v>
      </c>
      <c r="E4" s="57" t="str">
        <f t="array" ref="E4">XLOOKUP(C4,aux_BD_Delegados!$B$2:$B$17,aux_BD_Delegados!$D$2:$D$17," ",0,1)</f>
        <v> </v>
      </c>
      <c r="F4" s="58" t="str">
        <f t="array" ref="F4">CONCATENATE(XLOOKUP(C4,BD_personas!$A$2:$A$196,BD_personas!$B$2:$B$196,"no dato",0,1),", ",XLOOKUP(C4,BD_personas!$A$2:$A$196,BD_personas!$C$2:$C$196,"no dato",0,1))</f>
        <v>aranda, natalia veronica</v>
      </c>
      <c r="G4" s="58" t="str">
        <f t="array" ref="G4">XLOOKUP(C4,aux_BD_Laborales!$B$2:$B$207,aux_BD_Laborales!$C$2:$C$207,"no dato",0,1)</f>
        <v>444</v>
      </c>
      <c r="H4" s="59" t="str">
        <f t="array" ref="H4">XLOOKUP(C4,aux_BD_Laborales!$B$2:$B$207, aux_BD_Laborales!$Q$2:$Q$207,"no dato",0,1)</f>
        <v>1/8/2017</v>
      </c>
      <c r="I4" s="58" t="str">
        <f t="array" ref="I4">XLOOKUP(C4,aux_BD_Laborales!$B$2:$B$207,aux_BD_Laborales!$R$2:$R$207,"no dato",0,1)</f>
        <v>8</v>
      </c>
      <c r="J4" s="58" t="str">
        <f t="array" ref="J4">XLOOKUP(C4,BD_personas!$A$2:$A$196,BD_personas!$D$2:$D$196,"no dato",0,1)</f>
        <v>31963497</v>
      </c>
      <c r="K4" s="59" t="str">
        <f t="array" ref="K4">XLOOKUP(C4,BD_personas!$A$2:$A$196,BD_personas!$P$2:$P$196,"no dato",0,1)</f>
        <v>30/12/1899</v>
      </c>
      <c r="L4" s="58" t="str">
        <f>COUNTIF(Bd_hijos!B:B,C4)</f>
        <v>2</v>
      </c>
      <c r="M4" s="60" t="str">
        <f>COUNTIFS(Bd_hijos!B:B,C4,Bd_hijos!I:I,1)</f>
        <v>0</v>
      </c>
      <c r="N4" s="60" t="str">
        <f>COUNTIFS(Bd_hijos!B:B,C4,Bd_hijos!J:J,1)</f>
        <v>0</v>
      </c>
      <c r="O4" s="60" t="str">
        <f>COUNTIFS(Bd_hijos!B:B,C4,Bd_hijos!K:K,1)</f>
        <v>1</v>
      </c>
      <c r="P4" s="60" t="str">
        <f>COUNTIFS(Bd_hijos!B:B,C4,Bd_hijos!L:L,1)</f>
        <v>1</v>
      </c>
      <c r="Q4" s="60" t="str">
        <f t="shared" si="1"/>
        <v>2</v>
      </c>
      <c r="R4" s="58" t="str">
        <f t="array" ref="R4">XLOOKUP(C4,BD_personas!$A$2:$A$196,BD_personas!$O$2:$O$196,"no dato",0,1)</f>
        <v>1156294264</v>
      </c>
      <c r="S4" s="58" t="str">
        <f t="array" ref="S4">XLOOKUP(C4,BD_personas!$A$2:$A$196,BD_personas!$N$2:$N$196,"no dato",0,1)</f>
        <v>aranda_natalia@hotmail.com.ar</v>
      </c>
      <c r="T4" s="58" t="str">
        <f t="array" ref="T4">XLOOKUP(R4,grupo_whatsapp!$A$2:$A$306,grupo_whatsapp!$B$2:$B$306,"no esta",0,1)</f>
        <v>1</v>
      </c>
      <c r="U4" s="58" t="str">
        <f t="array" ref="U4">XLOOKUP(C4,aux_BD_Laborales!$A$2:$A$207,aux_BD_Laborales!$S$2:$S$207,"no dato",0,1)</f>
        <v>no dato</v>
      </c>
      <c r="V4" s="62" t="str">
        <f t="array" ref="V4">XLOOKUP(C4,aux_BD_Laborales!$B$2:$B$207,aux_BD_Laborales!$T$2:$T$207,"no tiene ficha pdf",0,1)</f>
        <v>1</v>
      </c>
      <c r="W4" s="55"/>
    </row>
    <row r="5" hidden="1">
      <c r="A5" s="56"/>
      <c r="B5" s="57"/>
      <c r="C5" s="67" t="str">
        <f>BD_personas!$A$2:$A$196</f>
        <v>25379033</v>
      </c>
      <c r="D5" s="67" t="str">
        <f t="array" ref="D5">XLOOKUP(C5,aux_BD_Laborales!$B$2:$B$207,aux_BD_Laborales!$P$2:$P$207,"dato no encontrado",0,1)</f>
        <v>monotributista</v>
      </c>
      <c r="E5" s="67" t="str">
        <f t="array" ref="E5">XLOOKUP(C5,aux_BD_Delegados!$B$2:$B$17,aux_BD_Delegados!$D$2:$D$17," ",0,1)</f>
        <v>1</v>
      </c>
      <c r="F5" s="67" t="str">
        <f t="array" ref="F5">CONCATENATE(XLOOKUP(C5,BD_personas!$A$2:$A$196,BD_personas!$B$2:$B$196,"no dato",0,1),", ",XLOOKUP(C5,BD_personas!$A$2:$A$196,BD_personas!$C$2:$C$196,"no dato",0,1))</f>
        <v>amaya, mariela cecilia</v>
      </c>
      <c r="G5" s="67" t="str">
        <f t="array" ref="G5">XLOOKUP(C5,aux_BD_Laborales!$B$2:$B$207,aux_BD_Laborales!$C$2:$C$207,"no dato",0,1)</f>
        <v>275</v>
      </c>
      <c r="H5" s="68" t="str">
        <f t="array" ref="H5">XLOOKUP(C5,aux_BD_Laborales!$B$2:$B$207, aux_BD_Laborales!$Q$2:$Q$207,"no dato",0,1)</f>
        <v>29/5/2017</v>
      </c>
      <c r="I5" s="67" t="str">
        <f t="array" ref="I5">XLOOKUP(C5,aux_BD_Laborales!$B$2:$B$207,aux_BD_Laborales!$R$2:$R$207,"no dato",0,1)</f>
        <v>8</v>
      </c>
      <c r="J5" s="67" t="str">
        <f t="array" ref="J5">XLOOKUP(C5,BD_personas!$A$2:$A$196,BD_personas!$D$2:$D$196,"no dato",0,1)</f>
        <v>25379033</v>
      </c>
      <c r="K5" s="68" t="str">
        <f t="array" ref="K5">XLOOKUP(C5,BD_personas!$A$2:$A$196,BD_personas!$P$2:$P$196,"no dato",0,1)</f>
        <v>27/4/1976</v>
      </c>
      <c r="L5" s="67" t="str">
        <f>COUNTIF(Bd_hijos!B:B,C5)</f>
        <v>1</v>
      </c>
      <c r="M5" s="69" t="str">
        <f>COUNTIFS(Bd_hijos!B:B,C5,Bd_hijos!I:I,1)</f>
        <v>0</v>
      </c>
      <c r="N5" s="69" t="str">
        <f>COUNTIFS(Bd_hijos!B:B,C5,Bd_hijos!J:J,1)</f>
        <v>0</v>
      </c>
      <c r="O5" s="69" t="str">
        <f>COUNTIFS(Bd_hijos!B:B,C5,Bd_hijos!K:K,1)</f>
        <v>0</v>
      </c>
      <c r="P5" s="69" t="str">
        <f>COUNTIFS(Bd_hijos!B:B,C5,Bd_hijos!L:L,1)</f>
        <v>1</v>
      </c>
      <c r="Q5" s="69" t="str">
        <f t="shared" si="1"/>
        <v>1</v>
      </c>
      <c r="R5" s="67" t="str">
        <f t="array" ref="R5">XLOOKUP(C5,BD_personas!$A$2:$A$196,BD_personas!$O$2:$O$196,"no dato",0,1)</f>
        <v>1126921416</v>
      </c>
      <c r="S5" s="67" t="str">
        <f t="array" ref="S5">XLOOKUP(C5,BD_personas!$A$2:$A$196,BD_personas!$N$2:$N$196,"no dato",0,1)</f>
        <v>marielaceciliaamaya@hotmail.com</v>
      </c>
      <c r="T5" s="67" t="str">
        <f t="array" ref="T5">XLOOKUP(R5,grupo_whatsapp!$A$2:$A$306,grupo_whatsapp!$B$2:$B$306,"no esta",0,1)</f>
        <v>no esta</v>
      </c>
      <c r="U5" s="67" t="str">
        <f t="array" ref="U5">XLOOKUP(C5,BD_personas!$A$2:$A$196,aux_BD_Laborales!$S$2:$S$207,"no dato",0,1)</f>
        <v>#N/A</v>
      </c>
      <c r="V5" s="70" t="str">
        <f t="array" ref="V5">XLOOKUP(C5,aux_BD_Laborales!$B$2:$B$207,aux_BD_Laborales!$T$2:$T$207,"no tiene ficha pdf",0,1)</f>
        <v>1</v>
      </c>
      <c r="W5" s="55"/>
    </row>
    <row r="6">
      <c r="A6" s="56"/>
      <c r="B6" s="57"/>
      <c r="C6" s="58" t="str">
        <f>BD_personas!$A$2:$A$196</f>
        <v>38184089</v>
      </c>
      <c r="D6" s="58" t="str">
        <f t="array" ref="D6">XLOOKUP(C6,aux_BD_Laborales!$B$2:$B$207,aux_BD_Laborales!$P$2:$P$207,"dato no encontrado",0,1)</f>
        <v>monotributista</v>
      </c>
      <c r="E6" s="57" t="str">
        <f t="array" ref="E6">XLOOKUP(C6,aux_BD_Delegados!$B$2:$B$17,aux_BD_Delegados!$D$2:$D$17," ",0,1)</f>
        <v> </v>
      </c>
      <c r="F6" s="58" t="str">
        <f t="array" ref="F6">CONCATENATE(XLOOKUP(C6,BD_personas!$A$2:$A$196,BD_personas!$B$2:$B$196,"no dato",0,1),", ",XLOOKUP(C6,BD_personas!$A$2:$A$196,BD_personas!$C$2:$C$196,"no dato",0,1))</f>
        <v>amaya, erika elizabeth</v>
      </c>
      <c r="G6" s="58" t="str">
        <f t="array" ref="G6">XLOOKUP(C6,aux_BD_Laborales!$B$2:$B$207,aux_BD_Laborales!$C$2:$C$207,"no dato",0,1)</f>
        <v>2914</v>
      </c>
      <c r="H6" s="59" t="str">
        <f t="array" ref="H6">XLOOKUP(C6,aux_BD_Laborales!$B$2:$B$207, aux_BD_Laborales!$Q$2:$Q$207,"no dato",0,1)</f>
        <v>5/7/2023</v>
      </c>
      <c r="I6" s="58" t="str">
        <f t="array" ref="I6">XLOOKUP(C6,aux_BD_Laborales!$B$2:$B$207,aux_BD_Laborales!$R$2:$R$207,"no dato",0,1)</f>
        <v>2</v>
      </c>
      <c r="J6" s="58" t="str">
        <f t="array" ref="J6">XLOOKUP(C6,BD_personas!$A$2:$A$196,BD_personas!$D$2:$D$196,"no dato",0,1)</f>
        <v>38184089</v>
      </c>
      <c r="K6" s="59" t="str">
        <f t="array" ref="K6">XLOOKUP(C6,BD_personas!$A$2:$A$196,BD_personas!$P$2:$P$196,"no dato",0,1)</f>
        <v>30/12/1899</v>
      </c>
      <c r="L6" s="58" t="str">
        <f>COUNTIF(Bd_hijos!B:B,C6)</f>
        <v>2</v>
      </c>
      <c r="M6" s="60" t="str">
        <f>COUNTIFS(Bd_hijos!B:B,C6,Bd_hijos!I:I,1)</f>
        <v>2</v>
      </c>
      <c r="N6" s="60" t="str">
        <f>COUNTIFS(Bd_hijos!B:B,C6,Bd_hijos!J:J,1)</f>
        <v>0</v>
      </c>
      <c r="O6" s="60" t="str">
        <f>COUNTIFS(Bd_hijos!B:B,C6,Bd_hijos!K:K,1)</f>
        <v>0</v>
      </c>
      <c r="P6" s="60" t="str">
        <f>COUNTIFS(Bd_hijos!B:B,C6,Bd_hijos!L:L,1)</f>
        <v>0</v>
      </c>
      <c r="Q6" s="60" t="str">
        <f t="shared" si="1"/>
        <v>2</v>
      </c>
      <c r="R6" s="58" t="str">
        <f t="array" ref="R6">XLOOKUP(C6,BD_personas!$A$2:$A$196,BD_personas!$O$2:$O$196,"no dato",0,1)</f>
        <v>1127191780</v>
      </c>
      <c r="S6" s="57" t="str">
        <f t="array" ref="S6">XLOOKUP(C6,BD_personas!$A$2:$A$196,BD_personas!$N$2:$N$196,"no dato",0,1)</f>
        <v/>
      </c>
      <c r="T6" s="58" t="str">
        <f t="array" ref="T6">XLOOKUP(R6,grupo_whatsapp!$A$2:$A$306,grupo_whatsapp!$B$2:$B$306,"no esta",0,1)</f>
        <v>1</v>
      </c>
      <c r="U6" s="57"/>
      <c r="V6" s="71" t="s">
        <v>1172</v>
      </c>
      <c r="W6" s="55"/>
    </row>
    <row r="7">
      <c r="A7" s="56"/>
      <c r="B7" s="57"/>
      <c r="C7" s="63" t="str">
        <f>BD_personas!$A$2:$A$196</f>
        <v>38894668</v>
      </c>
      <c r="D7" s="63" t="str">
        <f t="array" ref="D7">XLOOKUP(C7,aux_BD_Laborales!$B$2:$B$207,aux_BD_Laborales!$P$2:$P$207,"dato no encontrado",0,1)</f>
        <v>monotributista</v>
      </c>
      <c r="E7" s="57" t="str">
        <f t="array" ref="E7">XLOOKUP(C7,aux_BD_Delegados!$B$2:$B$17,aux_BD_Delegados!$D$2:$D$17," ",0,1)</f>
        <v> </v>
      </c>
      <c r="F7" s="63" t="str">
        <f t="array" ref="F7">CONCATENATE(XLOOKUP(C7,BD_personas!$A$2:$A$196,BD_personas!$B$2:$B$196,"no dato",0,1),", ",XLOOKUP(C7,BD_personas!$A$2:$A$196,BD_personas!$C$2:$C$196,"no dato",0,1))</f>
        <v>alegre, daniela</v>
      </c>
      <c r="G7" s="63" t="str">
        <f t="array" ref="G7">XLOOKUP(C7,aux_BD_Laborales!$B$2:$B$207,aux_BD_Laborales!$C$2:$C$207,"no dato",0,1)</f>
        <v>2238</v>
      </c>
      <c r="H7" s="64" t="str">
        <f t="array" ref="H7">XLOOKUP(C7,aux_BD_Laborales!$B$2:$B$207, aux_BD_Laborales!$Q$2:$Q$207,"no dato",0,1)</f>
        <v>15/4/2023</v>
      </c>
      <c r="I7" s="63" t="str">
        <f t="array" ref="I7">XLOOKUP(C7,aux_BD_Laborales!$B$2:$B$207,aux_BD_Laborales!$R$2:$R$207,"no dato",0,1)</f>
        <v>2</v>
      </c>
      <c r="J7" s="63" t="str">
        <f t="array" ref="J7">XLOOKUP(C7,BD_personas!$A$2:$A$196,BD_personas!$D$2:$D$196,"no dato",0,1)</f>
        <v>38894668</v>
      </c>
      <c r="K7" s="64" t="str">
        <f t="array" ref="K7">XLOOKUP(C7,BD_personas!$A$2:$A$196,BD_personas!$P$2:$P$196,"no dato",0,1)</f>
        <v>22/2/1995</v>
      </c>
      <c r="L7" s="63" t="str">
        <f>COUNTIF(Bd_hijos!B:B,C7)</f>
        <v>1</v>
      </c>
      <c r="M7" s="65" t="str">
        <f>COUNTIFS(Bd_hijos!B:B,C7,Bd_hijos!I:I,1)</f>
        <v>0</v>
      </c>
      <c r="N7" s="65" t="str">
        <f>COUNTIFS(Bd_hijos!B:B,C7,Bd_hijos!J:J,1)</f>
        <v>0</v>
      </c>
      <c r="O7" s="65" t="str">
        <f>COUNTIFS(Bd_hijos!B:B,C7,Bd_hijos!K:K,1)</f>
        <v>1</v>
      </c>
      <c r="P7" s="65" t="str">
        <f>COUNTIFS(Bd_hijos!B:B,C7,Bd_hijos!L:L,1)</f>
        <v>0</v>
      </c>
      <c r="Q7" s="65" t="str">
        <f t="shared" si="1"/>
        <v>1</v>
      </c>
      <c r="R7" s="63" t="str">
        <f t="array" ref="R7">XLOOKUP(C7,BD_personas!$A$2:$A$196,BD_personas!$O$2:$O$196,"no dato",0,1)</f>
        <v>1153205634</v>
      </c>
      <c r="S7" s="63" t="str">
        <f t="array" ref="S7">XLOOKUP(C7,BD_personas!$A$2:$A$196,BD_personas!$N$2:$N$196,"no dato",0,1)</f>
        <v>danielaoriana68@gmail.com</v>
      </c>
      <c r="T7" s="63" t="str">
        <f t="array" ref="T7">XLOOKUP(R7,grupo_whatsapp!$A$2:$A$306,grupo_whatsapp!$B$2:$B$306,"no esta",0,1)</f>
        <v>1</v>
      </c>
      <c r="U7" s="63" t="str">
        <f t="array" ref="U7">XLOOKUP(C7,aux_BD_Laborales!$A$2:$A$207,aux_BD_Laborales!$S$2:$S$207,"no dato",0,1)</f>
        <v>no dato</v>
      </c>
      <c r="V7" s="72" t="s">
        <v>1172</v>
      </c>
      <c r="W7" s="55"/>
    </row>
    <row r="8">
      <c r="A8" s="56"/>
      <c r="B8" s="57"/>
      <c r="C8" s="58" t="str">
        <f>BD_personas!$A$2:$A$196</f>
        <v>39114453</v>
      </c>
      <c r="D8" s="58" t="str">
        <f t="array" ref="D8">XLOOKUP(C8,aux_BD_Laborales!$B$2:$B$207,aux_BD_Laborales!$P$2:$P$207,"dato no encontrado",0,1)</f>
        <v>monotributista</v>
      </c>
      <c r="E8" s="57" t="str">
        <f t="array" ref="E8">XLOOKUP(C8,aux_BD_Delegados!$B$2:$B$17,aux_BD_Delegados!$D$2:$D$17," ",0,1)</f>
        <v> </v>
      </c>
      <c r="F8" s="58" t="str">
        <f t="array" ref="F8">CONCATENATE(XLOOKUP(C8,BD_personas!$A$2:$A$196,BD_personas!$B$2:$B$196,"no dato",0,1),", ",XLOOKUP(C8,BD_personas!$A$2:$A$196,BD_personas!$C$2:$C$196,"no dato",0,1))</f>
        <v>ale, micaela ayelen</v>
      </c>
      <c r="G8" s="58" t="str">
        <f t="array" ref="G8">XLOOKUP(C8,aux_BD_Laborales!$B$2:$B$207,aux_BD_Laborales!$C$2:$C$207,"no dato",0,1)</f>
        <v>1572</v>
      </c>
      <c r="H8" s="59" t="str">
        <f t="array" ref="H8">XLOOKUP(C8,aux_BD_Laborales!$B$2:$B$207, aux_BD_Laborales!$Q$2:$Q$207,"no dato",0,1)</f>
        <v>4/2/2019</v>
      </c>
      <c r="I8" s="58" t="str">
        <f t="array" ref="I8">XLOOKUP(C8,aux_BD_Laborales!$B$2:$B$207,aux_BD_Laborales!$R$2:$R$207,"no dato",0,1)</f>
        <v>6</v>
      </c>
      <c r="J8" s="58" t="str">
        <f t="array" ref="J8">XLOOKUP(C8,BD_personas!$A$2:$A$196,BD_personas!$D$2:$D$196,"no dato",0,1)</f>
        <v>39114453</v>
      </c>
      <c r="K8" s="59" t="str">
        <f t="array" ref="K8">XLOOKUP(C8,BD_personas!$A$2:$A$196,BD_personas!$P$2:$P$196,"no dato",0,1)</f>
        <v>15/9/1995</v>
      </c>
      <c r="L8" s="58" t="str">
        <f>COUNTIF(Bd_hijos!B:B,C8)</f>
        <v>0</v>
      </c>
      <c r="M8" s="60" t="str">
        <f>COUNTIFS(Bd_hijos!B:B,C8,Bd_hijos!I:I,1)</f>
        <v>0</v>
      </c>
      <c r="N8" s="60" t="str">
        <f>COUNTIFS(Bd_hijos!B:B,C8,Bd_hijos!J:J,1)</f>
        <v>0</v>
      </c>
      <c r="O8" s="60" t="str">
        <f>COUNTIFS(Bd_hijos!B:B,C8,Bd_hijos!K:K,1)</f>
        <v>0</v>
      </c>
      <c r="P8" s="60" t="str">
        <f>COUNTIFS(Bd_hijos!B:B,C8,Bd_hijos!L:L,1)</f>
        <v>0</v>
      </c>
      <c r="Q8" s="60" t="str">
        <f t="shared" si="1"/>
        <v>0</v>
      </c>
      <c r="R8" s="58" t="str">
        <f t="array" ref="R8">XLOOKUP(C8,BD_personas!$A$2:$A$196,BD_personas!$O$2:$O$196,"no dato",0,1)</f>
        <v>1133985337</v>
      </c>
      <c r="S8" s="58" t="str">
        <f t="array" ref="S8">XLOOKUP(C8,BD_personas!$A$2:$A$196,BD_personas!$N$2:$N$196,"no dato",0,1)</f>
        <v>micaale40@gmail.com</v>
      </c>
      <c r="T8" s="58" t="str">
        <f t="array" ref="T8">XLOOKUP(R8,grupo_whatsapp!$A$2:$A$306,grupo_whatsapp!$B$2:$B$306,"no esta",0,1)</f>
        <v>1</v>
      </c>
      <c r="U8" s="58" t="str">
        <f t="array" ref="U8">XLOOKUP(C8,aux_BD_Laborales!$A$2:$A$207,aux_BD_Laborales!$S$2:$S$207,"no dato",0,1)</f>
        <v>no dato</v>
      </c>
      <c r="V8" s="71" t="str">
        <f t="array" ref="V8">XLOOKUP(C8,aux_BD_Laborales!$B$2:$B$207,aux_BD_Laborales!$T$2:$T$207,"no tiene ficha pdf",0,1)</f>
        <v>no tiene en pdf</v>
      </c>
      <c r="W8" s="55"/>
    </row>
    <row r="9" hidden="1">
      <c r="A9" s="56"/>
      <c r="B9" s="57"/>
      <c r="C9" s="63" t="str">
        <f>BD_personas!$A$2:$A$196</f>
        <v>26678242</v>
      </c>
      <c r="D9" s="63" t="str">
        <f t="array" ref="D9">XLOOKUP(C9,aux_BD_Laborales!$B$2:$B$207,aux_BD_Laborales!$P$2:$P$207,"dato no encontrado",0,1)</f>
        <v>planta transitoria</v>
      </c>
      <c r="E9" s="57" t="str">
        <f t="array" ref="E9">XLOOKUP(C9,aux_BD_Delegados!$B$2:$B$17,aux_BD_Delegados!$D$2:$D$17," ",0,1)</f>
        <v> </v>
      </c>
      <c r="F9" s="63" t="str">
        <f t="array" ref="F9">CONCATENATE(XLOOKUP(C9,BD_personas!$A$2:$A$196,BD_personas!$B$2:$B$196,"no dato",0,1),", ",XLOOKUP(C9,BD_personas!$A$2:$A$196,BD_personas!$C$2:$C$196,"no dato",0,1))</f>
        <v>albornoz, victor omar</v>
      </c>
      <c r="G9" s="63" t="str">
        <f t="array" ref="G9">XLOOKUP(C9,aux_BD_Laborales!$B$2:$B$207,aux_BD_Laborales!$C$2:$C$207,"no dato",0,1)</f>
        <v>270</v>
      </c>
      <c r="H9" s="64" t="str">
        <f t="array" ref="H9">XLOOKUP(C9,aux_BD_Laborales!$B$2:$B$207, aux_BD_Laborales!$Q$2:$Q$207,"no dato",0,1)</f>
        <v>1/6/2017</v>
      </c>
      <c r="I9" s="63" t="str">
        <f t="array" ref="I9">XLOOKUP(C9,aux_BD_Laborales!$B$2:$B$207,aux_BD_Laborales!$R$2:$R$207,"no dato",0,1)</f>
        <v>8</v>
      </c>
      <c r="J9" s="63" t="str">
        <f t="array" ref="J9">XLOOKUP(C9,BD_personas!$A$2:$A$196,BD_personas!$D$2:$D$196,"no dato",0,1)</f>
        <v>26678242</v>
      </c>
      <c r="K9" s="64" t="str">
        <f t="array" ref="K9">XLOOKUP(C9,BD_personas!$A$2:$A$196,BD_personas!$P$2:$P$196,"no dato",0,1)</f>
        <v>24/12/1978</v>
      </c>
      <c r="L9" s="63" t="str">
        <f>COUNTIF(Bd_hijos!B:B,C9)</f>
        <v>0</v>
      </c>
      <c r="M9" s="65" t="str">
        <f>COUNTIFS(Bd_hijos!B:B,C9,Bd_hijos!I:I,1)</f>
        <v>0</v>
      </c>
      <c r="N9" s="65" t="str">
        <f>COUNTIFS(Bd_hijos!B:B,C9,Bd_hijos!J:J,1)</f>
        <v>0</v>
      </c>
      <c r="O9" s="65" t="str">
        <f>COUNTIFS(Bd_hijos!B:B,C9,Bd_hijos!K:K,1)</f>
        <v>0</v>
      </c>
      <c r="P9" s="65" t="str">
        <f>COUNTIFS(Bd_hijos!B:B,C9,Bd_hijos!L:L,1)</f>
        <v>0</v>
      </c>
      <c r="Q9" s="65" t="str">
        <f t="shared" si="1"/>
        <v>0</v>
      </c>
      <c r="R9" s="63" t="str">
        <f t="array" ref="R9">XLOOKUP(C9,BD_personas!$A$2:$A$196,BD_personas!$O$2:$O$196,"no dato",0,1)</f>
        <v>1136163590</v>
      </c>
      <c r="S9" s="63" t="str">
        <f t="array" ref="S9">XLOOKUP(C9,BD_personas!$A$2:$A$196,BD_personas!$N$2:$N$196,"no dato",0,1)</f>
        <v>albornoz78victor@gmail.com</v>
      </c>
      <c r="T9" s="63" t="str">
        <f t="array" ref="T9">XLOOKUP(R9,grupo_whatsapp!$A$2:$A$306,grupo_whatsapp!$B$2:$B$306,"no esta",0,1)</f>
        <v>no esta</v>
      </c>
      <c r="U9" s="63" t="str">
        <f t="array" ref="U9">XLOOKUP(C9,BD_personas!$A$2:$A$196,aux_BD_Laborales!$S$2:$S$207,"no dato",0,1)</f>
        <v>#N/A</v>
      </c>
      <c r="V9" s="66" t="str">
        <f t="array" ref="V9">XLOOKUP(C9,aux_BD_Laborales!$B$2:$B$207,aux_BD_Laborales!$T$2:$T$207,"no tiene ficha pdf",0,1)</f>
        <v>no tiene en pdf</v>
      </c>
      <c r="W9" s="55"/>
    </row>
    <row r="10">
      <c r="A10" s="56"/>
      <c r="B10" s="57"/>
      <c r="C10" s="58" t="str">
        <f>BD_personas!$A$2:$A$196</f>
        <v>42012262</v>
      </c>
      <c r="D10" s="58" t="str">
        <f t="array" ref="D10">XLOOKUP(C10,aux_BD_Laborales!$B$2:$B$207,aux_BD_Laborales!$P$2:$P$207,"dato no encontrado",0,1)</f>
        <v>monotributista</v>
      </c>
      <c r="E10" s="57" t="str">
        <f t="array" ref="E10">XLOOKUP(C10,aux_BD_Delegados!$B$2:$B$17,aux_BD_Delegados!$D$2:$D$17," ",0,1)</f>
        <v> </v>
      </c>
      <c r="F10" s="58" t="str">
        <f t="array" ref="F10">CONCATENATE(XLOOKUP(C10,BD_personas!$A$2:$A$196,BD_personas!$B$2:$B$196,"no dato",0,1),", ",XLOOKUP(C10,BD_personas!$A$2:$A$196,BD_personas!$C$2:$C$196,"no dato",0,1))</f>
        <v>acosta, belen teresa</v>
      </c>
      <c r="G10" s="58" t="str">
        <f t="array" ref="G10">XLOOKUP(C10,aux_BD_Laborales!$B$2:$B$207,aux_BD_Laborales!$C$2:$C$207,"no dato",0,1)</f>
        <v>2166</v>
      </c>
      <c r="H10" s="59" t="str">
        <f t="array" ref="H10">XLOOKUP(C10,aux_BD_Laborales!$B$2:$B$207, aux_BD_Laborales!$Q$2:$Q$207,"no dato",0,1)</f>
        <v>30/12/1899</v>
      </c>
      <c r="I10" s="58" t="str">
        <f t="array" ref="I10">XLOOKUP(C10,aux_BD_Laborales!$B$2:$B$207,aux_BD_Laborales!$R$2:$R$207,"no dato",0,1)</f>
        <v>126</v>
      </c>
      <c r="J10" s="58" t="str">
        <f t="array" ref="J10">XLOOKUP(C10,BD_personas!$A$2:$A$196,BD_personas!$D$2:$D$196,"no dato",0,1)</f>
        <v>42012262</v>
      </c>
      <c r="K10" s="59" t="str">
        <f t="array" ref="K10">XLOOKUP(C10,BD_personas!$A$2:$A$196,BD_personas!$P$2:$P$196,"no dato",0,1)</f>
        <v>11/6/1999</v>
      </c>
      <c r="L10" s="58" t="str">
        <f>COUNTIF(Bd_hijos!B:B,C10)</f>
        <v>1</v>
      </c>
      <c r="M10" s="60" t="str">
        <f>COUNTIFS(Bd_hijos!B:B,C10,Bd_hijos!I:I,1)</f>
        <v>0</v>
      </c>
      <c r="N10" s="60" t="str">
        <f>COUNTIFS(Bd_hijos!B:B,C10,Bd_hijos!J:J,1)</f>
        <v>1</v>
      </c>
      <c r="O10" s="60" t="str">
        <f>COUNTIFS(Bd_hijos!B:B,C10,Bd_hijos!K:K,1)</f>
        <v>0</v>
      </c>
      <c r="P10" s="60" t="str">
        <f>COUNTIFS(Bd_hijos!B:B,C10,Bd_hijos!L:L,1)</f>
        <v>0</v>
      </c>
      <c r="Q10" s="60" t="str">
        <f t="shared" si="1"/>
        <v>1</v>
      </c>
      <c r="R10" s="58" t="str">
        <f t="array" ref="R10">XLOOKUP(C10,BD_personas!$A$2:$A$196,BD_personas!$O$2:$O$196,"no dato",0,1)</f>
        <v>1128788904</v>
      </c>
      <c r="S10" s="58" t="str">
        <f t="array" ref="S10">XLOOKUP(C10,BD_personas!$A$2:$A$196,BD_personas!$N$2:$N$196,"no dato",0,1)</f>
        <v>belenmilena1311@hotmail.com</v>
      </c>
      <c r="T10" s="58" t="str">
        <f t="array" ref="T10">XLOOKUP(R10,grupo_whatsapp!$A$2:$A$306,grupo_whatsapp!$B$2:$B$306,"no esta",0,1)</f>
        <v>1</v>
      </c>
      <c r="U10" s="58" t="str">
        <f t="array" ref="U10">XLOOKUP(C10,aux_BD_Laborales!$A$2:$A$207,aux_BD_Laborales!$S$2:$S$207,"no dato",0,1)</f>
        <v>no dato</v>
      </c>
      <c r="V10" s="73"/>
      <c r="W10" s="55"/>
    </row>
    <row r="11">
      <c r="A11" s="56"/>
      <c r="B11" s="57"/>
      <c r="C11" s="63" t="str">
        <f>BD_personas!$A$2:$A$196</f>
        <v>33155103</v>
      </c>
      <c r="D11" s="63" t="str">
        <f t="array" ref="D11">XLOOKUP(C11,aux_BD_Laborales!$B$2:$B$207,aux_BD_Laborales!$P$2:$P$207,"dato no encontrado",0,1)</f>
        <v>monotributista</v>
      </c>
      <c r="E11" s="57" t="str">
        <f t="array" ref="E11">XLOOKUP(C11,aux_BD_Delegados!$B$2:$B$17,aux_BD_Delegados!$D$2:$D$17," ",0,1)</f>
        <v> </v>
      </c>
      <c r="F11" s="63" t="str">
        <f t="array" ref="F11">CONCATENATE(XLOOKUP(C11,BD_personas!$A$2:$A$196,BD_personas!$B$2:$B$196,"no dato",0,1),", ",XLOOKUP(C11,BD_personas!$A$2:$A$196,BD_personas!$C$2:$C$196,"no dato",0,1))</f>
        <v>romero, irina</v>
      </c>
      <c r="G11" s="63" t="str">
        <f t="array" ref="G11">XLOOKUP(C11,aux_BD_Laborales!$B$2:$B$207,aux_BD_Laborales!$C$2:$C$207,"no dato",0,1)</f>
        <v>1023</v>
      </c>
      <c r="H11" s="64" t="str">
        <f t="array" ref="H11">XLOOKUP(C11,aux_BD_Laborales!$B$2:$B$207, aux_BD_Laborales!$Q$2:$Q$207,"no dato",0,1)</f>
        <v>1/8/2017</v>
      </c>
      <c r="I11" s="63" t="str">
        <f t="array" ref="I11">XLOOKUP(C11,aux_BD_Laborales!$B$2:$B$207,aux_BD_Laborales!$R$2:$R$207,"no dato",0,1)</f>
        <v>8</v>
      </c>
      <c r="J11" s="63" t="str">
        <f t="array" ref="J11">XLOOKUP(C11,BD_personas!$A$2:$A$196,BD_personas!$D$2:$D$196,"no dato",0,1)</f>
        <v>33155103</v>
      </c>
      <c r="K11" s="64" t="str">
        <f t="array" ref="K11">XLOOKUP(C11,BD_personas!$A$2:$A$196,BD_personas!$P$2:$P$196,"no dato",0,1)</f>
        <v>3/7/1987</v>
      </c>
      <c r="L11" s="63" t="str">
        <f>COUNTIF(Bd_hijos!B:B,C11)</f>
        <v>2</v>
      </c>
      <c r="M11" s="65" t="str">
        <f>COUNTIFS(Bd_hijos!B:B,C11,Bd_hijos!I:I,1)</f>
        <v>0</v>
      </c>
      <c r="N11" s="65" t="str">
        <f>COUNTIFS(Bd_hijos!B:B,C11,Bd_hijos!J:J,1)</f>
        <v>0</v>
      </c>
      <c r="O11" s="65" t="str">
        <f>COUNTIFS(Bd_hijos!B:B,C11,Bd_hijos!K:K,1)</f>
        <v>0</v>
      </c>
      <c r="P11" s="65" t="str">
        <f>COUNTIFS(Bd_hijos!B:B,C11,Bd_hijos!L:L,1)</f>
        <v>2</v>
      </c>
      <c r="Q11" s="65" t="str">
        <f t="shared" si="1"/>
        <v>2</v>
      </c>
      <c r="R11" s="63" t="str">
        <f t="array" ref="R11">XLOOKUP(C11,BD_personas!$A$2:$A$196,BD_personas!$O$2:$O$196,"no dato",0,1)</f>
        <v>1165037377</v>
      </c>
      <c r="S11" s="63" t="str">
        <f t="array" ref="S11">XLOOKUP(C11,BD_personas!$A$2:$A$196,BD_personas!$N$2:$N$196,"no dato",0,1)</f>
        <v>romeroirinauma19@gmail.com</v>
      </c>
      <c r="T11" s="63" t="str">
        <f t="array" ref="T11">XLOOKUP(R11,grupo_whatsapp!$A$2:$A$306,grupo_whatsapp!$B$2:$B$306,"no esta",0,1)</f>
        <v>1</v>
      </c>
      <c r="U11" s="63" t="str">
        <f t="array" ref="U11">XLOOKUP(C11,aux_BD_Laborales!$A$2:$A$207,aux_BD_Laborales!$S$2:$S$207,"no dato",0,1)</f>
        <v>no dato</v>
      </c>
      <c r="V11" s="66" t="str">
        <f t="array" ref="V11">XLOOKUP(C11,aux_BD_Laborales!$B$2:$B$207,aux_BD_Laborales!$T$2:$T$207,"no tiene ficha pdf",0,1)</f>
        <v>1</v>
      </c>
      <c r="W11" s="55"/>
    </row>
    <row r="12">
      <c r="A12" s="56"/>
      <c r="B12" s="57"/>
      <c r="C12" s="58" t="str">
        <f>BD_personas!$A$2:$A$196</f>
        <v>35538835</v>
      </c>
      <c r="D12" s="58" t="str">
        <f t="array" ref="D12">XLOOKUP(C12,aux_BD_Laborales!$B$2:$B$207,aux_BD_Laborales!$P$2:$P$207,"dato no encontrado",0,1)</f>
        <v>monotributista</v>
      </c>
      <c r="E12" s="57" t="str">
        <f t="array" ref="E12">XLOOKUP(C12,aux_BD_Delegados!$B$2:$B$17,aux_BD_Delegados!$D$2:$D$17," ",0,1)</f>
        <v> </v>
      </c>
      <c r="F12" s="58" t="str">
        <f t="array" ref="F12">CONCATENATE(XLOOKUP(C12,BD_personas!$A$2:$A$196,BD_personas!$B$2:$B$196,"no dato",0,1),", ",XLOOKUP(C12,BD_personas!$A$2:$A$196,BD_personas!$C$2:$C$196,"no dato",0,1))</f>
        <v>ruiz, pablo nahuel</v>
      </c>
      <c r="G12" s="58" t="str">
        <f t="array" ref="G12">XLOOKUP(C12,aux_BD_Laborales!$B$2:$B$207,aux_BD_Laborales!$C$2:$C$207,"no dato",0,1)</f>
        <v>1025</v>
      </c>
      <c r="H12" s="59" t="str">
        <f t="array" ref="H12">XLOOKUP(C12,aux_BD_Laborales!$B$2:$B$207, aux_BD_Laborales!$Q$2:$Q$207,"no dato",0,1)</f>
        <v>30/12/1899</v>
      </c>
      <c r="I12" s="58" t="str">
        <f t="array" ref="I12">XLOOKUP(C12,aux_BD_Laborales!$B$2:$B$207,aux_BD_Laborales!$R$2:$R$207,"no dato",0,1)</f>
        <v>126</v>
      </c>
      <c r="J12" s="58" t="str">
        <f t="array" ref="J12">XLOOKUP(C12,BD_personas!$A$2:$A$196,BD_personas!$D$2:$D$196,"no dato",0,1)</f>
        <v>35538835</v>
      </c>
      <c r="K12" s="59" t="str">
        <f t="array" ref="K12">XLOOKUP(C12,BD_personas!$A$2:$A$196,BD_personas!$P$2:$P$196,"no dato",0,1)</f>
        <v>14/12/1991</v>
      </c>
      <c r="L12" s="58" t="str">
        <f>COUNTIF(Bd_hijos!B:B,C12)</f>
        <v>0</v>
      </c>
      <c r="M12" s="60" t="str">
        <f>COUNTIFS(Bd_hijos!B:B,C12,Bd_hijos!I:I,1)</f>
        <v>0</v>
      </c>
      <c r="N12" s="60" t="str">
        <f>COUNTIFS(Bd_hijos!B:B,C12,Bd_hijos!J:J,1)</f>
        <v>0</v>
      </c>
      <c r="O12" s="60" t="str">
        <f>COUNTIFS(Bd_hijos!B:B,C12,Bd_hijos!K:K,1)</f>
        <v>0</v>
      </c>
      <c r="P12" s="60" t="str">
        <f>COUNTIFS(Bd_hijos!B:B,C12,Bd_hijos!L:L,1)</f>
        <v>0</v>
      </c>
      <c r="Q12" s="60" t="str">
        <f t="shared" si="1"/>
        <v>0</v>
      </c>
      <c r="R12" s="58" t="str">
        <f t="array" ref="R12">XLOOKUP(C12,BD_personas!$A$2:$A$196,BD_personas!$O$2:$O$196,"no dato",0,1)</f>
        <v>1165851734</v>
      </c>
      <c r="S12" s="58" t="str">
        <f t="array" ref="S12">XLOOKUP(C12,BD_personas!$A$2:$A$196,BD_personas!$N$2:$N$196,"no dato",0,1)</f>
        <v>nahuelruiz009@gmail.com</v>
      </c>
      <c r="T12" s="58" t="str">
        <f t="array" ref="T12">XLOOKUP(R12,grupo_whatsapp!$A$2:$A$306,grupo_whatsapp!$B$2:$B$306,"no esta",0,1)</f>
        <v>1</v>
      </c>
      <c r="U12" s="58" t="str">
        <f t="array" ref="U12">XLOOKUP(C12,aux_BD_Laborales!$A$2:$A$207,aux_BD_Laborales!$S$2:$S$207,"no dato",0,1)</f>
        <v>no dato</v>
      </c>
      <c r="V12" s="73"/>
      <c r="W12" s="55"/>
    </row>
    <row r="13">
      <c r="A13" s="56"/>
      <c r="B13" s="57"/>
      <c r="C13" s="63" t="str">
        <f>BD_personas!$A$2:$A$196</f>
        <v>93996095</v>
      </c>
      <c r="D13" s="63" t="str">
        <f t="array" ref="D13">XLOOKUP(C13,aux_BD_Laborales!$B$2:$B$207,aux_BD_Laborales!$P$2:$P$207,"dato no encontrado",0,1)</f>
        <v>monotributista</v>
      </c>
      <c r="E13" s="57" t="str">
        <f t="array" ref="E13">XLOOKUP(C13,aux_BD_Delegados!$B$2:$B$17,aux_BD_Delegados!$D$2:$D$17," ",0,1)</f>
        <v> </v>
      </c>
      <c r="F13" s="63" t="str">
        <f t="array" ref="F13">CONCATENATE(XLOOKUP(C13,BD_personas!$A$2:$A$196,BD_personas!$B$2:$B$196,"no dato",0,1),", ",XLOOKUP(C13,BD_personas!$A$2:$A$196,BD_personas!$C$2:$C$196,"no dato",0,1))</f>
        <v>felipe lima, aidee deysi</v>
      </c>
      <c r="G13" s="63" t="str">
        <f t="array" ref="G13">XLOOKUP(C13,aux_BD_Laborales!$B$2:$B$207,aux_BD_Laborales!$C$2:$C$207,"no dato",0,1)</f>
        <v>754</v>
      </c>
      <c r="H13" s="64" t="str">
        <f t="array" ref="H13">XLOOKUP(C13,aux_BD_Laborales!$B$2:$B$207, aux_BD_Laborales!$Q$2:$Q$207,"no dato",0,1)</f>
        <v>1/8/2017</v>
      </c>
      <c r="I13" s="63" t="str">
        <f t="array" ref="I13">XLOOKUP(C13,aux_BD_Laborales!$B$2:$B$207,aux_BD_Laborales!$R$2:$R$207,"no dato",0,1)</f>
        <v>8</v>
      </c>
      <c r="J13" s="63" t="str">
        <f t="array" ref="J13">XLOOKUP(C13,BD_personas!$A$2:$A$196,BD_personas!$D$2:$D$196,"no dato",0,1)</f>
        <v>93996095</v>
      </c>
      <c r="K13" s="64" t="str">
        <f t="array" ref="K13">XLOOKUP(C13,BD_personas!$A$2:$A$196,BD_personas!$P$2:$P$196,"no dato",0,1)</f>
        <v>15/5/1977</v>
      </c>
      <c r="L13" s="63" t="str">
        <f>COUNTIF(Bd_hijos!B:B,C13)</f>
        <v>5</v>
      </c>
      <c r="M13" s="65" t="str">
        <f>COUNTIFS(Bd_hijos!B:B,C13,Bd_hijos!I:I,1)</f>
        <v>0</v>
      </c>
      <c r="N13" s="65" t="str">
        <f>COUNTIFS(Bd_hijos!B:B,C13,Bd_hijos!J:J,1)</f>
        <v>1</v>
      </c>
      <c r="O13" s="65" t="str">
        <f>COUNTIFS(Bd_hijos!B:B,C13,Bd_hijos!K:K,1)</f>
        <v>0</v>
      </c>
      <c r="P13" s="65" t="str">
        <f>COUNTIFS(Bd_hijos!B:B,C13,Bd_hijos!L:L,1)</f>
        <v>4</v>
      </c>
      <c r="Q13" s="65" t="str">
        <f t="shared" si="1"/>
        <v>5</v>
      </c>
      <c r="R13" s="63" t="str">
        <f t="array" ref="R13">XLOOKUP(C13,BD_personas!$A$2:$A$196,BD_personas!$O$2:$O$196,"no dato",0,1)</f>
        <v>1128666648</v>
      </c>
      <c r="S13" s="63" t="str">
        <f t="array" ref="S13">XLOOKUP(C13,BD_personas!$A$2:$A$196,BD_personas!$N$2:$N$196,"no dato",0,1)</f>
        <v>aideefelipe1977@gmail.com</v>
      </c>
      <c r="T13" s="63" t="str">
        <f t="array" ref="T13">XLOOKUP(R13,grupo_whatsapp!$A$2:$A$306,grupo_whatsapp!$B$2:$B$306,"no esta",0,1)</f>
        <v>1</v>
      </c>
      <c r="U13" s="63" t="str">
        <f t="array" ref="U13">XLOOKUP(C13,aux_BD_Laborales!$A$2:$A$207,aux_BD_Laborales!$S$2:$S$207,"no dato",0,1)</f>
        <v>no dato</v>
      </c>
      <c r="V13" s="66" t="str">
        <f t="array" ref="V13">XLOOKUP(C13,aux_BD_Laborales!$B$2:$B$207,aux_BD_Laborales!$T$2:$T$207,"no tiene ficha pdf",0,1)</f>
        <v>1</v>
      </c>
      <c r="W13" s="55"/>
    </row>
    <row r="14">
      <c r="A14" s="56"/>
      <c r="B14" s="57"/>
      <c r="C14" s="58" t="str">
        <f>BD_personas!$A$2:$A$196</f>
        <v>94842492</v>
      </c>
      <c r="D14" s="58" t="str">
        <f t="array" ref="D14">XLOOKUP(C14,aux_BD_Laborales!$B$2:$B$207,aux_BD_Laborales!$P$2:$P$207,"dato no encontrado",0,1)</f>
        <v>monotributista</v>
      </c>
      <c r="E14" s="57" t="str">
        <f t="array" ref="E14">XLOOKUP(C14,aux_BD_Delegados!$B$2:$B$17,aux_BD_Delegados!$D$2:$D$17," ",0,1)</f>
        <v> </v>
      </c>
      <c r="F14" s="58" t="str">
        <f t="array" ref="F14">CONCATENATE(XLOOKUP(C14,BD_personas!$A$2:$A$196,BD_personas!$B$2:$B$196,"no dato",0,1),", ",XLOOKUP(C14,BD_personas!$A$2:$A$196,BD_personas!$C$2:$C$196,"no dato",0,1))</f>
        <v>olaya piña, laly del pilar</v>
      </c>
      <c r="G14" s="58" t="str">
        <f t="array" ref="G14">XLOOKUP(C14,aux_BD_Laborales!$B$2:$B$207,aux_BD_Laborales!$C$2:$C$207,"no dato",0,1)</f>
        <v>527</v>
      </c>
      <c r="H14" s="59" t="str">
        <f t="array" ref="H14">XLOOKUP(C14,aux_BD_Laborales!$B$2:$B$207, aux_BD_Laborales!$Q$2:$Q$207,"no dato",0,1)</f>
        <v>30/12/1899</v>
      </c>
      <c r="I14" s="58" t="str">
        <f t="array" ref="I14">XLOOKUP(C14,aux_BD_Laborales!$B$2:$B$207,aux_BD_Laborales!$R$2:$R$207,"no dato",0,1)</f>
        <v>126</v>
      </c>
      <c r="J14" s="58" t="str">
        <f t="array" ref="J14">XLOOKUP(C14,BD_personas!$A$2:$A$196,BD_personas!$D$2:$D$196,"no dato",0,1)</f>
        <v>94842492</v>
      </c>
      <c r="K14" s="59" t="str">
        <f t="array" ref="K14">XLOOKUP(C14,BD_personas!$A$2:$A$196,BD_personas!$P$2:$P$196,"no dato",0,1)</f>
        <v>3/9/1991</v>
      </c>
      <c r="L14" s="58" t="str">
        <f>COUNTIF(Bd_hijos!B:B,C14)</f>
        <v>0</v>
      </c>
      <c r="M14" s="60" t="str">
        <f>COUNTIFS(Bd_hijos!B:B,C14,Bd_hijos!I:I,1)</f>
        <v>0</v>
      </c>
      <c r="N14" s="60" t="str">
        <f>COUNTIFS(Bd_hijos!B:B,C14,Bd_hijos!J:J,1)</f>
        <v>0</v>
      </c>
      <c r="O14" s="60" t="str">
        <f>COUNTIFS(Bd_hijos!B:B,C14,Bd_hijos!K:K,1)</f>
        <v>0</v>
      </c>
      <c r="P14" s="60" t="str">
        <f>COUNTIFS(Bd_hijos!B:B,C14,Bd_hijos!L:L,1)</f>
        <v>0</v>
      </c>
      <c r="Q14" s="60" t="str">
        <f t="shared" si="1"/>
        <v>0</v>
      </c>
      <c r="R14" s="58" t="str">
        <f t="array" ref="R14">XLOOKUP(C14,BD_personas!$A$2:$A$196,BD_personas!$O$2:$O$196,"no dato",0,1)</f>
        <v>1154169265</v>
      </c>
      <c r="S14" s="58" t="str">
        <f t="array" ref="S14">XLOOKUP(C14,BD_personas!$A$2:$A$196,BD_personas!$N$2:$N$196,"no dato",0,1)</f>
        <v>polayalp39@gmail.com</v>
      </c>
      <c r="T14" s="58" t="str">
        <f t="array" ref="T14">XLOOKUP(R14,grupo_whatsapp!$A$2:$A$306,grupo_whatsapp!$B$2:$B$306,"no esta",0,1)</f>
        <v>1</v>
      </c>
      <c r="U14" s="58" t="str">
        <f t="array" ref="U14">XLOOKUP(C14,BD_personas!$A$2:$A$196,aux_BD_Laborales!$S$2:$S$207,"no dato",0,1)</f>
        <v>#N/A</v>
      </c>
      <c r="V14" s="62" t="str">
        <f t="array" ref="V14">XLOOKUP(C14,aux_BD_Laborales!$B$2:$B$207,aux_BD_Laborales!$T$2:$T$207,"no tiene ficha pdf",0,1)</f>
        <v>1</v>
      </c>
      <c r="W14" s="55"/>
    </row>
    <row r="15">
      <c r="A15" s="56"/>
      <c r="B15" s="57"/>
      <c r="C15" s="67" t="str">
        <f>BD_personas!$A$2:$A$196</f>
        <v>95102089</v>
      </c>
      <c r="D15" s="67" t="str">
        <f t="array" ref="D15">XLOOKUP(C15,aux_BD_Laborales!$B$2:$B$207,aux_BD_Laborales!$P$2:$P$207,"dato no encontrado",0,1)</f>
        <v>monotributista</v>
      </c>
      <c r="E15" s="67" t="str">
        <f t="array" ref="E15">XLOOKUP(C15,aux_BD_Delegados!$B$2:$B$17,aux_BD_Delegados!$D$2:$D$17," ",0,1)</f>
        <v>1</v>
      </c>
      <c r="F15" s="67" t="str">
        <f t="array" ref="F15">CONCATENATE(XLOOKUP(C15,BD_personas!$A$2:$A$196,BD_personas!$B$2:$B$196,"no dato",0,1),", ",XLOOKUP(C15,BD_personas!$A$2:$A$196,BD_personas!$C$2:$C$196,"no dato",0,1))</f>
        <v>ferro rodriguez, maria elena</v>
      </c>
      <c r="G15" s="67" t="str">
        <f t="array" ref="G15">XLOOKUP(C15,aux_BD_Laborales!$B$2:$B$207,aux_BD_Laborales!$C$2:$C$207,"no dato",0,1)</f>
        <v>560</v>
      </c>
      <c r="H15" s="68" t="str">
        <f t="array" ref="H15">XLOOKUP(C15,aux_BD_Laborales!$B$2:$B$207, aux_BD_Laborales!$Q$2:$Q$207,"no dato",0,1)</f>
        <v>1/6/2017</v>
      </c>
      <c r="I15" s="67" t="str">
        <f t="array" ref="I15">XLOOKUP(C15,aux_BD_Laborales!$B$2:$B$207,aux_BD_Laborales!$R$2:$R$207,"no dato",0,1)</f>
        <v>8</v>
      </c>
      <c r="J15" s="67" t="str">
        <f t="array" ref="J15">XLOOKUP(C15,BD_personas!$A$2:$A$196,BD_personas!$D$2:$D$196,"no dato",0,1)</f>
        <v>95102089</v>
      </c>
      <c r="K15" s="68" t="str">
        <f t="array" ref="K15">XLOOKUP(C15,BD_personas!$A$2:$A$196,BD_personas!$P$2:$P$196,"no dato",0,1)</f>
        <v>31/10/1975</v>
      </c>
      <c r="L15" s="67" t="str">
        <f>COUNTIF(Bd_hijos!B:B,C15)</f>
        <v>2</v>
      </c>
      <c r="M15" s="69" t="str">
        <f>COUNTIFS(Bd_hijos!B:B,C15,Bd_hijos!I:I,1)</f>
        <v>0</v>
      </c>
      <c r="N15" s="69" t="str">
        <f>COUNTIFS(Bd_hijos!B:B,C15,Bd_hijos!J:J,1)</f>
        <v>0</v>
      </c>
      <c r="O15" s="69" t="str">
        <f>COUNTIFS(Bd_hijos!B:B,C15,Bd_hijos!K:K,1)</f>
        <v>0</v>
      </c>
      <c r="P15" s="69" t="str">
        <f>COUNTIFS(Bd_hijos!B:B,C15,Bd_hijos!L:L,1)</f>
        <v>0</v>
      </c>
      <c r="Q15" s="69" t="str">
        <f t="shared" si="1"/>
        <v>0</v>
      </c>
      <c r="R15" s="67" t="str">
        <f t="array" ref="R15">XLOOKUP(C15,BD_personas!$A$2:$A$196,BD_personas!$O$2:$O$196,"no dato",0,1)</f>
        <v>1150420061</v>
      </c>
      <c r="S15" s="67" t="str">
        <f t="array" ref="S15">XLOOKUP(C15,BD_personas!$A$2:$A$196,BD_personas!$N$2:$N$196,"no dato",0,1)</f>
        <v>marielen1031@hotmail.com</v>
      </c>
      <c r="T15" s="67" t="str">
        <f t="array" ref="T15">XLOOKUP(R15,grupo_whatsapp!$A$2:$A$306,grupo_whatsapp!$B$2:$B$306,"no esta",0,1)</f>
        <v>1</v>
      </c>
      <c r="U15" s="67" t="str">
        <f t="array" ref="U15">XLOOKUP(C15,aux_BD_Laborales!$A$2:$A$207,aux_BD_Laborales!$S$2:$S$207,"no dato",0,1)</f>
        <v>no dato</v>
      </c>
      <c r="V15" s="70" t="str">
        <f t="array" ref="V15">XLOOKUP(C15,aux_BD_Laborales!$B$2:$B$207,aux_BD_Laborales!$T$2:$T$207,"no tiene ficha pdf",0,1)</f>
        <v>1</v>
      </c>
      <c r="W15" s="55"/>
    </row>
    <row r="16">
      <c r="A16" s="56"/>
      <c r="B16" s="57"/>
      <c r="C16" s="58" t="str">
        <f>BD_personas!$A$2:$A$196</f>
        <v>95189729</v>
      </c>
      <c r="D16" s="58" t="str">
        <f t="array" ref="D16">XLOOKUP(C16,aux_BD_Laborales!$B$2:$B$207,aux_BD_Laborales!$P$2:$P$207,"dato no encontrado",0,1)</f>
        <v>monotributista</v>
      </c>
      <c r="E16" s="57" t="str">
        <f t="array" ref="E16">XLOOKUP(C16,aux_BD_Delegados!$B$2:$B$17,aux_BD_Delegados!$D$2:$D$17," ",0,1)</f>
        <v> </v>
      </c>
      <c r="F16" s="58" t="str">
        <f t="array" ref="F16">CONCATENATE(XLOOKUP(C16,BD_personas!$A$2:$A$196,BD_personas!$B$2:$B$196,"no dato",0,1),", ",XLOOKUP(C16,BD_personas!$A$2:$A$196,BD_personas!$C$2:$C$196,"no dato",0,1))</f>
        <v>gutierrez quispe, griselda</v>
      </c>
      <c r="G16" s="58" t="str">
        <f t="array" ref="G16">XLOOKUP(C16,aux_BD_Laborales!$B$2:$B$207,aux_BD_Laborales!$C$2:$C$207,"no dato",0,1)</f>
        <v>909</v>
      </c>
      <c r="H16" s="59" t="str">
        <f t="array" ref="H16">XLOOKUP(C16,aux_BD_Laborales!$B$2:$B$207, aux_BD_Laborales!$Q$2:$Q$207,"no dato",0,1)</f>
        <v>1/8/2017</v>
      </c>
      <c r="I16" s="58" t="str">
        <f t="array" ref="I16">XLOOKUP(C16,aux_BD_Laborales!$B$2:$B$207,aux_BD_Laborales!$R$2:$R$207,"no dato",0,1)</f>
        <v>8</v>
      </c>
      <c r="J16" s="58" t="str">
        <f t="array" ref="J16">XLOOKUP(C16,BD_personas!$A$2:$A$196,BD_personas!$D$2:$D$196,"no dato",0,1)</f>
        <v>95189729</v>
      </c>
      <c r="K16" s="59" t="str">
        <f t="array" ref="K16">XLOOKUP(C16,BD_personas!$A$2:$A$196,BD_personas!$P$2:$P$196,"no dato",0,1)</f>
        <v>24/11/1983</v>
      </c>
      <c r="L16" s="58" t="str">
        <f>COUNTIF(Bd_hijos!B:B,C16)</f>
        <v>5</v>
      </c>
      <c r="M16" s="60" t="str">
        <f>COUNTIFS(Bd_hijos!B:B,C16,Bd_hijos!I:I,1)</f>
        <v>0</v>
      </c>
      <c r="N16" s="60" t="str">
        <f>COUNTIFS(Bd_hijos!B:B,C16,Bd_hijos!J:J,1)</f>
        <v>0</v>
      </c>
      <c r="O16" s="60" t="str">
        <f>COUNTIFS(Bd_hijos!B:B,C16,Bd_hijos!K:K,1)</f>
        <v>2</v>
      </c>
      <c r="P16" s="60" t="str">
        <f>COUNTIFS(Bd_hijos!B:B,C16,Bd_hijos!L:L,1)</f>
        <v>3</v>
      </c>
      <c r="Q16" s="60" t="str">
        <f t="shared" si="1"/>
        <v>5</v>
      </c>
      <c r="R16" s="58" t="str">
        <f t="array" ref="R16">XLOOKUP(C16,BD_personas!$A$2:$A$196,BD_personas!$O$2:$O$196,"no dato",0,1)</f>
        <v>1124936411</v>
      </c>
      <c r="S16" s="58" t="str">
        <f t="array" ref="S16">XLOOKUP(C16,BD_personas!$A$2:$A$196,BD_personas!$N$2:$N$196,"no dato",0,1)</f>
        <v>chiiguisguty@gmain.com</v>
      </c>
      <c r="T16" s="58" t="str">
        <f t="array" ref="T16">XLOOKUP(R16,grupo_whatsapp!$A$2:$A$306,grupo_whatsapp!$B$2:$B$306,"no esta",0,1)</f>
        <v>1</v>
      </c>
      <c r="U16" s="58" t="str">
        <f t="array" ref="U16">XLOOKUP(C16,aux_BD_Laborales!$A$2:$A$207,aux_BD_Laborales!$S$2:$S$207,"no dato",0,1)</f>
        <v>no dato</v>
      </c>
      <c r="V16" s="62" t="str">
        <f t="array" ref="V16">XLOOKUP(C16,aux_BD_Laborales!$B$2:$B$207,aux_BD_Laborales!$T$2:$T$207,"no tiene ficha pdf",0,1)</f>
        <v>1</v>
      </c>
      <c r="W16" s="55"/>
    </row>
    <row r="17">
      <c r="A17" s="56"/>
      <c r="B17" s="57"/>
      <c r="C17" s="63" t="str">
        <f>BD_personas!$A$2:$A$196</f>
        <v>20009014</v>
      </c>
      <c r="D17" s="63" t="str">
        <f t="array" ref="D17">XLOOKUP(C17,aux_BD_Laborales!$B$2:$B$207,aux_BD_Laborales!$P$2:$P$207,"dato no encontrado",0,1)</f>
        <v>monotributista</v>
      </c>
      <c r="E17" s="57" t="str">
        <f t="array" ref="E17">XLOOKUP(C17,aux_BD_Delegados!$B$2:$B$17,aux_BD_Delegados!$D$2:$D$17," ",0,1)</f>
        <v> </v>
      </c>
      <c r="F17" s="63" t="str">
        <f t="array" ref="F17">CONCATENATE(XLOOKUP(C17,BD_personas!$A$2:$A$196,BD_personas!$B$2:$B$196,"no dato",0,1),", ",XLOOKUP(C17,BD_personas!$A$2:$A$196,BD_personas!$C$2:$C$196,"no dato",0,1))</f>
        <v>fernandez, mariana</v>
      </c>
      <c r="G17" s="63" t="str">
        <f t="array" ref="G17">XLOOKUP(C17,aux_BD_Laborales!$B$2:$B$207,aux_BD_Laborales!$C$2:$C$207,"no dato",0,1)</f>
        <v>2777</v>
      </c>
      <c r="H17" s="64" t="str">
        <f t="array" ref="H17">XLOOKUP(C17,aux_BD_Laborales!$B$2:$B$207, aux_BD_Laborales!$Q$2:$Q$207,"no dato",0,1)</f>
        <v>4/7/2023</v>
      </c>
      <c r="I17" s="63" t="str">
        <f t="array" ref="I17">XLOOKUP(C17,aux_BD_Laborales!$B$2:$B$207,aux_BD_Laborales!$R$2:$R$207,"no dato",0,1)</f>
        <v>2</v>
      </c>
      <c r="J17" s="63" t="str">
        <f t="array" ref="J17">XLOOKUP(C17,BD_personas!$A$2:$A$196,BD_personas!$D$2:$D$196,"no dato",0,1)</f>
        <v>20009014</v>
      </c>
      <c r="K17" s="64" t="str">
        <f t="array" ref="K17">XLOOKUP(C17,BD_personas!$A$2:$A$196,BD_personas!$P$2:$P$196,"no dato",0,1)</f>
        <v>19/1/1968</v>
      </c>
      <c r="L17" s="63" t="str">
        <f>COUNTIF(Bd_hijos!B:B,C17)</f>
        <v>3</v>
      </c>
      <c r="M17" s="65" t="str">
        <f>COUNTIFS(Bd_hijos!B:B,C17,Bd_hijos!I:I,1)</f>
        <v>0</v>
      </c>
      <c r="N17" s="65" t="str">
        <f>COUNTIFS(Bd_hijos!B:B,C17,Bd_hijos!J:J,1)</f>
        <v>0</v>
      </c>
      <c r="O17" s="65" t="str">
        <f>COUNTIFS(Bd_hijos!B:B,C17,Bd_hijos!K:K,1)</f>
        <v>0</v>
      </c>
      <c r="P17" s="65" t="str">
        <f>COUNTIFS(Bd_hijos!B:B,C17,Bd_hijos!L:L,1)</f>
        <v>1</v>
      </c>
      <c r="Q17" s="65" t="str">
        <f t="shared" si="1"/>
        <v>1</v>
      </c>
      <c r="R17" s="63" t="str">
        <f t="array" ref="R17">XLOOKUP(C17,BD_personas!$A$2:$A$196,BD_personas!$O$2:$O$196,"no dato",0,1)</f>
        <v>1144937482</v>
      </c>
      <c r="S17" s="57" t="str">
        <f t="array" ref="S17">XLOOKUP(C17,BD_personas!$A$2:$A$196,BD_personas!$N$2:$N$196,"no dato",0,1)</f>
        <v/>
      </c>
      <c r="T17" s="63" t="str">
        <f t="array" ref="T17">XLOOKUP(R17,grupo_whatsapp!$A$2:$A$306,grupo_whatsapp!$B$2:$B$306,"no esta",0,1)</f>
        <v>1</v>
      </c>
      <c r="U17" s="63" t="str">
        <f t="array" ref="U17">XLOOKUP(C17,aux_BD_Laborales!$A$2:$A$207,aux_BD_Laborales!$S$2:$S$207,"no dato",0,1)</f>
        <v>no dato</v>
      </c>
      <c r="V17" s="73"/>
      <c r="W17" s="55"/>
    </row>
    <row r="18">
      <c r="A18" s="56"/>
      <c r="B18" s="57"/>
      <c r="C18" s="58" t="str">
        <f>BD_personas!$A$2:$A$196</f>
        <v>29635937</v>
      </c>
      <c r="D18" s="58" t="str">
        <f t="array" ref="D18">XLOOKUP(C18,aux_BD_Laborales!$B$2:$B$207,aux_BD_Laborales!$P$2:$P$207,"dato no encontrado",0,1)</f>
        <v>monotributista</v>
      </c>
      <c r="E18" s="57" t="str">
        <f t="array" ref="E18">XLOOKUP(C18,aux_BD_Delegados!$B$2:$B$17,aux_BD_Delegados!$D$2:$D$17," ",0,1)</f>
        <v> </v>
      </c>
      <c r="F18" s="58" t="str">
        <f t="array" ref="F18">CONCATENATE(XLOOKUP(C18,BD_personas!$A$2:$A$196,BD_personas!$B$2:$B$196,"no dato",0,1),", ",XLOOKUP(C18,BD_personas!$A$2:$A$196,BD_personas!$C$2:$C$196,"no dato",0,1))</f>
        <v>dugour, cecilia paola</v>
      </c>
      <c r="G18" s="58" t="str">
        <f t="array" ref="G18">XLOOKUP(C18,aux_BD_Laborales!$B$2:$B$207,aux_BD_Laborales!$C$2:$C$207,"no dato",0,1)</f>
        <v>1931</v>
      </c>
      <c r="H18" s="59" t="str">
        <f t="array" ref="H18">XLOOKUP(C18,aux_BD_Laborales!$B$2:$B$207, aux_BD_Laborales!$Q$2:$Q$207,"no dato",0,1)</f>
        <v>2/5/2022</v>
      </c>
      <c r="I18" s="58" t="str">
        <f t="array" ref="I18">XLOOKUP(C18,aux_BD_Laborales!$B$2:$B$207,aux_BD_Laborales!$R$2:$R$207,"no dato",0,1)</f>
        <v>3</v>
      </c>
      <c r="J18" s="58" t="str">
        <f t="array" ref="J18">XLOOKUP(C18,BD_personas!$A$2:$A$196,BD_personas!$D$2:$D$196,"no dato",0,1)</f>
        <v>29635937</v>
      </c>
      <c r="K18" s="59" t="str">
        <f t="array" ref="K18">XLOOKUP(C18,BD_personas!$A$2:$A$196,BD_personas!$P$2:$P$196,"no dato",0,1)</f>
        <v>7/7/1982</v>
      </c>
      <c r="L18" s="58" t="str">
        <f>COUNTIF(Bd_hijos!B:B,C18)</f>
        <v>1</v>
      </c>
      <c r="M18" s="60" t="str">
        <f>COUNTIFS(Bd_hijos!B:B,C18,Bd_hijos!I:I,1)</f>
        <v>0</v>
      </c>
      <c r="N18" s="60" t="str">
        <f>COUNTIFS(Bd_hijos!B:B,C18,Bd_hijos!J:J,1)</f>
        <v>0</v>
      </c>
      <c r="O18" s="60" t="str">
        <f>COUNTIFS(Bd_hijos!B:B,C18,Bd_hijos!K:K,1)</f>
        <v>0</v>
      </c>
      <c r="P18" s="60" t="str">
        <f>COUNTIFS(Bd_hijos!B:B,C18,Bd_hijos!L:L,1)</f>
        <v>1</v>
      </c>
      <c r="Q18" s="60" t="str">
        <f t="shared" si="1"/>
        <v>1</v>
      </c>
      <c r="R18" s="58" t="str">
        <f t="array" ref="R18">XLOOKUP(C18,BD_personas!$A$2:$A$196,BD_personas!$O$2:$O$196,"no dato",0,1)</f>
        <v>1141697938</v>
      </c>
      <c r="S18" s="58" t="str">
        <f t="array" ref="S18">XLOOKUP(C18,BD_personas!$A$2:$A$196,BD_personas!$N$2:$N$196,"no dato",0,1)</f>
        <v>lachechu.lachechu@gmail.com</v>
      </c>
      <c r="T18" s="58" t="str">
        <f t="array" ref="T18">XLOOKUP(R18,grupo_whatsapp!$A$2:$A$306,grupo_whatsapp!$B$2:$B$306,"no esta",0,1)</f>
        <v>1</v>
      </c>
      <c r="U18" s="58" t="str">
        <f t="array" ref="U18">XLOOKUP(C18,aux_BD_Laborales!$A$2:$A$207,aux_BD_Laborales!$S$2:$S$207,"no dato",0,1)</f>
        <v>no dato</v>
      </c>
      <c r="V18" s="73"/>
      <c r="W18" s="55"/>
    </row>
    <row r="19">
      <c r="A19" s="56"/>
      <c r="B19" s="57"/>
      <c r="C19" s="63" t="str">
        <f>BD_personas!$A$2:$A$196</f>
        <v>39471585</v>
      </c>
      <c r="D19" s="63" t="str">
        <f t="array" ref="D19">XLOOKUP(C19,aux_BD_Laborales!$B$2:$B$207,aux_BD_Laborales!$P$2:$P$207,"dato no encontrado",0,1)</f>
        <v>monotributista</v>
      </c>
      <c r="E19" s="57" t="str">
        <f t="array" ref="E19">XLOOKUP(C19,aux_BD_Delegados!$B$2:$B$17,aux_BD_Delegados!$D$2:$D$17," ",0,1)</f>
        <v> </v>
      </c>
      <c r="F19" s="63" t="str">
        <f t="array" ref="F19">CONCATENATE(XLOOKUP(C19,BD_personas!$A$2:$A$196,BD_personas!$B$2:$B$196,"no dato",0,1),", ",XLOOKUP(C19,BD_personas!$A$2:$A$196,BD_personas!$C$2:$C$196,"no dato",0,1))</f>
        <v>divito, florencia belen</v>
      </c>
      <c r="G19" s="63" t="str">
        <f t="array" ref="G19">XLOOKUP(C19,aux_BD_Laborales!$B$2:$B$207,aux_BD_Laborales!$C$2:$C$207,"no dato",0,1)</f>
        <v>2450</v>
      </c>
      <c r="H19" s="64" t="str">
        <f t="array" ref="H19">XLOOKUP(C19,aux_BD_Laborales!$B$2:$B$207, aux_BD_Laborales!$Q$2:$Q$207,"no dato",0,1)</f>
        <v>3/5/2023</v>
      </c>
      <c r="I19" s="63" t="str">
        <f t="array" ref="I19">XLOOKUP(C19,aux_BD_Laborales!$B$2:$B$207,aux_BD_Laborales!$R$2:$R$207,"no dato",0,1)</f>
        <v>2</v>
      </c>
      <c r="J19" s="63" t="str">
        <f t="array" ref="J19">XLOOKUP(C19,BD_personas!$A$2:$A$196,BD_personas!$D$2:$D$196,"no dato",0,1)</f>
        <v>39471585</v>
      </c>
      <c r="K19" s="64" t="str">
        <f t="array" ref="K19">XLOOKUP(C19,BD_personas!$A$2:$A$196,BD_personas!$P$2:$P$196,"no dato",0,1)</f>
        <v>1/2/1996</v>
      </c>
      <c r="L19" s="63" t="str">
        <f>COUNTIF(Bd_hijos!B:B,C19)</f>
        <v>0</v>
      </c>
      <c r="M19" s="65" t="str">
        <f>COUNTIFS(Bd_hijos!B:B,C19,Bd_hijos!I:I,1)</f>
        <v>0</v>
      </c>
      <c r="N19" s="65" t="str">
        <f>COUNTIFS(Bd_hijos!B:B,C19,Bd_hijos!J:J,1)</f>
        <v>0</v>
      </c>
      <c r="O19" s="65" t="str">
        <f>COUNTIFS(Bd_hijos!B:B,C19,Bd_hijos!K:K,1)</f>
        <v>0</v>
      </c>
      <c r="P19" s="65" t="str">
        <f>COUNTIFS(Bd_hijos!B:B,C19,Bd_hijos!L:L,1)</f>
        <v>0</v>
      </c>
      <c r="Q19" s="65" t="str">
        <f t="shared" si="1"/>
        <v>0</v>
      </c>
      <c r="R19" s="63" t="str">
        <f t="array" ref="R19">XLOOKUP(C19,BD_personas!$A$2:$A$196,BD_personas!$O$2:$O$196,"no dato",0,1)</f>
        <v>1151781882</v>
      </c>
      <c r="S19" s="63" t="str">
        <f t="array" ref="S19">XLOOKUP(C19,BD_personas!$A$2:$A$196,BD_personas!$N$2:$N$196,"no dato",0,1)</f>
        <v>floordivito@gmail.com</v>
      </c>
      <c r="T19" s="63" t="str">
        <f t="array" ref="T19">XLOOKUP(R19,grupo_whatsapp!$A$2:$A$306,grupo_whatsapp!$B$2:$B$306,"no esta",0,1)</f>
        <v>1</v>
      </c>
      <c r="U19" s="63" t="str">
        <f t="array" ref="U19">XLOOKUP(C19,aux_BD_Laborales!$A$2:$A$207,aux_BD_Laborales!$S$2:$S$207,"no dato",0,1)</f>
        <v>no dato</v>
      </c>
      <c r="V19" s="73"/>
      <c r="W19" s="55"/>
    </row>
    <row r="20">
      <c r="A20" s="56"/>
      <c r="B20" s="57"/>
      <c r="C20" s="58" t="str">
        <f>BD_personas!$A$2:$A$196</f>
        <v>43817038</v>
      </c>
      <c r="D20" s="58" t="str">
        <f t="array" ref="D20">XLOOKUP(C20,aux_BD_Laborales!$B$2:$B$207,aux_BD_Laborales!$P$2:$P$207,"dato no encontrado",0,1)</f>
        <v>monotributista</v>
      </c>
      <c r="E20" s="57" t="str">
        <f t="array" ref="E20">XLOOKUP(C20,aux_BD_Delegados!$B$2:$B$17,aux_BD_Delegados!$D$2:$D$17," ",0,1)</f>
        <v> </v>
      </c>
      <c r="F20" s="58" t="str">
        <f t="array" ref="F20">CONCATENATE(XLOOKUP(C20,BD_personas!$A$2:$A$196,BD_personas!$B$2:$B$196,"no dato",0,1),", ",XLOOKUP(C20,BD_personas!$A$2:$A$196,BD_personas!$C$2:$C$196,"no dato",0,1))</f>
        <v>guitierrez, aylin silvia</v>
      </c>
      <c r="G20" s="58" t="str">
        <f t="array" ref="G20">XLOOKUP(C20,aux_BD_Laborales!$B$2:$B$207,aux_BD_Laborales!$C$2:$C$207,"no dato",0,1)</f>
        <v>1850</v>
      </c>
      <c r="H20" s="59" t="str">
        <f t="array" ref="H20">XLOOKUP(C20,aux_BD_Laborales!$B$2:$B$207, aux_BD_Laborales!$Q$2:$Q$207,"no dato",0,1)</f>
        <v>1/3/2021</v>
      </c>
      <c r="I20" s="58" t="str">
        <f t="array" ref="I20">XLOOKUP(C20,aux_BD_Laborales!$B$2:$B$207,aux_BD_Laborales!$R$2:$R$207,"no dato",0,1)</f>
        <v>4</v>
      </c>
      <c r="J20" s="58" t="str">
        <f t="array" ref="J20">XLOOKUP(C20,BD_personas!$A$2:$A$196,BD_personas!$D$2:$D$196,"no dato",0,1)</f>
        <v>43817038</v>
      </c>
      <c r="K20" s="59" t="str">
        <f t="array" ref="K20">XLOOKUP(C20,BD_personas!$A$2:$A$196,BD_personas!$P$2:$P$196,"no dato",0,1)</f>
        <v>24/4/2002</v>
      </c>
      <c r="L20" s="58" t="str">
        <f>COUNTIF(Bd_hijos!B:B,C20)</f>
        <v>0</v>
      </c>
      <c r="M20" s="60" t="str">
        <f>COUNTIFS(Bd_hijos!B:B,C20,Bd_hijos!I:I,1)</f>
        <v>0</v>
      </c>
      <c r="N20" s="60" t="str">
        <f>COUNTIFS(Bd_hijos!B:B,C20,Bd_hijos!J:J,1)</f>
        <v>0</v>
      </c>
      <c r="O20" s="60" t="str">
        <f>COUNTIFS(Bd_hijos!B:B,C20,Bd_hijos!K:K,1)</f>
        <v>0</v>
      </c>
      <c r="P20" s="60" t="str">
        <f>COUNTIFS(Bd_hijos!B:B,C20,Bd_hijos!L:L,1)</f>
        <v>0</v>
      </c>
      <c r="Q20" s="60" t="str">
        <f t="shared" si="1"/>
        <v>0</v>
      </c>
      <c r="R20" s="58" t="str">
        <f t="array" ref="R20">XLOOKUP(C20,BD_personas!$A$2:$A$196,BD_personas!$O$2:$O$196,"no dato",0,1)</f>
        <v>1138174900</v>
      </c>
      <c r="S20" s="58" t="str">
        <f t="array" ref="S20">XLOOKUP(C20,BD_personas!$A$2:$A$196,BD_personas!$N$2:$N$196,"no dato",0,1)</f>
        <v>aylingutierrez74@gmail.com</v>
      </c>
      <c r="T20" s="58" t="str">
        <f t="array" ref="T20">XLOOKUP(R20,grupo_whatsapp!$A$2:$A$306,grupo_whatsapp!$B$2:$B$306,"no esta",0,1)</f>
        <v>1</v>
      </c>
      <c r="U20" s="58" t="str">
        <f t="array" ref="U20">XLOOKUP(C20,aux_BD_Laborales!$A$2:$A$207,aux_BD_Laborales!$S$2:$S$207,"no dato",0,1)</f>
        <v>no dato</v>
      </c>
      <c r="V20" s="62" t="str">
        <f t="array" ref="V20">XLOOKUP(C20,aux_BD_Laborales!$B$2:$B$207,aux_BD_Laborales!$T$2:$T$207,"no tiene ficha pdf",0,1)</f>
        <v>no tiene en pdf</v>
      </c>
      <c r="W20" s="55"/>
    </row>
    <row r="21" ht="15.75" customHeight="1">
      <c r="A21" s="56"/>
      <c r="B21" s="57"/>
      <c r="C21" s="63" t="str">
        <f>BD_personas!$A$2:$A$196</f>
        <v>44486458</v>
      </c>
      <c r="D21" s="63" t="str">
        <f t="array" ref="D21">XLOOKUP(C21,aux_BD_Laborales!$B$2:$B$207,aux_BD_Laborales!$P$2:$P$207,"dato no encontrado",0,1)</f>
        <v>monotributista</v>
      </c>
      <c r="E21" s="57" t="str">
        <f t="array" ref="E21">XLOOKUP(C21,aux_BD_Delegados!$B$2:$B$17,aux_BD_Delegados!$D$2:$D$17," ",0,1)</f>
        <v> </v>
      </c>
      <c r="F21" s="63" t="str">
        <f t="array" ref="F21">CONCATENATE(XLOOKUP(C21,BD_personas!$A$2:$A$196,BD_personas!$B$2:$B$196,"no dato",0,1),", ",XLOOKUP(C21,BD_personas!$A$2:$A$196,BD_personas!$C$2:$C$196,"no dato",0,1))</f>
        <v>alvarez , miranda</v>
      </c>
      <c r="G21" s="63" t="str">
        <f t="array" ref="G21">XLOOKUP(C21,aux_BD_Laborales!$B$2:$B$207,aux_BD_Laborales!$C$2:$C$207,"no dato",0,1)</f>
        <v>3069</v>
      </c>
      <c r="H21" s="64" t="str">
        <f t="array" ref="H21">XLOOKUP(C21,aux_BD_Laborales!$B$2:$B$207, aux_BD_Laborales!$Q$2:$Q$207,"no dato",0,1)</f>
        <v>30/12/1899</v>
      </c>
      <c r="I21" s="63" t="str">
        <f t="array" ref="I21">XLOOKUP(C21,aux_BD_Laborales!$B$2:$B$207,aux_BD_Laborales!$R$2:$R$207,"no dato",0,1)</f>
        <v>126</v>
      </c>
      <c r="J21" s="63" t="str">
        <f t="array" ref="J21">XLOOKUP(C21,BD_personas!$A$2:$A$196,BD_personas!$D$2:$D$196,"no dato",0,1)</f>
        <v>44486458</v>
      </c>
      <c r="K21" s="64" t="str">
        <f t="array" ref="K21">XLOOKUP(C21,BD_personas!$A$2:$A$196,BD_personas!$P$2:$P$196,"no dato",0,1)</f>
        <v>30/12/1899</v>
      </c>
      <c r="L21" s="63" t="str">
        <f>COUNTIF(Bd_hijos!B:B,C21)</f>
        <v>0</v>
      </c>
      <c r="M21" s="65" t="str">
        <f>COUNTIFS(Bd_hijos!B:B,C21,Bd_hijos!I:I,1)</f>
        <v>0</v>
      </c>
      <c r="N21" s="65" t="str">
        <f>COUNTIFS(Bd_hijos!B:B,C21,Bd_hijos!J:J,1)</f>
        <v>0</v>
      </c>
      <c r="O21" s="65" t="str">
        <f>COUNTIFS(Bd_hijos!B:B,C21,Bd_hijos!K:K,1)</f>
        <v>0</v>
      </c>
      <c r="P21" s="65" t="str">
        <f>COUNTIFS(Bd_hijos!B:B,C21,Bd_hijos!L:L,1)</f>
        <v>0</v>
      </c>
      <c r="Q21" s="65" t="str">
        <f t="shared" si="1"/>
        <v>0</v>
      </c>
      <c r="R21" s="63" t="str">
        <f t="array" ref="R21">XLOOKUP(C21,BD_personas!$A$2:$A$196,BD_personas!$O$2:$O$196,"no dato",0,1)</f>
        <v>1154166856</v>
      </c>
      <c r="S21" s="63" t="str">
        <f t="array" ref="S21">XLOOKUP(C21,BD_personas!$A$2:$A$196,BD_personas!$N$2:$N$196,"no dato",0,1)</f>
        <v>sabriialvarez06@gmail.com</v>
      </c>
      <c r="T21" s="63" t="str">
        <f t="array" ref="T21">XLOOKUP(R21,grupo_whatsapp!$A$2:$A$306,grupo_whatsapp!$B$2:$B$306,"no esta",0,1)</f>
        <v>1</v>
      </c>
      <c r="U21" s="57"/>
      <c r="V21" s="73"/>
      <c r="W21" s="55"/>
    </row>
    <row r="22" ht="15.75" customHeight="1">
      <c r="A22" s="56"/>
      <c r="B22" s="57"/>
      <c r="C22" s="58" t="str">
        <f>BD_personas!$A$2:$A$196</f>
        <v>36685920</v>
      </c>
      <c r="D22" s="58" t="str">
        <f t="array" ref="D22">XLOOKUP(C22,aux_BD_Laborales!$B$2:$B$207,aux_BD_Laborales!$P$2:$P$207,"dato no encontrado",0,1)</f>
        <v>monotributista</v>
      </c>
      <c r="E22" s="57" t="str">
        <f t="array" ref="E22">XLOOKUP(C22,aux_BD_Delegados!$B$2:$B$17,aux_BD_Delegados!$D$2:$D$17," ",0,1)</f>
        <v> </v>
      </c>
      <c r="F22" s="58" t="str">
        <f t="array" ref="F22">CONCATENATE(XLOOKUP(C22,BD_personas!$A$2:$A$196,BD_personas!$B$2:$B$196,"no dato",0,1),", ",XLOOKUP(C22,BD_personas!$A$2:$A$196,BD_personas!$C$2:$C$196,"no dato",0,1))</f>
        <v>davico castañeira, nazareno martin</v>
      </c>
      <c r="G22" s="58" t="str">
        <f t="array" ref="G22">XLOOKUP(C22,aux_BD_Laborales!$B$2:$B$207,aux_BD_Laborales!$C$2:$C$207,"no dato",0,1)</f>
        <v>3133</v>
      </c>
      <c r="H22" s="59" t="str">
        <f t="array" ref="H22">XLOOKUP(C22,aux_BD_Laborales!$B$2:$B$207, aux_BD_Laborales!$Q$2:$Q$207,"no dato",0,1)</f>
        <v>1/1/2023</v>
      </c>
      <c r="I22" s="58" t="str">
        <f t="array" ref="I22">XLOOKUP(C22,aux_BD_Laborales!$B$2:$B$207,aux_BD_Laborales!$R$2:$R$207,"no dato",0,1)</f>
        <v>2</v>
      </c>
      <c r="J22" s="58" t="str">
        <f t="array" ref="J22">XLOOKUP(C22,BD_personas!$A$2:$A$196,BD_personas!$D$2:$D$196,"no dato",0,1)</f>
        <v>36685920</v>
      </c>
      <c r="K22" s="59" t="str">
        <f t="array" ref="K22">XLOOKUP(C22,BD_personas!$A$2:$A$196,BD_personas!$P$2:$P$196,"no dato",0,1)</f>
        <v>30/12/1899</v>
      </c>
      <c r="L22" s="58" t="str">
        <f>COUNTIF(Bd_hijos!B:B,C22)</f>
        <v>0</v>
      </c>
      <c r="M22" s="60" t="str">
        <f>COUNTIFS(Bd_hijos!B:B,C22,Bd_hijos!I:I,1)</f>
        <v>0</v>
      </c>
      <c r="N22" s="60" t="str">
        <f>COUNTIFS(Bd_hijos!B:B,C22,Bd_hijos!J:J,1)</f>
        <v>0</v>
      </c>
      <c r="O22" s="60" t="str">
        <f>COUNTIFS(Bd_hijos!B:B,C22,Bd_hijos!K:K,1)</f>
        <v>0</v>
      </c>
      <c r="P22" s="60" t="str">
        <f>COUNTIFS(Bd_hijos!B:B,C22,Bd_hijos!L:L,1)</f>
        <v>0</v>
      </c>
      <c r="Q22" s="60" t="str">
        <f t="shared" si="1"/>
        <v>0</v>
      </c>
      <c r="R22" s="58" t="str">
        <f t="array" ref="R22">XLOOKUP(C22,BD_personas!$A$2:$A$196,BD_personas!$O$2:$O$196,"no dato",0,1)</f>
        <v>1137817717</v>
      </c>
      <c r="S22" s="58" t="str">
        <f t="array" ref="S22">XLOOKUP(C22,BD_personas!$A$2:$A$196,BD_personas!$N$2:$N$196,"no dato",0,1)</f>
        <v>nazareno.davico@live.com</v>
      </c>
      <c r="T22" s="58" t="str">
        <f t="array" ref="T22">XLOOKUP(R22,grupo_whatsapp!$A$2:$A$306,grupo_whatsapp!$B$2:$B$306,"no esta",0,1)</f>
        <v>1</v>
      </c>
      <c r="U22" s="58" t="str">
        <f t="array" ref="U22">XLOOKUP(C22,aux_BD_Laborales!$A$2:$A$207,aux_BD_Laborales!$S$2:$S$207,"no dato",0,1)</f>
        <v>no dato</v>
      </c>
      <c r="V22" s="73"/>
      <c r="W22" s="55"/>
    </row>
    <row r="23" ht="15.75" hidden="1" customHeight="1">
      <c r="A23" s="56"/>
      <c r="B23" s="57"/>
      <c r="C23" s="63" t="str">
        <f>BD_personas!$A$2:$A$196</f>
        <v>25060598</v>
      </c>
      <c r="D23" s="63" t="str">
        <f t="array" ref="D23">XLOOKUP(C23,aux_BD_Laborales!$B$2:$B$207,aux_BD_Laborales!$P$2:$P$207,"dato no encontrado",0,1)</f>
        <v>monotributista</v>
      </c>
      <c r="E23" s="57" t="str">
        <f t="array" ref="E23">XLOOKUP(C23,aux_BD_Delegados!$B$2:$B$17,aux_BD_Delegados!$D$2:$D$17," ",0,1)</f>
        <v> </v>
      </c>
      <c r="F23" s="63" t="str">
        <f t="array" ref="F23">CONCATENATE(XLOOKUP(C23,BD_personas!$A$2:$A$196,BD_personas!$B$2:$B$196,"no dato",0,1),", ",XLOOKUP(C23,BD_personas!$A$2:$A$196,BD_personas!$C$2:$C$196,"no dato",0,1))</f>
        <v>melgarejo , viviana noemi</v>
      </c>
      <c r="G23" s="63" t="str">
        <f t="array" ref="G23">XLOOKUP(C23,aux_BD_Laborales!$B$2:$B$207,aux_BD_Laborales!$C$2:$C$207,"no dato",0,1)</f>
        <v>3185</v>
      </c>
      <c r="H23" s="64" t="str">
        <f t="array" ref="H23">XLOOKUP(C23,aux_BD_Laborales!$B$2:$B$207, aux_BD_Laborales!$Q$2:$Q$207,"no dato",0,1)</f>
        <v>1/1/2023</v>
      </c>
      <c r="I23" s="63" t="str">
        <f t="array" ref="I23">XLOOKUP(C23,aux_BD_Laborales!$B$2:$B$207,aux_BD_Laborales!$R$2:$R$207,"no dato",0,1)</f>
        <v>2</v>
      </c>
      <c r="J23" s="63" t="str">
        <f t="array" ref="J23">XLOOKUP(C23,BD_personas!$A$2:$A$196,BD_personas!$D$2:$D$196,"no dato",0,1)</f>
        <v>25060598</v>
      </c>
      <c r="K23" s="64" t="str">
        <f t="array" ref="K23">XLOOKUP(C23,BD_personas!$A$2:$A$196,BD_personas!$P$2:$P$196,"no dato",0,1)</f>
        <v>30/12/1899</v>
      </c>
      <c r="L23" s="63" t="str">
        <f>COUNTIF(Bd_hijos!B:B,C23)</f>
        <v>3</v>
      </c>
      <c r="M23" s="65" t="str">
        <f>COUNTIFS(Bd_hijos!B:B,C23,Bd_hijos!I:I,1)</f>
        <v>0</v>
      </c>
      <c r="N23" s="65" t="str">
        <f>COUNTIFS(Bd_hijos!B:B,C23,Bd_hijos!J:J,1)</f>
        <v>0</v>
      </c>
      <c r="O23" s="65" t="str">
        <f>COUNTIFS(Bd_hijos!B:B,C23,Bd_hijos!K:K,1)</f>
        <v>0</v>
      </c>
      <c r="P23" s="65" t="str">
        <f>COUNTIFS(Bd_hijos!B:B,C23,Bd_hijos!L:L,1)</f>
        <v>3</v>
      </c>
      <c r="Q23" s="65" t="str">
        <f t="shared" si="1"/>
        <v>3</v>
      </c>
      <c r="R23" s="63" t="str">
        <f t="array" ref="R23">XLOOKUP(C23,BD_personas!$A$2:$A$196,BD_personas!$O$2:$O$196,"no dato",0,1)</f>
        <v>1168243462</v>
      </c>
      <c r="S23" s="63" t="str">
        <f t="array" ref="S23">XLOOKUP(C23,BD_personas!$A$2:$A$196,BD_personas!$N$2:$N$196,"no dato",0,1)</f>
        <v>melgarejovivi88@gmail.com</v>
      </c>
      <c r="T23" s="63" t="str">
        <f t="array" ref="T23">XLOOKUP(R23,grupo_whatsapp!$A$2:$A$306,grupo_whatsapp!$B$2:$B$306,"no esta",0,1)</f>
        <v>no esta</v>
      </c>
      <c r="U23" s="57"/>
      <c r="V23" s="73"/>
      <c r="W23" s="55"/>
    </row>
    <row r="24" ht="15.75" customHeight="1">
      <c r="A24" s="56"/>
      <c r="B24" s="57"/>
      <c r="C24" s="58" t="str">
        <f>BD_personas!$A$2:$A$196</f>
        <v>31896263</v>
      </c>
      <c r="D24" s="58" t="str">
        <f t="array" ref="D24">XLOOKUP(C24,aux_BD_Laborales!$B$2:$B$207,aux_BD_Laborales!$P$2:$P$207,"dato no encontrado",0,1)</f>
        <v>monotributista</v>
      </c>
      <c r="E24" s="57" t="str">
        <f t="array" ref="E24">XLOOKUP(C24,aux_BD_Delegados!$B$2:$B$17,aux_BD_Delegados!$D$2:$D$17," ",0,1)</f>
        <v> </v>
      </c>
      <c r="F24" s="58" t="str">
        <f t="array" ref="F24">CONCATENATE(XLOOKUP(C24,BD_personas!$A$2:$A$196,BD_personas!$B$2:$B$196,"no dato",0,1),", ",XLOOKUP(C24,BD_personas!$A$2:$A$196,BD_personas!$C$2:$C$196,"no dato",0,1))</f>
        <v>nogueira, diego marcelo</v>
      </c>
      <c r="G24" s="58" t="str">
        <f t="array" ref="G24">XLOOKUP(C24,aux_BD_Laborales!$B$2:$B$207,aux_BD_Laborales!$C$2:$C$207,"no dato",0,1)</f>
        <v>2323</v>
      </c>
      <c r="H24" s="59" t="str">
        <f t="array" ref="H24">XLOOKUP(C24,aux_BD_Laborales!$B$2:$B$207, aux_BD_Laborales!$Q$2:$Q$207,"no dato",0,1)</f>
        <v>1/4/2023</v>
      </c>
      <c r="I24" s="58" t="str">
        <f t="array" ref="I24">XLOOKUP(C24,aux_BD_Laborales!$B$2:$B$207,aux_BD_Laborales!$R$2:$R$207,"no dato",0,1)</f>
        <v>2</v>
      </c>
      <c r="J24" s="58" t="str">
        <f t="array" ref="J24">XLOOKUP(C24,BD_personas!$A$2:$A$196,BD_personas!$D$2:$D$196,"no dato",0,1)</f>
        <v>31896263</v>
      </c>
      <c r="K24" s="59" t="str">
        <f t="array" ref="K24">XLOOKUP(C24,BD_personas!$A$2:$A$196,BD_personas!$P$2:$P$196,"no dato",0,1)</f>
        <v>22/2/1986</v>
      </c>
      <c r="L24" s="58" t="str">
        <f>COUNTIF(Bd_hijos!B:B,C24)</f>
        <v>1</v>
      </c>
      <c r="M24" s="60" t="str">
        <f>COUNTIFS(Bd_hijos!B:B,C24,Bd_hijos!I:I,1)</f>
        <v>0</v>
      </c>
      <c r="N24" s="60" t="str">
        <f>COUNTIFS(Bd_hijos!B:B,C24,Bd_hijos!J:J,1)</f>
        <v>0</v>
      </c>
      <c r="O24" s="60" t="str">
        <f>COUNTIFS(Bd_hijos!B:B,C24,Bd_hijos!K:K,1)</f>
        <v>0</v>
      </c>
      <c r="P24" s="60" t="str">
        <f>COUNTIFS(Bd_hijos!B:B,C24,Bd_hijos!L:L,1)</f>
        <v>1</v>
      </c>
      <c r="Q24" s="60" t="str">
        <f t="shared" si="1"/>
        <v>1</v>
      </c>
      <c r="R24" s="58" t="str">
        <f t="array" ref="R24">XLOOKUP(C24,BD_personas!$A$2:$A$196,BD_personas!$O$2:$O$196,"no dato",0,1)</f>
        <v>1140450018</v>
      </c>
      <c r="S24" s="58" t="str">
        <f t="array" ref="S24">XLOOKUP(C24,BD_personas!$A$2:$A$196,BD_personas!$N$2:$N$196,"no dato",0,1)</f>
        <v>diegoluli21@gmail</v>
      </c>
      <c r="T24" s="58" t="str">
        <f t="array" ref="T24">XLOOKUP(R24,grupo_whatsapp!$A$2:$A$306,grupo_whatsapp!$B$2:$B$306,"no esta",0,1)</f>
        <v>1</v>
      </c>
      <c r="U24" s="58" t="str">
        <f t="array" ref="U24">XLOOKUP(C24,aux_BD_Laborales!$A$2:$A$207,aux_BD_Laborales!$S$2:$S$207,"no dato",0,1)</f>
        <v>no dato</v>
      </c>
      <c r="V24" s="73"/>
      <c r="W24" s="55"/>
    </row>
    <row r="25" ht="15.75" customHeight="1">
      <c r="A25" s="56"/>
      <c r="B25" s="57"/>
      <c r="C25" s="63" t="str">
        <f>BD_personas!$A$2:$A$196</f>
        <v>32554313</v>
      </c>
      <c r="D25" s="63" t="str">
        <f t="array" ref="D25">XLOOKUP(C25,aux_BD_Laborales!$B$2:$B$207,aux_BD_Laborales!$P$2:$P$207,"dato no encontrado",0,1)</f>
        <v>monotributista</v>
      </c>
      <c r="E25" s="57" t="str">
        <f t="array" ref="E25">XLOOKUP(C25,aux_BD_Delegados!$B$2:$B$17,aux_BD_Delegados!$D$2:$D$17," ",0,1)</f>
        <v> </v>
      </c>
      <c r="F25" s="63" t="str">
        <f t="array" ref="F25">CONCATENATE(XLOOKUP(C25,BD_personas!$A$2:$A$196,BD_personas!$B$2:$B$196,"no dato",0,1),", ",XLOOKUP(C25,BD_personas!$A$2:$A$196,BD_personas!$C$2:$C$196,"no dato",0,1))</f>
        <v>bonomo, yamila maria</v>
      </c>
      <c r="G25" s="63" t="str">
        <f t="array" ref="G25">XLOOKUP(C25,aux_BD_Laborales!$B$2:$B$207,aux_BD_Laborales!$C$2:$C$207,"no dato",0,1)</f>
        <v>1444</v>
      </c>
      <c r="H25" s="64" t="str">
        <f t="array" ref="H25">XLOOKUP(C25,aux_BD_Laborales!$B$2:$B$207, aux_BD_Laborales!$Q$2:$Q$207,"no dato",0,1)</f>
        <v>1/6/2018</v>
      </c>
      <c r="I25" s="63" t="str">
        <f t="array" ref="I25">XLOOKUP(C25,aux_BD_Laborales!$B$2:$B$207,aux_BD_Laborales!$R$2:$R$207,"no dato",0,1)</f>
        <v>7</v>
      </c>
      <c r="J25" s="63" t="str">
        <f t="array" ref="J25">XLOOKUP(C25,BD_personas!$A$2:$A$196,BD_personas!$D$2:$D$196,"no dato",0,1)</f>
        <v>32554313</v>
      </c>
      <c r="K25" s="64" t="str">
        <f t="array" ref="K25">XLOOKUP(C25,BD_personas!$A$2:$A$196,BD_personas!$P$2:$P$196,"no dato",0,1)</f>
        <v>20/8/1986</v>
      </c>
      <c r="L25" s="63" t="str">
        <f>COUNTIF(Bd_hijos!B:B,C25)</f>
        <v>4</v>
      </c>
      <c r="M25" s="65" t="str">
        <f>COUNTIFS(Bd_hijos!B:B,C25,Bd_hijos!I:I,1)</f>
        <v>0</v>
      </c>
      <c r="N25" s="65" t="str">
        <f>COUNTIFS(Bd_hijos!B:B,C25,Bd_hijos!J:J,1)</f>
        <v>1</v>
      </c>
      <c r="O25" s="65" t="str">
        <f>COUNTIFS(Bd_hijos!B:B,C25,Bd_hijos!K:K,1)</f>
        <v>0</v>
      </c>
      <c r="P25" s="65" t="str">
        <f>COUNTIFS(Bd_hijos!B:B,C25,Bd_hijos!L:L,1)</f>
        <v>3</v>
      </c>
      <c r="Q25" s="65" t="str">
        <f t="shared" si="1"/>
        <v>4</v>
      </c>
      <c r="R25" s="63" t="str">
        <f t="array" ref="R25">XLOOKUP(C25,BD_personas!$A$2:$A$196,BD_personas!$O$2:$O$196,"no dato",0,1)</f>
        <v>1160341130</v>
      </c>
      <c r="S25" s="63" t="str">
        <f t="array" ref="S25">XLOOKUP(C25,BD_personas!$A$2:$A$196,BD_personas!$N$2:$N$196,"no dato",0,1)</f>
        <v>yamilabonomo@hotmail.com</v>
      </c>
      <c r="T25" s="63" t="str">
        <f t="array" ref="T25">XLOOKUP(R25,grupo_whatsapp!$A$2:$A$306,grupo_whatsapp!$B$2:$B$306,"no esta",0,1)</f>
        <v>1</v>
      </c>
      <c r="U25" s="63" t="str">
        <f t="array" ref="U25">XLOOKUP(C25,aux_BD_Laborales!$A$2:$A$207,aux_BD_Laborales!$S$2:$S$207,"no dato",0,1)</f>
        <v>no dato</v>
      </c>
      <c r="V25" s="66" t="str">
        <f t="array" ref="V25">XLOOKUP(C25,aux_BD_Laborales!$B$2:$B$207,aux_BD_Laborales!$T$2:$T$207,"no tiene ficha pdf",0,1)</f>
        <v>no tiene en pdf</v>
      </c>
      <c r="W25" s="55"/>
    </row>
    <row r="26" ht="15.75" hidden="1" customHeight="1">
      <c r="A26" s="56"/>
      <c r="B26" s="57"/>
      <c r="C26" s="58" t="str">
        <f>BD_personas!$A$2:$A$196</f>
        <v>33905319</v>
      </c>
      <c r="D26" s="58" t="str">
        <f t="array" ref="D26">XLOOKUP(C26,aux_BD_Laborales!$B$2:$B$207,aux_BD_Laborales!$P$2:$P$207,"dato no encontrado",0,1)</f>
        <v>monotributista</v>
      </c>
      <c r="E26" s="57" t="str">
        <f t="array" ref="E26">XLOOKUP(C26,aux_BD_Delegados!$B$2:$B$17,aux_BD_Delegados!$D$2:$D$17," ",0,1)</f>
        <v> </v>
      </c>
      <c r="F26" s="58" t="str">
        <f t="array" ref="F26">CONCATENATE(XLOOKUP(C26,BD_personas!$A$2:$A$196,BD_personas!$B$2:$B$196,"no dato",0,1),", ",XLOOKUP(C26,BD_personas!$A$2:$A$196,BD_personas!$C$2:$C$196,"no dato",0,1))</f>
        <v>herrera, gaston</v>
      </c>
      <c r="G26" s="58" t="str">
        <f t="array" ref="G26">XLOOKUP(C26,aux_BD_Laborales!$B$2:$B$207,aux_BD_Laborales!$C$2:$C$207,"no dato",0,1)</f>
        <v>2479</v>
      </c>
      <c r="H26" s="59" t="str">
        <f t="array" ref="H26">XLOOKUP(C26,aux_BD_Laborales!$B$2:$B$207, aux_BD_Laborales!$Q$2:$Q$207,"no dato",0,1)</f>
        <v>3/4/2023</v>
      </c>
      <c r="I26" s="58" t="str">
        <f t="array" ref="I26">XLOOKUP(C26,aux_BD_Laborales!$B$2:$B$207,aux_BD_Laborales!$R$2:$R$207,"no dato",0,1)</f>
        <v>2</v>
      </c>
      <c r="J26" s="58" t="str">
        <f t="array" ref="J26">XLOOKUP(C26,BD_personas!$A$2:$A$196,BD_personas!$D$2:$D$196,"no dato",0,1)</f>
        <v>33905319</v>
      </c>
      <c r="K26" s="59" t="str">
        <f t="array" ref="K26">XLOOKUP(C26,BD_personas!$A$2:$A$196,BD_personas!$P$2:$P$196,"no dato",0,1)</f>
        <v>30/12/1899</v>
      </c>
      <c r="L26" s="58" t="str">
        <f>COUNTIF(Bd_hijos!B:B,C26)</f>
        <v>2</v>
      </c>
      <c r="M26" s="60" t="str">
        <f>COUNTIFS(Bd_hijos!B:B,C26,Bd_hijos!I:I,1)</f>
        <v>1</v>
      </c>
      <c r="N26" s="60" t="str">
        <f>COUNTIFS(Bd_hijos!B:B,C26,Bd_hijos!J:J,1)</f>
        <v>0</v>
      </c>
      <c r="O26" s="60" t="str">
        <f>COUNTIFS(Bd_hijos!B:B,C26,Bd_hijos!K:K,1)</f>
        <v>1</v>
      </c>
      <c r="P26" s="60" t="str">
        <f>COUNTIFS(Bd_hijos!B:B,C26,Bd_hijos!L:L,1)</f>
        <v>0</v>
      </c>
      <c r="Q26" s="60" t="str">
        <f t="shared" si="1"/>
        <v>2</v>
      </c>
      <c r="R26" s="57" t="str">
        <f t="array" ref="R26">XLOOKUP(C26,BD_personas!$A$2:$A$196,BD_personas!$O$2:$O$196,"no dato",0,1)</f>
        <v/>
      </c>
      <c r="S26" s="58" t="str">
        <f t="array" ref="S26">XLOOKUP(C26,BD_personas!$A$2:$A$196,BD_personas!$N$2:$N$196,"no dato",0,1)</f>
        <v>herreragas2021@gmail.com</v>
      </c>
      <c r="T26" s="58" t="str">
        <f t="array" ref="T26">XLOOKUP(R26,grupo_whatsapp!$A$2:$A$306,grupo_whatsapp!$B$2:$B$306,"no esta",0,1)</f>
        <v>no esta</v>
      </c>
      <c r="U26" s="58" t="str">
        <f t="array" ref="U26">XLOOKUP(C26,BD_personas!$A$2:$A$196,aux_BD_Laborales!$S$2:$S$207,"no dato",0,1)</f>
        <v>#N/A</v>
      </c>
      <c r="V26" s="62" t="str">
        <f t="array" ref="V26">XLOOKUP(C26,aux_BD_Laborales!$B$2:$B$207,aux_BD_Laborales!$T$2:$T$207,"no tiene ficha pdf",0,1)</f>
        <v>no tiene en pdf</v>
      </c>
      <c r="W26" s="55"/>
    </row>
    <row r="27" ht="15.75" customHeight="1">
      <c r="A27" s="56"/>
      <c r="B27" s="57"/>
      <c r="C27" s="63" t="str">
        <f>BD_personas!$A$2:$A$196</f>
        <v>31302984</v>
      </c>
      <c r="D27" s="63" t="str">
        <f t="array" ref="D27">XLOOKUP(C27,aux_BD_Laborales!$B$2:$B$207,aux_BD_Laborales!$P$2:$P$207,"dato no encontrado",0,1)</f>
        <v>monotributista</v>
      </c>
      <c r="E27" s="57" t="str">
        <f t="array" ref="E27">XLOOKUP(C27,aux_BD_Delegados!$B$2:$B$17,aux_BD_Delegados!$D$2:$D$17," ",0,1)</f>
        <v> </v>
      </c>
      <c r="F27" s="63" t="str">
        <f t="array" ref="F27">CONCATENATE(XLOOKUP(C27,BD_personas!$A$2:$A$196,BD_personas!$B$2:$B$196,"no dato",0,1),", ",XLOOKUP(C27,BD_personas!$A$2:$A$196,BD_personas!$C$2:$C$196,"no dato",0,1))</f>
        <v>sinchicay, nelida del valle</v>
      </c>
      <c r="G27" s="63" t="str">
        <f t="array" ref="G27">XLOOKUP(C27,aux_BD_Laborales!$B$2:$B$207,aux_BD_Laborales!$C$2:$C$207,"no dato",0,1)</f>
        <v>1142</v>
      </c>
      <c r="H27" s="64" t="str">
        <f t="array" ref="H27">XLOOKUP(C27,aux_BD_Laborales!$B$2:$B$207, aux_BD_Laborales!$Q$2:$Q$207,"no dato",0,1)</f>
        <v>30/12/1899</v>
      </c>
      <c r="I27" s="63" t="str">
        <f t="array" ref="I27">XLOOKUP(C27,aux_BD_Laborales!$B$2:$B$207,aux_BD_Laborales!$R$2:$R$207,"no dato",0,1)</f>
        <v>126</v>
      </c>
      <c r="J27" s="63" t="str">
        <f t="array" ref="J27">XLOOKUP(C27,BD_personas!$A$2:$A$196,BD_personas!$D$2:$D$196,"no dato",0,1)</f>
        <v>31302984</v>
      </c>
      <c r="K27" s="64" t="str">
        <f t="array" ref="K27">XLOOKUP(C27,BD_personas!$A$2:$A$196,BD_personas!$P$2:$P$196,"no dato",0,1)</f>
        <v>11/10/1984</v>
      </c>
      <c r="L27" s="63" t="str">
        <f>COUNTIF(Bd_hijos!B:B,C27)</f>
        <v>1</v>
      </c>
      <c r="M27" s="65" t="str">
        <f>COUNTIFS(Bd_hijos!B:B,C27,Bd_hijos!I:I,1)</f>
        <v>0</v>
      </c>
      <c r="N27" s="65" t="str">
        <f>COUNTIFS(Bd_hijos!B:B,C27,Bd_hijos!J:J,1)</f>
        <v>0</v>
      </c>
      <c r="O27" s="65" t="str">
        <f>COUNTIFS(Bd_hijos!B:B,C27,Bd_hijos!K:K,1)</f>
        <v>1</v>
      </c>
      <c r="P27" s="65" t="str">
        <f>COUNTIFS(Bd_hijos!B:B,C27,Bd_hijos!L:L,1)</f>
        <v>0</v>
      </c>
      <c r="Q27" s="65" t="str">
        <f t="shared" si="1"/>
        <v>1</v>
      </c>
      <c r="R27" s="63" t="str">
        <f t="array" ref="R27">XLOOKUP(C27,BD_personas!$A$2:$A$196,BD_personas!$O$2:$O$196,"no dato",0,1)</f>
        <v>1130700402</v>
      </c>
      <c r="S27" s="63" t="str">
        <f t="array" ref="S27">XLOOKUP(C27,BD_personas!$A$2:$A$196,BD_personas!$N$2:$N$196,"no dato",0,1)</f>
        <v>nelus872009@hotmail.com</v>
      </c>
      <c r="T27" s="63" t="str">
        <f t="array" ref="T27">XLOOKUP(R27,grupo_whatsapp!$A$2:$A$306,grupo_whatsapp!$B$2:$B$306,"no esta",0,1)</f>
        <v>1</v>
      </c>
      <c r="U27" s="57"/>
      <c r="V27" s="73"/>
      <c r="W27" s="55"/>
    </row>
    <row r="28" ht="15.75" customHeight="1">
      <c r="A28" s="56"/>
      <c r="B28" s="57"/>
      <c r="C28" s="58" t="str">
        <f>BD_personas!$A$2:$A$196</f>
        <v>34423850</v>
      </c>
      <c r="D28" s="58" t="str">
        <f t="array" ref="D28">XLOOKUP(C28,aux_BD_Laborales!$B$2:$B$207,aux_BD_Laborales!$P$2:$P$207,"dato no encontrado",0,1)</f>
        <v>monotributista</v>
      </c>
      <c r="E28" s="57" t="str">
        <f t="array" ref="E28">XLOOKUP(C28,aux_BD_Delegados!$B$2:$B$17,aux_BD_Delegados!$D$2:$D$17," ",0,1)</f>
        <v> </v>
      </c>
      <c r="F28" s="58" t="str">
        <f t="array" ref="F28">CONCATENATE(XLOOKUP(C28,BD_personas!$A$2:$A$196,BD_personas!$B$2:$B$196,"no dato",0,1),", ",XLOOKUP(C28,BD_personas!$A$2:$A$196,BD_personas!$C$2:$C$196,"no dato",0,1))</f>
        <v>mariani, melina giselle </v>
      </c>
      <c r="G28" s="58" t="str">
        <f t="array" ref="G28">XLOOKUP(C28,aux_BD_Laborales!$B$2:$B$207,aux_BD_Laborales!$C$2:$C$207,"no dato",0,1)</f>
        <v>1591</v>
      </c>
      <c r="H28" s="59" t="str">
        <f t="array" ref="H28">XLOOKUP(C28,aux_BD_Laborales!$B$2:$B$207, aux_BD_Laborales!$Q$2:$Q$207,"no dato",0,1)</f>
        <v>1/1/2019</v>
      </c>
      <c r="I28" s="58" t="str">
        <f t="array" ref="I28">XLOOKUP(C28,aux_BD_Laborales!$B$2:$B$207,aux_BD_Laborales!$R$2:$R$207,"no dato",0,1)</f>
        <v>6</v>
      </c>
      <c r="J28" s="58" t="str">
        <f t="array" ref="J28">XLOOKUP(C28,BD_personas!$A$2:$A$196,BD_personas!$D$2:$D$196,"no dato",0,1)</f>
        <v>34423850</v>
      </c>
      <c r="K28" s="59" t="str">
        <f t="array" ref="K28">XLOOKUP(C28,BD_personas!$A$2:$A$196,BD_personas!$P$2:$P$196,"no dato",0,1)</f>
        <v>7/2/1989</v>
      </c>
      <c r="L28" s="58" t="str">
        <f>COUNTIF(Bd_hijos!B:B,C28)</f>
        <v>1</v>
      </c>
      <c r="M28" s="60" t="str">
        <f>COUNTIFS(Bd_hijos!B:B,C28,Bd_hijos!I:I,1)</f>
        <v>0</v>
      </c>
      <c r="N28" s="60" t="str">
        <f>COUNTIFS(Bd_hijos!B:B,C28,Bd_hijos!J:J,1)</f>
        <v>0</v>
      </c>
      <c r="O28" s="60" t="str">
        <f>COUNTIFS(Bd_hijos!B:B,C28,Bd_hijos!K:K,1)</f>
        <v>0</v>
      </c>
      <c r="P28" s="60" t="str">
        <f>COUNTIFS(Bd_hijos!B:B,C28,Bd_hijos!L:L,1)</f>
        <v>1</v>
      </c>
      <c r="Q28" s="60" t="str">
        <f t="shared" si="1"/>
        <v>1</v>
      </c>
      <c r="R28" s="58" t="str">
        <f t="array" ref="R28">XLOOKUP(C28,BD_personas!$A$2:$A$196,BD_personas!$O$2:$O$196,"no dato",0,1)</f>
        <v>1144171447</v>
      </c>
      <c r="S28" s="58" t="str">
        <f t="array" ref="S28">XLOOKUP(C28,BD_personas!$A$2:$A$196,BD_personas!$N$2:$N$196,"no dato",0,1)</f>
        <v>melinamariani@hotmail.com</v>
      </c>
      <c r="T28" s="58" t="str">
        <f t="array" ref="T28">XLOOKUP(R28,grupo_whatsapp!$A$2:$A$306,grupo_whatsapp!$B$2:$B$306,"no esta",0,1)</f>
        <v>1</v>
      </c>
      <c r="U28" s="58" t="str">
        <f t="array" ref="U28">XLOOKUP(C28,aux_BD_Laborales!$A$2:$A$207,aux_BD_Laborales!$S$2:$S$207,"no dato",0,1)</f>
        <v>no dato</v>
      </c>
      <c r="V28" s="62" t="str">
        <f t="array" ref="V28">XLOOKUP(C28,aux_BD_Laborales!$B$2:$B$207,aux_BD_Laborales!$T$2:$T$207,"no tiene ficha pdf",0,1)</f>
        <v>no tiene en pdf</v>
      </c>
      <c r="W28" s="55"/>
    </row>
    <row r="29" ht="15.75" hidden="1" customHeight="1">
      <c r="A29" s="56"/>
      <c r="B29" s="57"/>
      <c r="C29" s="63" t="str">
        <f>BD_personas!$A$2:$A$196</f>
        <v>32616368</v>
      </c>
      <c r="D29" s="63" t="str">
        <f t="array" ref="D29">XLOOKUP(C29,aux_BD_Laborales!$B$2:$B$207,aux_BD_Laborales!$P$2:$P$207,"dato no encontrado",0,1)</f>
        <v>monotributista</v>
      </c>
      <c r="E29" s="57" t="str">
        <f t="array" ref="E29">XLOOKUP(C29,aux_BD_Delegados!$B$2:$B$17,aux_BD_Delegados!$D$2:$D$17," ",0,1)</f>
        <v> </v>
      </c>
      <c r="F29" s="63" t="str">
        <f t="array" ref="F29">CONCATENATE(XLOOKUP(C29,BD_personas!$A$2:$A$196,BD_personas!$B$2:$B$196,"no dato",0,1),", ",XLOOKUP(C29,BD_personas!$A$2:$A$196,BD_personas!$C$2:$C$196,"no dato",0,1))</f>
        <v>melgarejo, gabriela romina</v>
      </c>
      <c r="G29" s="63" t="str">
        <f t="array" ref="G29">XLOOKUP(C29,aux_BD_Laborales!$B$2:$B$207,aux_BD_Laborales!$C$2:$C$207,"no dato",0,1)</f>
        <v>2500</v>
      </c>
      <c r="H29" s="64" t="str">
        <f t="array" ref="H29">XLOOKUP(C29,aux_BD_Laborales!$B$2:$B$207, aux_BD_Laborales!$Q$2:$Q$207,"no dato",0,1)</f>
        <v>1/4/2023</v>
      </c>
      <c r="I29" s="63" t="str">
        <f t="array" ref="I29">XLOOKUP(C29,aux_BD_Laborales!$B$2:$B$207,aux_BD_Laborales!$R$2:$R$207,"no dato",0,1)</f>
        <v>2</v>
      </c>
      <c r="J29" s="63" t="str">
        <f t="array" ref="J29">XLOOKUP(C29,BD_personas!$A$2:$A$196,BD_personas!$D$2:$D$196,"no dato",0,1)</f>
        <v>32616368</v>
      </c>
      <c r="K29" s="64" t="str">
        <f t="array" ref="K29">XLOOKUP(C29,BD_personas!$A$2:$A$196,BD_personas!$P$2:$P$196,"no dato",0,1)</f>
        <v>30/12/1899</v>
      </c>
      <c r="L29" s="63" t="str">
        <f>COUNTIF(Bd_hijos!B:B,C29)</f>
        <v>0</v>
      </c>
      <c r="M29" s="65" t="str">
        <f>COUNTIFS(Bd_hijos!B:B,C29,Bd_hijos!I:I,1)</f>
        <v>0</v>
      </c>
      <c r="N29" s="65" t="str">
        <f>COUNTIFS(Bd_hijos!B:B,C29,Bd_hijos!J:J,1)</f>
        <v>0</v>
      </c>
      <c r="O29" s="65" t="str">
        <f>COUNTIFS(Bd_hijos!B:B,C29,Bd_hijos!K:K,1)</f>
        <v>0</v>
      </c>
      <c r="P29" s="65" t="str">
        <f>COUNTIFS(Bd_hijos!B:B,C29,Bd_hijos!L:L,1)</f>
        <v>0</v>
      </c>
      <c r="Q29" s="65" t="str">
        <f t="shared" si="1"/>
        <v>0</v>
      </c>
      <c r="R29" s="57" t="str">
        <f t="array" ref="R29">XLOOKUP(C29,BD_personas!$A$2:$A$196,BD_personas!$O$2:$O$196,"no dato",0,1)</f>
        <v/>
      </c>
      <c r="S29" s="63" t="str">
        <f t="array" ref="S29">XLOOKUP(C29,BD_personas!$A$2:$A$196,BD_personas!$N$2:$N$196,"no dato",0,1)</f>
        <v>gabielarominamelgarejo2@gmail</v>
      </c>
      <c r="T29" s="63" t="str">
        <f t="array" ref="T29">XLOOKUP(R29,grupo_whatsapp!$A$2:$A$306,grupo_whatsapp!$B$2:$B$306,"no esta",0,1)</f>
        <v>no esta</v>
      </c>
      <c r="U29" s="63" t="str">
        <f t="array" ref="U29">XLOOKUP(C29,aux_BD_Laborales!$A$2:$A$207,aux_BD_Laborales!$S$2:$S$207,"no dato",0,1)</f>
        <v>no dato</v>
      </c>
      <c r="V29" s="66" t="str">
        <f t="array" ref="V29">XLOOKUP(C29,aux_BD_Laborales!$B$2:$B$207,aux_BD_Laborales!$T$2:$T$207,"no tiene ficha pdf",0,1)</f>
        <v>no tiene en pdf</v>
      </c>
      <c r="W29" s="55"/>
    </row>
    <row r="30" ht="15.75" customHeight="1">
      <c r="A30" s="56"/>
      <c r="B30" s="57"/>
      <c r="C30" s="58" t="str">
        <f>BD_personas!$A$2:$A$196</f>
        <v>43241630</v>
      </c>
      <c r="D30" s="58" t="str">
        <f t="array" ref="D30">XLOOKUP(C30,aux_BD_Laborales!$B$2:$B$207,aux_BD_Laborales!$P$2:$P$207,"dato no encontrado",0,1)</f>
        <v>monotributista</v>
      </c>
      <c r="E30" s="57" t="str">
        <f t="array" ref="E30">XLOOKUP(C30,aux_BD_Delegados!$B$2:$B$17,aux_BD_Delegados!$D$2:$D$17," ",0,1)</f>
        <v> </v>
      </c>
      <c r="F30" s="58" t="str">
        <f t="array" ref="F30">CONCATENATE(XLOOKUP(C30,BD_personas!$A$2:$A$196,BD_personas!$B$2:$B$196,"no dato",0,1),", ",XLOOKUP(C30,BD_personas!$A$2:$A$196,BD_personas!$C$2:$C$196,"no dato",0,1))</f>
        <v>silva borda, nicolas rodrigo</v>
      </c>
      <c r="G30" s="58" t="str">
        <f t="array" ref="G30">XLOOKUP(C30,aux_BD_Laborales!$B$2:$B$207,aux_BD_Laborales!$C$2:$C$207,"no dato",0,1)</f>
        <v>2713</v>
      </c>
      <c r="H30" s="59" t="str">
        <f t="array" ref="H30">XLOOKUP(C30,aux_BD_Laborales!$B$2:$B$207, aux_BD_Laborales!$Q$2:$Q$207,"no dato",0,1)</f>
        <v>1/6/2023</v>
      </c>
      <c r="I30" s="58" t="str">
        <f t="array" ref="I30">XLOOKUP(C30,aux_BD_Laborales!$B$2:$B$207,aux_BD_Laborales!$R$2:$R$207,"no dato",0,1)</f>
        <v>2</v>
      </c>
      <c r="J30" s="58" t="str">
        <f t="array" ref="J30">XLOOKUP(C30,BD_personas!$A$2:$A$196,BD_personas!$D$2:$D$196,"no dato",0,1)</f>
        <v>43241630</v>
      </c>
      <c r="K30" s="59" t="str">
        <f t="array" ref="K30">XLOOKUP(C30,BD_personas!$A$2:$A$196,BD_personas!$P$2:$P$196,"no dato",0,1)</f>
        <v>2/5/2001</v>
      </c>
      <c r="L30" s="58" t="str">
        <f>COUNTIF(Bd_hijos!B:B,C30)</f>
        <v>0</v>
      </c>
      <c r="M30" s="60" t="str">
        <f>COUNTIFS(Bd_hijos!B:B,C30,Bd_hijos!I:I,1)</f>
        <v>0</v>
      </c>
      <c r="N30" s="60" t="str">
        <f>COUNTIFS(Bd_hijos!B:B,C30,Bd_hijos!J:J,1)</f>
        <v>0</v>
      </c>
      <c r="O30" s="60" t="str">
        <f>COUNTIFS(Bd_hijos!B:B,C30,Bd_hijos!K:K,1)</f>
        <v>0</v>
      </c>
      <c r="P30" s="60" t="str">
        <f>COUNTIFS(Bd_hijos!B:B,C30,Bd_hijos!L:L,1)</f>
        <v>0</v>
      </c>
      <c r="Q30" s="60" t="str">
        <f t="shared" si="1"/>
        <v>0</v>
      </c>
      <c r="R30" s="58" t="str">
        <f t="array" ref="R30">XLOOKUP(C30,BD_personas!$A$2:$A$196,BD_personas!$O$2:$O$196,"no dato",0,1)</f>
        <v>1173662195</v>
      </c>
      <c r="S30" s="58" t="str">
        <f t="array" ref="S30">XLOOKUP(C30,BD_personas!$A$2:$A$196,BD_personas!$N$2:$N$196,"no dato",0,1)</f>
        <v>nikkoxeneixe@gmail.com</v>
      </c>
      <c r="T30" s="58" t="str">
        <f t="array" ref="T30">XLOOKUP(R30,grupo_whatsapp!$A$2:$A$306,grupo_whatsapp!$B$2:$B$306,"no esta",0,1)</f>
        <v>1</v>
      </c>
      <c r="U30" s="57"/>
      <c r="V30" s="73"/>
      <c r="W30" s="55"/>
    </row>
    <row r="31" ht="15.75" customHeight="1">
      <c r="A31" s="56"/>
      <c r="B31" s="57"/>
      <c r="C31" s="63" t="str">
        <f>BD_personas!$A$2:$A$196</f>
        <v>30440348</v>
      </c>
      <c r="D31" s="63" t="str">
        <f t="array" ref="D31">XLOOKUP(C31,aux_BD_Laborales!$B$2:$B$207,aux_BD_Laborales!$P$2:$P$207,"dato no encontrado",0,1)</f>
        <v>monotributista</v>
      </c>
      <c r="E31" s="57" t="str">
        <f t="array" ref="E31">XLOOKUP(C31,aux_BD_Delegados!$B$2:$B$17,aux_BD_Delegados!$D$2:$D$17," ",0,1)</f>
        <v> </v>
      </c>
      <c r="F31" s="63" t="str">
        <f t="array" ref="F31">CONCATENATE(XLOOKUP(C31,BD_personas!$A$2:$A$196,BD_personas!$B$2:$B$196,"no dato",0,1),", ",XLOOKUP(C31,BD_personas!$A$2:$A$196,BD_personas!$C$2:$C$196,"no dato",0,1))</f>
        <v>gimenez, monica susana</v>
      </c>
      <c r="G31" s="63" t="str">
        <f t="array" ref="G31">XLOOKUP(C31,aux_BD_Laborales!$B$2:$B$207,aux_BD_Laborales!$C$2:$C$207,"no dato",0,1)</f>
        <v>766</v>
      </c>
      <c r="H31" s="64" t="str">
        <f t="array" ref="H31">XLOOKUP(C31,aux_BD_Laborales!$B$2:$B$207, aux_BD_Laborales!$Q$2:$Q$207,"no dato",0,1)</f>
        <v>1/1/2017</v>
      </c>
      <c r="I31" s="63" t="str">
        <f t="array" ref="I31">XLOOKUP(C31,aux_BD_Laborales!$B$2:$B$207,aux_BD_Laborales!$R$2:$R$207,"no dato",0,1)</f>
        <v>8</v>
      </c>
      <c r="J31" s="63" t="str">
        <f t="array" ref="J31">XLOOKUP(C31,BD_personas!$A$2:$A$196,BD_personas!$D$2:$D$196,"no dato",0,1)</f>
        <v>30440348</v>
      </c>
      <c r="K31" s="64" t="str">
        <f t="array" ref="K31">XLOOKUP(C31,BD_personas!$A$2:$A$196,BD_personas!$P$2:$P$196,"no dato",0,1)</f>
        <v>18/12/1975</v>
      </c>
      <c r="L31" s="63" t="str">
        <f>COUNTIF(Bd_hijos!B:B,C31)</f>
        <v>0</v>
      </c>
      <c r="M31" s="65" t="str">
        <f>COUNTIFS(Bd_hijos!B:B,C31,Bd_hijos!I:I,1)</f>
        <v>0</v>
      </c>
      <c r="N31" s="65" t="str">
        <f>COUNTIFS(Bd_hijos!B:B,C31,Bd_hijos!J:J,1)</f>
        <v>0</v>
      </c>
      <c r="O31" s="65" t="str">
        <f>COUNTIFS(Bd_hijos!B:B,C31,Bd_hijos!K:K,1)</f>
        <v>0</v>
      </c>
      <c r="P31" s="65" t="str">
        <f>COUNTIFS(Bd_hijos!B:B,C31,Bd_hijos!L:L,1)</f>
        <v>0</v>
      </c>
      <c r="Q31" s="65" t="str">
        <f t="shared" si="1"/>
        <v>0</v>
      </c>
      <c r="R31" s="63" t="str">
        <f t="array" ref="R31">XLOOKUP(C31,BD_personas!$A$2:$A$196,BD_personas!$O$2:$O$196,"no dato",0,1)</f>
        <v>1160234773</v>
      </c>
      <c r="S31" s="63" t="str">
        <f t="array" ref="S31">XLOOKUP(C31,BD_personas!$A$2:$A$196,BD_personas!$N$2:$N$196,"no dato",0,1)</f>
        <v>moni_181275@hotmail.com</v>
      </c>
      <c r="T31" s="63" t="str">
        <f t="array" ref="T31">XLOOKUP(R31,grupo_whatsapp!$A$2:$A$306,grupo_whatsapp!$B$2:$B$306,"no esta",0,1)</f>
        <v>1</v>
      </c>
      <c r="U31" s="57"/>
      <c r="V31" s="73"/>
      <c r="W31" s="55"/>
    </row>
    <row r="32" ht="15.75" hidden="1" customHeight="1">
      <c r="A32" s="56"/>
      <c r="B32" s="57"/>
      <c r="C32" s="58" t="str">
        <f>BD_personas!$A$2:$A$196</f>
        <v>30211914</v>
      </c>
      <c r="D32" s="58" t="str">
        <f t="array" ref="D32">XLOOKUP(C32,aux_BD_Laborales!$B$2:$B$207,aux_BD_Laborales!$P$2:$P$207,"dato no encontrado",0,1)</f>
        <v>monotributista</v>
      </c>
      <c r="E32" s="57" t="str">
        <f t="array" ref="E32">XLOOKUP(C32,aux_BD_Delegados!$B$2:$B$17,aux_BD_Delegados!$D$2:$D$17," ",0,1)</f>
        <v> </v>
      </c>
      <c r="F32" s="58" t="str">
        <f t="array" ref="F32">CONCATENATE(XLOOKUP(C32,BD_personas!$A$2:$A$196,BD_personas!$B$2:$B$196,"no dato",0,1),", ",XLOOKUP(C32,BD_personas!$A$2:$A$196,BD_personas!$C$2:$C$196,"no dato",0,1))</f>
        <v>jaime, emilse solange</v>
      </c>
      <c r="G32" s="58" t="str">
        <f t="array" ref="G32">XLOOKUP(C32,aux_BD_Laborales!$B$2:$B$207,aux_BD_Laborales!$C$2:$C$207,"no dato",0,1)</f>
        <v>2290</v>
      </c>
      <c r="H32" s="59" t="str">
        <f t="array" ref="H32">XLOOKUP(C32,aux_BD_Laborales!$B$2:$B$207, aux_BD_Laborales!$Q$2:$Q$207,"no dato",0,1)</f>
        <v>18/4/2023</v>
      </c>
      <c r="I32" s="58" t="str">
        <f t="array" ref="I32">XLOOKUP(C32,aux_BD_Laborales!$B$2:$B$207,aux_BD_Laborales!$R$2:$R$207,"no dato",0,1)</f>
        <v>2</v>
      </c>
      <c r="J32" s="58" t="str">
        <f t="array" ref="J32">XLOOKUP(C32,BD_personas!$A$2:$A$196,BD_personas!$D$2:$D$196,"no dato",0,1)</f>
        <v>30211914</v>
      </c>
      <c r="K32" s="59" t="str">
        <f t="array" ref="K32">XLOOKUP(C32,BD_personas!$A$2:$A$196,BD_personas!$P$2:$P$196,"no dato",0,1)</f>
        <v>4/4/1983</v>
      </c>
      <c r="L32" s="58" t="str">
        <f>COUNTIF(Bd_hijos!B:B,C32)</f>
        <v>1</v>
      </c>
      <c r="M32" s="60" t="str">
        <f>COUNTIFS(Bd_hijos!B:B,C32,Bd_hijos!I:I,1)</f>
        <v>0</v>
      </c>
      <c r="N32" s="60" t="str">
        <f>COUNTIFS(Bd_hijos!B:B,C32,Bd_hijos!J:J,1)</f>
        <v>0</v>
      </c>
      <c r="O32" s="60" t="str">
        <f>COUNTIFS(Bd_hijos!B:B,C32,Bd_hijos!K:K,1)</f>
        <v>0</v>
      </c>
      <c r="P32" s="60" t="str">
        <f>COUNTIFS(Bd_hijos!B:B,C32,Bd_hijos!L:L,1)</f>
        <v>1</v>
      </c>
      <c r="Q32" s="60" t="str">
        <f t="shared" si="1"/>
        <v>1</v>
      </c>
      <c r="R32" s="58" t="str">
        <f t="array" ref="R32">XLOOKUP(C32,BD_personas!$A$2:$A$196,BD_personas!$O$2:$O$196,"no dato",0,1)</f>
        <v>1539209596</v>
      </c>
      <c r="S32" s="58" t="str">
        <f t="array" ref="S32">XLOOKUP(C32,BD_personas!$A$2:$A$196,BD_personas!$N$2:$N$196,"no dato",0,1)</f>
        <v>emilse_jaime@hotmail.com</v>
      </c>
      <c r="T32" s="58" t="str">
        <f t="array" ref="T32">XLOOKUP(R32,grupo_whatsapp!$A$2:$A$306,grupo_whatsapp!$B$2:$B$306,"no esta",0,1)</f>
        <v>no esta</v>
      </c>
      <c r="U32" s="57"/>
      <c r="V32" s="73"/>
      <c r="W32" s="55"/>
    </row>
    <row r="33" ht="15.75" customHeight="1">
      <c r="A33" s="56"/>
      <c r="B33" s="57"/>
      <c r="C33" s="63" t="str">
        <f>BD_personas!$A$2:$A$196</f>
        <v>40873767</v>
      </c>
      <c r="D33" s="63" t="str">
        <f t="array" ref="D33">XLOOKUP(C33,aux_BD_Laborales!$B$2:$B$207,aux_BD_Laborales!$P$2:$P$207,"dato no encontrado",0,1)</f>
        <v>monotributista</v>
      </c>
      <c r="E33" s="57" t="str">
        <f t="array" ref="E33">XLOOKUP(C33,aux_BD_Delegados!$B$2:$B$17,aux_BD_Delegados!$D$2:$D$17," ",0,1)</f>
        <v> </v>
      </c>
      <c r="F33" s="63" t="str">
        <f t="array" ref="F33">CONCATENATE(XLOOKUP(C33,BD_personas!$A$2:$A$196,BD_personas!$B$2:$B$196,"no dato",0,1),", ",XLOOKUP(C33,BD_personas!$A$2:$A$196,BD_personas!$C$2:$C$196,"no dato",0,1))</f>
        <v>tuzes, maria ester</v>
      </c>
      <c r="G33" s="63" t="str">
        <f t="array" ref="G33">XLOOKUP(C33,aux_BD_Laborales!$B$2:$B$207,aux_BD_Laborales!$C$2:$C$207,"no dato",0,1)</f>
        <v>2376</v>
      </c>
      <c r="H33" s="64" t="str">
        <f t="array" ref="H33">XLOOKUP(C33,aux_BD_Laborales!$B$2:$B$207, aux_BD_Laborales!$Q$2:$Q$207,"no dato",0,1)</f>
        <v>4/4/2023</v>
      </c>
      <c r="I33" s="63" t="str">
        <f t="array" ref="I33">XLOOKUP(C33,aux_BD_Laborales!$B$2:$B$207,aux_BD_Laborales!$R$2:$R$207,"no dato",0,1)</f>
        <v>2</v>
      </c>
      <c r="J33" s="63" t="str">
        <f t="array" ref="J33">XLOOKUP(C33,BD_personas!$A$2:$A$196,BD_personas!$D$2:$D$196,"no dato",0,1)</f>
        <v>40873767</v>
      </c>
      <c r="K33" s="64" t="str">
        <f t="array" ref="K33">XLOOKUP(C33,BD_personas!$A$2:$A$196,BD_personas!$P$2:$P$196,"no dato",0,1)</f>
        <v>7/5/1989</v>
      </c>
      <c r="L33" s="63" t="str">
        <f>COUNTIF(Bd_hijos!B:B,C33)</f>
        <v>2</v>
      </c>
      <c r="M33" s="65" t="str">
        <f>COUNTIFS(Bd_hijos!B:B,C33,Bd_hijos!I:I,1)</f>
        <v>0</v>
      </c>
      <c r="N33" s="65" t="str">
        <f>COUNTIFS(Bd_hijos!B:B,C33,Bd_hijos!J:J,1)</f>
        <v>0</v>
      </c>
      <c r="O33" s="65" t="str">
        <f>COUNTIFS(Bd_hijos!B:B,C33,Bd_hijos!K:K,1)</f>
        <v>1</v>
      </c>
      <c r="P33" s="65" t="str">
        <f>COUNTIFS(Bd_hijos!B:B,C33,Bd_hijos!L:L,1)</f>
        <v>1</v>
      </c>
      <c r="Q33" s="65" t="str">
        <f t="shared" si="1"/>
        <v>2</v>
      </c>
      <c r="R33" s="63" t="str">
        <f t="array" ref="R33">XLOOKUP(C33,BD_personas!$A$2:$A$196,BD_personas!$O$2:$O$196,"no dato",0,1)</f>
        <v>1140554236</v>
      </c>
      <c r="S33" s="63" t="str">
        <f t="array" ref="S33">XLOOKUP(C33,BD_personas!$A$2:$A$196,BD_personas!$N$2:$N$196,"no dato",0,1)</f>
        <v>martuzesesterm@gmail.com</v>
      </c>
      <c r="T33" s="63" t="str">
        <f t="array" ref="T33">XLOOKUP(R33,grupo_whatsapp!$A$2:$A$306,grupo_whatsapp!$B$2:$B$306,"no esta",0,1)</f>
        <v>1</v>
      </c>
      <c r="U33" s="63" t="str">
        <f t="array" ref="U33">XLOOKUP(C33,aux_BD_Laborales!$A$2:$A$207,aux_BD_Laborales!$S$2:$S$207,"no dato",0,1)</f>
        <v>no dato</v>
      </c>
      <c r="V33" s="72" t="str">
        <f t="array" ref="V33">XLOOKUP(C33,aux_BD_Laborales!$B$2:$B$207,aux_BD_Laborales!$T$2:$T$207,"no tiene ficha pdf",0,1)</f>
        <v>no tiene en pdf</v>
      </c>
      <c r="W33" s="55"/>
    </row>
    <row r="34" ht="15.75" customHeight="1">
      <c r="A34" s="56"/>
      <c r="B34" s="57"/>
      <c r="C34" s="58" t="str">
        <f>BD_personas!$A$2:$A$196</f>
        <v>94075255</v>
      </c>
      <c r="D34" s="58" t="str">
        <f t="array" ref="D34">XLOOKUP(C34,aux_BD_Laborales!$B$2:$B$207,aux_BD_Laborales!$P$2:$P$207,"dato no encontrado",0,1)</f>
        <v>monotributista</v>
      </c>
      <c r="E34" s="57" t="str">
        <f t="array" ref="E34">XLOOKUP(C34,aux_BD_Delegados!$B$2:$B$17,aux_BD_Delegados!$D$2:$D$17," ",0,1)</f>
        <v> </v>
      </c>
      <c r="F34" s="58" t="str">
        <f t="array" ref="F34">CONCATENATE(XLOOKUP(C34,BD_personas!$A$2:$A$196,BD_personas!$B$2:$B$196,"no dato",0,1),", ",XLOOKUP(C34,BD_personas!$A$2:$A$196,BD_personas!$C$2:$C$196,"no dato",0,1))</f>
        <v>benittez, mirian celeste</v>
      </c>
      <c r="G34" s="58" t="str">
        <f t="array" ref="G34">XLOOKUP(C34,aux_BD_Laborales!$B$2:$B$207,aux_BD_Laborales!$C$2:$C$207,"no dato",0,1)</f>
        <v>3106</v>
      </c>
      <c r="H34" s="59" t="str">
        <f t="array" ref="H34">XLOOKUP(C34,aux_BD_Laborales!$B$2:$B$207, aux_BD_Laborales!$Q$2:$Q$207,"no dato",0,1)</f>
        <v>30/12/2023</v>
      </c>
      <c r="I34" s="58" t="str">
        <f t="array" ref="I34">XLOOKUP(C34,aux_BD_Laborales!$B$2:$B$207,aux_BD_Laborales!$R$2:$R$207,"no dato",0,1)</f>
        <v>2</v>
      </c>
      <c r="J34" s="58" t="str">
        <f t="array" ref="J34">XLOOKUP(C34,BD_personas!$A$2:$A$196,BD_personas!$D$2:$D$196,"no dato",0,1)</f>
        <v>94075255</v>
      </c>
      <c r="K34" s="59" t="str">
        <f t="array" ref="K34">XLOOKUP(C34,BD_personas!$A$2:$A$196,BD_personas!$P$2:$P$196,"no dato",0,1)</f>
        <v>17/5/1976</v>
      </c>
      <c r="L34" s="58" t="str">
        <f>COUNTIF(Bd_hijos!B:B,C34)</f>
        <v>0</v>
      </c>
      <c r="M34" s="60" t="str">
        <f>COUNTIFS(Bd_hijos!B:B,C34,Bd_hijos!I:I,1)</f>
        <v>0</v>
      </c>
      <c r="N34" s="60" t="str">
        <f>COUNTIFS(Bd_hijos!B:B,C34,Bd_hijos!J:J,1)</f>
        <v>0</v>
      </c>
      <c r="O34" s="60" t="str">
        <f>COUNTIFS(Bd_hijos!B:B,C34,Bd_hijos!K:K,1)</f>
        <v>0</v>
      </c>
      <c r="P34" s="60" t="str">
        <f>COUNTIFS(Bd_hijos!B:B,C34,Bd_hijos!L:L,1)</f>
        <v>0</v>
      </c>
      <c r="Q34" s="60" t="str">
        <f t="shared" si="1"/>
        <v>0</v>
      </c>
      <c r="R34" s="58" t="str">
        <f t="array" ref="R34">XLOOKUP(C34,BD_personas!$A$2:$A$196,BD_personas!$O$2:$O$196,"no dato",0,1)</f>
        <v>1161619314</v>
      </c>
      <c r="S34" s="58" t="str">
        <f t="array" ref="S34">XLOOKUP(C34,BD_personas!$A$2:$A$196,BD_personas!$N$2:$N$196,"no dato",0,1)</f>
        <v>micebe2017@gmail.com</v>
      </c>
      <c r="T34" s="58" t="str">
        <f t="array" ref="T34">XLOOKUP(R34,grupo_whatsapp!$A$2:$A$306,grupo_whatsapp!$B$2:$B$306,"no esta",0,1)</f>
        <v>1</v>
      </c>
      <c r="U34" s="57"/>
      <c r="V34" s="73"/>
      <c r="W34" s="55"/>
    </row>
    <row r="35" ht="15.75" customHeight="1">
      <c r="A35" s="56"/>
      <c r="B35" s="57"/>
      <c r="C35" s="67" t="str">
        <f>BD_personas!$A$2:$A$196</f>
        <v>29064893</v>
      </c>
      <c r="D35" s="67" t="str">
        <f t="array" ref="D35">XLOOKUP(C35,aux_BD_Laborales!$B$2:$B$207,aux_BD_Laborales!$P$2:$P$207,"dato no encontrado",0,1)</f>
        <v>monotributista</v>
      </c>
      <c r="E35" s="67" t="str">
        <f t="array" ref="E35">XLOOKUP(C35,aux_BD_Delegados!$B$2:$B$17,aux_BD_Delegados!$D$2:$D$17," ",0,1)</f>
        <v>1</v>
      </c>
      <c r="F35" s="67" t="str">
        <f t="array" ref="F35">CONCATENATE(XLOOKUP(C35,BD_personas!$A$2:$A$196,BD_personas!$B$2:$B$196,"no dato",0,1),", ",XLOOKUP(C35,BD_personas!$A$2:$A$196,BD_personas!$C$2:$C$196,"no dato",0,1))</f>
        <v>aquino, emilio javier</v>
      </c>
      <c r="G35" s="67" t="str">
        <f t="array" ref="G35">XLOOKUP(C35,aux_BD_Laborales!$B$2:$B$207,aux_BD_Laborales!$C$2:$C$207,"no dato",0,1)</f>
        <v>1677</v>
      </c>
      <c r="H35" s="68" t="str">
        <f t="array" ref="H35">XLOOKUP(C35,aux_BD_Laborales!$B$2:$B$207, aux_BD_Laborales!$Q$2:$Q$207,"no dato",0,1)</f>
        <v>1/6/2019</v>
      </c>
      <c r="I35" s="67" t="str">
        <f t="array" ref="I35">XLOOKUP(C35,aux_BD_Laborales!$B$2:$B$207,aux_BD_Laborales!$R$2:$R$207,"no dato",0,1)</f>
        <v>6</v>
      </c>
      <c r="J35" s="67" t="str">
        <f t="array" ref="J35">XLOOKUP(C35,BD_personas!$A$2:$A$196,BD_personas!$D$2:$D$196,"no dato",0,1)</f>
        <v>29064893</v>
      </c>
      <c r="K35" s="68" t="str">
        <f t="array" ref="K35">XLOOKUP(C35,BD_personas!$A$2:$A$196,BD_personas!$P$2:$P$196,"no dato",0,1)</f>
        <v>16/9/1981</v>
      </c>
      <c r="L35" s="67" t="str">
        <f>COUNTIF(Bd_hijos!B:B,C35)</f>
        <v>3</v>
      </c>
      <c r="M35" s="69" t="str">
        <f>COUNTIFS(Bd_hijos!B:B,C35,Bd_hijos!I:I,1)</f>
        <v>0</v>
      </c>
      <c r="N35" s="69" t="str">
        <f>COUNTIFS(Bd_hijos!B:B,C35,Bd_hijos!J:J,1)</f>
        <v>0</v>
      </c>
      <c r="O35" s="69" t="str">
        <f>COUNTIFS(Bd_hijos!B:B,C35,Bd_hijos!K:K,1)</f>
        <v>1</v>
      </c>
      <c r="P35" s="69" t="str">
        <f>COUNTIFS(Bd_hijos!B:B,C35,Bd_hijos!L:L,1)</f>
        <v>2</v>
      </c>
      <c r="Q35" s="69" t="str">
        <f t="shared" si="1"/>
        <v>3</v>
      </c>
      <c r="R35" s="67" t="str">
        <f t="array" ref="R35">XLOOKUP(C35,BD_personas!$A$2:$A$196,BD_personas!$O$2:$O$196,"no dato",0,1)</f>
        <v>1125208147</v>
      </c>
      <c r="S35" s="67" t="str">
        <f t="array" ref="S35">XLOOKUP(C35,BD_personas!$A$2:$A$196,BD_personas!$N$2:$N$196,"no dato",0,1)</f>
        <v>aquinoemiliojavier@gmail.com</v>
      </c>
      <c r="T35" s="67" t="str">
        <f t="array" ref="T35">XLOOKUP(R35,grupo_whatsapp!$A$2:$A$306,grupo_whatsapp!$B$2:$B$306,"no esta",0,1)</f>
        <v>1</v>
      </c>
      <c r="U35" s="67" t="str">
        <f t="array" ref="U35">XLOOKUP(C35,aux_BD_Laborales!$A$2:$A$207,aux_BD_Laborales!$S$2:$S$207,"no dato",0,1)</f>
        <v>no dato</v>
      </c>
      <c r="V35" s="73"/>
      <c r="W35" s="55"/>
    </row>
    <row r="36" ht="15.75" hidden="1" customHeight="1">
      <c r="A36" s="56"/>
      <c r="B36" s="57"/>
      <c r="C36" s="67" t="str">
        <f>BD_personas!$A$2:$A$196</f>
        <v>37388128</v>
      </c>
      <c r="D36" s="67" t="str">
        <f t="array" ref="D36">XLOOKUP(C36,aux_BD_Laborales!$B$2:$B$207,aux_BD_Laborales!$P$2:$P$207,"dato no encontrado",0,1)</f>
        <v>Monotributista</v>
      </c>
      <c r="E36" s="67" t="str">
        <f t="array" ref="E36">XLOOKUP(C36,aux_BD_Delegados!$B$2:$B$17,aux_BD_Delegados!$D$2:$D$17," ",0,1)</f>
        <v>1</v>
      </c>
      <c r="F36" s="67" t="str">
        <f t="array" ref="F36">CONCATENATE(XLOOKUP(C36,BD_personas!$A$2:$A$196,BD_personas!$B$2:$B$196,"no dato",0,1),", ",XLOOKUP(C36,BD_personas!$A$2:$A$196,BD_personas!$C$2:$C$196,"no dato",0,1))</f>
        <v>caballero reyna,  manuel ignacio</v>
      </c>
      <c r="G36" s="67" t="str">
        <f t="array" ref="G36">XLOOKUP(C36,aux_BD_Laborales!$B$2:$B$207,aux_BD_Laborales!$C$2:$C$207,"no dato",0,1)</f>
        <v>1112</v>
      </c>
      <c r="H36" s="68" t="str">
        <f t="array" ref="H36">XLOOKUP(C36,aux_BD_Laborales!$B$2:$B$207, aux_BD_Laborales!$Q$2:$Q$207,"no dato",0,1)</f>
        <v>1/8/2017</v>
      </c>
      <c r="I36" s="67" t="str">
        <f t="array" ref="I36">XLOOKUP(C36,aux_BD_Laborales!$B$2:$B$207,aux_BD_Laborales!$R$2:$R$207,"no dato",0,1)</f>
        <v>8</v>
      </c>
      <c r="J36" s="67" t="str">
        <f t="array" ref="J36">XLOOKUP(C36,BD_personas!$A$2:$A$196,BD_personas!$D$2:$D$196,"no dato",0,1)</f>
        <v>37388128</v>
      </c>
      <c r="K36" s="74" t="str">
        <f t="array" ref="K36">XLOOKUP(C36,BD_personas!$A$2:$A$196,BD_personas!$P$2:$P$196,"no dato",0,1)</f>
        <v/>
      </c>
      <c r="L36" s="67" t="str">
        <f>COUNTIF(Bd_hijos!B:B,C36)</f>
        <v>3</v>
      </c>
      <c r="M36" s="69" t="str">
        <f>COUNTIFS(Bd_hijos!B:B,C36,Bd_hijos!I:I,1)</f>
        <v>0</v>
      </c>
      <c r="N36" s="69" t="str">
        <f>COUNTIFS(Bd_hijos!B:B,C36,Bd_hijos!J:J,1)</f>
        <v>1</v>
      </c>
      <c r="O36" s="69" t="str">
        <f>COUNTIFS(Bd_hijos!B:B,C36,Bd_hijos!K:K,1)</f>
        <v>1</v>
      </c>
      <c r="P36" s="69" t="str">
        <f>COUNTIFS(Bd_hijos!B:B,C36,Bd_hijos!L:L,1)</f>
        <v>1</v>
      </c>
      <c r="Q36" s="69" t="str">
        <f t="shared" si="1"/>
        <v>3</v>
      </c>
      <c r="R36" s="67" t="str">
        <f t="array" ref="R36">XLOOKUP(C36,BD_personas!$A$2:$A$196,BD_personas!$O$2:$O$196,"no dato",0,1)</f>
        <v>1169729268</v>
      </c>
      <c r="S36" s="67" t="str">
        <f t="array" ref="S36">XLOOKUP(C36,BD_personas!$A$2:$A$196,BD_personas!$N$2:$N$196,"no dato",0,1)</f>
        <v>manucaballeroreyna2015@gmail.com</v>
      </c>
      <c r="T36" s="67" t="str">
        <f t="array" ref="T36">XLOOKUP(R36,grupo_whatsapp!$A$2:$A$306,grupo_whatsapp!$B$2:$B$306,"no esta",0,1)</f>
        <v>no esta</v>
      </c>
      <c r="U36" s="67" t="str">
        <f t="array" ref="U36">XLOOKUP(C36,aux_BD_Laborales!$A$2:$A$207,aux_BD_Laborales!$S$2:$S$207,"no dato",0,1)</f>
        <v>no dato</v>
      </c>
      <c r="V36" s="73"/>
      <c r="W36" s="55"/>
    </row>
    <row r="37" ht="15.75" hidden="1" customHeight="1">
      <c r="A37" s="56"/>
      <c r="B37" s="57"/>
      <c r="C37" s="63" t="str">
        <f>BD_personas!$A$2:$A$196</f>
        <v>31403780</v>
      </c>
      <c r="D37" s="63" t="str">
        <f t="array" ref="D37">XLOOKUP(C37,aux_BD_Laborales!$B$2:$B$207,aux_BD_Laborales!$P$2:$P$207,"dato no encontrado",0,1)</f>
        <v>Monotributista</v>
      </c>
      <c r="E37" s="57" t="str">
        <f t="array" ref="E37">XLOOKUP(C37,aux_BD_Delegados!$B$2:$B$17,aux_BD_Delegados!$D$2:$D$17," ",0,1)</f>
        <v> </v>
      </c>
      <c r="F37" s="63" t="str">
        <f t="array" ref="F37">CONCATENATE(XLOOKUP(C37,BD_personas!$A$2:$A$196,BD_personas!$B$2:$B$196,"no dato",0,1),", ",XLOOKUP(C37,BD_personas!$A$2:$A$196,BD_personas!$C$2:$C$196,"no dato",0,1))</f>
        <v>cardozo,  gladys mabel</v>
      </c>
      <c r="G37" s="63" t="str">
        <f t="array" ref="G37">XLOOKUP(C37,aux_BD_Laborales!$B$2:$B$207,aux_BD_Laborales!$C$2:$C$207,"no dato",0,1)</f>
        <v>729</v>
      </c>
      <c r="H37" s="64" t="str">
        <f t="array" ref="H37">XLOOKUP(C37,aux_BD_Laborales!$B$2:$B$207, aux_BD_Laborales!$Q$2:$Q$207,"no dato",0,1)</f>
        <v>1/8/2017</v>
      </c>
      <c r="I37" s="63" t="str">
        <f t="array" ref="I37">XLOOKUP(C37,aux_BD_Laborales!$B$2:$B$207,aux_BD_Laborales!$R$2:$R$207,"no dato",0,1)</f>
        <v>8</v>
      </c>
      <c r="J37" s="63" t="str">
        <f t="array" ref="J37">XLOOKUP(C37,BD_personas!$A$2:$A$196,BD_personas!$D$2:$D$196,"no dato",0,1)</f>
        <v>31403780</v>
      </c>
      <c r="K37" s="64" t="str">
        <f t="array" ref="K37">XLOOKUP(C37,BD_personas!$A$2:$A$196,BD_personas!$P$2:$P$196,"no dato",0,1)</f>
        <v>26/11/1984</v>
      </c>
      <c r="L37" s="63" t="str">
        <f>COUNTIF(Bd_hijos!B:B,C37)</f>
        <v>2</v>
      </c>
      <c r="M37" s="65" t="str">
        <f>COUNTIFS(Bd_hijos!B:B,C37,Bd_hijos!I:I,1)</f>
        <v>0</v>
      </c>
      <c r="N37" s="65" t="str">
        <f>COUNTIFS(Bd_hijos!B:B,C37,Bd_hijos!J:J,1)</f>
        <v>0</v>
      </c>
      <c r="O37" s="65" t="str">
        <f>COUNTIFS(Bd_hijos!B:B,C37,Bd_hijos!K:K,1)</f>
        <v>1</v>
      </c>
      <c r="P37" s="65" t="str">
        <f>COUNTIFS(Bd_hijos!B:B,C37,Bd_hijos!L:L,1)</f>
        <v>1</v>
      </c>
      <c r="Q37" s="65" t="str">
        <f t="shared" si="1"/>
        <v>2</v>
      </c>
      <c r="R37" s="63" t="str">
        <f t="array" ref="R37">XLOOKUP(C37,BD_personas!$A$2:$A$196,BD_personas!$O$2:$O$196,"no dato",0,1)</f>
        <v>1137920163</v>
      </c>
      <c r="S37" s="63" t="str">
        <f t="array" ref="S37">XLOOKUP(C37,BD_personas!$A$2:$A$196,BD_personas!$N$2:$N$196,"no dato",0,1)</f>
        <v>mabu21@gmail.com</v>
      </c>
      <c r="T37" s="63" t="str">
        <f t="array" ref="T37">XLOOKUP(R37,grupo_whatsapp!$A$2:$A$306,grupo_whatsapp!$B$2:$B$306,"no esta",0,1)</f>
        <v>no esta</v>
      </c>
      <c r="U37" s="63" t="str">
        <f t="array" ref="U37">XLOOKUP(C37,aux_BD_Laborales!$A$2:$A$207,aux_BD_Laborales!$S$2:$S$207,"no dato",0,1)</f>
        <v>no dato</v>
      </c>
      <c r="V37" s="66" t="str">
        <f t="array" ref="V37">XLOOKUP(C37,aux_BD_Laborales!$B$2:$B$207,aux_BD_Laborales!$T$2:$T$207,"no tiene ficha pdf",0,1)</f>
        <v>no tiene en pdf</v>
      </c>
      <c r="W37" s="55"/>
    </row>
    <row r="38" ht="15.75" customHeight="1">
      <c r="A38" s="56"/>
      <c r="B38" s="57"/>
      <c r="C38" s="58" t="str">
        <f>BD_personas!$A$2:$A$196</f>
        <v>41917769</v>
      </c>
      <c r="D38" s="58" t="str">
        <f t="array" ref="D38">XLOOKUP(C38,aux_BD_Laborales!$B$2:$B$207,aux_BD_Laborales!$P$2:$P$207,"dato no encontrado",0,1)</f>
        <v>Monotributista</v>
      </c>
      <c r="E38" s="57" t="str">
        <f t="array" ref="E38">XLOOKUP(C38,aux_BD_Delegados!$B$2:$B$17,aux_BD_Delegados!$D$2:$D$17," ",0,1)</f>
        <v> </v>
      </c>
      <c r="F38" s="58" t="str">
        <f t="array" ref="F38">CONCATENATE(XLOOKUP(C38,BD_personas!$A$2:$A$196,BD_personas!$B$2:$B$196,"no dato",0,1),", ",XLOOKUP(C38,BD_personas!$A$2:$A$196,BD_personas!$C$2:$C$196,"no dato",0,1))</f>
        <v>cipriano,  facundo nicolas</v>
      </c>
      <c r="G38" s="58" t="str">
        <f t="array" ref="G38">XLOOKUP(C38,aux_BD_Laborales!$B$2:$B$207,aux_BD_Laborales!$C$2:$C$207,"no dato",0,1)</f>
        <v>1923</v>
      </c>
      <c r="H38" s="59" t="str">
        <f t="array" ref="H38">XLOOKUP(C38,aux_BD_Laborales!$B$2:$B$207, aux_BD_Laborales!$Q$2:$Q$207,"no dato",0,1)</f>
        <v>1/6/2022</v>
      </c>
      <c r="I38" s="58" t="str">
        <f t="array" ref="I38">XLOOKUP(C38,aux_BD_Laborales!$B$2:$B$207,aux_BD_Laborales!$R$2:$R$207,"no dato",0,1)</f>
        <v>3</v>
      </c>
      <c r="J38" s="58" t="str">
        <f t="array" ref="J38">XLOOKUP(C38,BD_personas!$A$2:$A$196,BD_personas!$D$2:$D$196,"no dato",0,1)</f>
        <v>41917769</v>
      </c>
      <c r="K38" s="74" t="str">
        <f t="array" ref="K38">XLOOKUP(C38,BD_personas!$A$2:$A$196,BD_personas!$P$2:$P$196,"no dato",0,1)</f>
        <v/>
      </c>
      <c r="L38" s="58" t="str">
        <f>COUNTIF(Bd_hijos!B:B,C38)</f>
        <v>0</v>
      </c>
      <c r="M38" s="60" t="str">
        <f>COUNTIFS(Bd_hijos!B:B,C38,Bd_hijos!I:I,1)</f>
        <v>0</v>
      </c>
      <c r="N38" s="60" t="str">
        <f>COUNTIFS(Bd_hijos!B:B,C38,Bd_hijos!J:J,1)</f>
        <v>0</v>
      </c>
      <c r="O38" s="60" t="str">
        <f>COUNTIFS(Bd_hijos!B:B,C38,Bd_hijos!K:K,1)</f>
        <v>0</v>
      </c>
      <c r="P38" s="60" t="str">
        <f>COUNTIFS(Bd_hijos!B:B,C38,Bd_hijos!L:L,1)</f>
        <v>0</v>
      </c>
      <c r="Q38" s="60" t="str">
        <f t="shared" si="1"/>
        <v>0</v>
      </c>
      <c r="R38" s="58" t="str">
        <f t="array" ref="R38">XLOOKUP(C38,BD_personas!$A$2:$A$196,BD_personas!$O$2:$O$196,"no dato",0,1)</f>
        <v>1134858925</v>
      </c>
      <c r="S38" s="58" t="str">
        <f t="array" ref="S38">XLOOKUP(C38,BD_personas!$A$2:$A$196,BD_personas!$N$2:$N$196,"no dato",0,1)</f>
        <v>ciprianofacundonicolas@gmail.com</v>
      </c>
      <c r="T38" s="58" t="str">
        <f t="array" ref="T38">XLOOKUP(R38,grupo_whatsapp!$A$2:$A$306,grupo_whatsapp!$B$2:$B$306,"no esta",0,1)</f>
        <v>1</v>
      </c>
      <c r="U38" s="58" t="str">
        <f t="array" ref="U38">XLOOKUP(C38,BD_personas!$A$2:$A$196,aux_BD_Laborales!$S$2:$S$207,"no dato",0,1)</f>
        <v>#N/A</v>
      </c>
      <c r="V38" s="62" t="str">
        <f t="array" ref="V38">XLOOKUP(C38,aux_BD_Laborales!$B$2:$B$207,aux_BD_Laborales!$T$2:$T$207,"no tiene ficha pdf",0,1)</f>
        <v>1</v>
      </c>
      <c r="W38" s="55"/>
    </row>
    <row r="39" ht="15.75" customHeight="1">
      <c r="A39" s="56"/>
      <c r="B39" s="57"/>
      <c r="C39" s="67" t="str">
        <f>BD_personas!$A$2:$A$196</f>
        <v>22826482</v>
      </c>
      <c r="D39" s="67" t="str">
        <f t="array" ref="D39">XLOOKUP(C39,aux_BD_Laborales!$B$2:$B$207,aux_BD_Laborales!$P$2:$P$207,"dato no encontrado",0,1)</f>
        <v>Planta Permanente</v>
      </c>
      <c r="E39" s="67" t="str">
        <f t="array" ref="E39">XLOOKUP(C39,aux_BD_Delegados!$B$2:$B$17,aux_BD_Delegados!$D$2:$D$17," ",0,1)</f>
        <v>1</v>
      </c>
      <c r="F39" s="67" t="str">
        <f t="array" ref="F39">CONCATENATE(XLOOKUP(C39,BD_personas!$A$2:$A$196,BD_personas!$B$2:$B$196,"no dato",0,1),", ",XLOOKUP(C39,BD_personas!$A$2:$A$196,BD_personas!$C$2:$C$196,"no dato",0,1))</f>
        <v>corarelu,  alejandra </v>
      </c>
      <c r="G39" s="67" t="str">
        <f t="array" ref="G39">XLOOKUP(C39,aux_BD_Laborales!$B$2:$B$207,aux_BD_Laborales!$C$2:$C$207,"no dato",0,1)</f>
        <v>130</v>
      </c>
      <c r="H39" s="68" t="str">
        <f t="array" ref="H39">XLOOKUP(C39,aux_BD_Laborales!$B$2:$B$207, aux_BD_Laborales!$Q$2:$Q$207,"no dato",0,1)</f>
        <v>1/11/2016</v>
      </c>
      <c r="I39" s="67" t="str">
        <f t="array" ref="I39">XLOOKUP(C39,aux_BD_Laborales!$B$2:$B$207,aux_BD_Laborales!$R$2:$R$207,"no dato",0,1)</f>
        <v>9</v>
      </c>
      <c r="J39" s="67" t="str">
        <f t="array" ref="J39">XLOOKUP(C39,BD_personas!$A$2:$A$196,BD_personas!$D$2:$D$196,"no dato",0,1)</f>
        <v>22826482</v>
      </c>
      <c r="K39" s="68" t="str">
        <f t="array" ref="K39">XLOOKUP(C39,BD_personas!$A$2:$A$196,BD_personas!$P$2:$P$196,"no dato",0,1)</f>
        <v>21/8/1972</v>
      </c>
      <c r="L39" s="67" t="str">
        <f>COUNTIF(Bd_hijos!B:B,C39)</f>
        <v>2</v>
      </c>
      <c r="M39" s="69" t="str">
        <f>COUNTIFS(Bd_hijos!B:B,C39,Bd_hijos!I:I,1)</f>
        <v>0</v>
      </c>
      <c r="N39" s="69" t="str">
        <f>COUNTIFS(Bd_hijos!B:B,C39,Bd_hijos!J:J,1)</f>
        <v>0</v>
      </c>
      <c r="O39" s="69" t="str">
        <f>COUNTIFS(Bd_hijos!B:B,C39,Bd_hijos!K:K,1)</f>
        <v>0</v>
      </c>
      <c r="P39" s="69" t="str">
        <f>COUNTIFS(Bd_hijos!B:B,C39,Bd_hijos!L:L,1)</f>
        <v>2</v>
      </c>
      <c r="Q39" s="69" t="str">
        <f t="shared" si="1"/>
        <v>2</v>
      </c>
      <c r="R39" s="67" t="str">
        <f t="array" ref="R39">XLOOKUP(C39,BD_personas!$A$2:$A$196,BD_personas!$O$2:$O$196,"no dato",0,1)</f>
        <v>1166482926</v>
      </c>
      <c r="S39" s="67" t="str">
        <f t="array" ref="S39">XLOOKUP(C39,BD_personas!$A$2:$A$196,BD_personas!$N$2:$N$196,"no dato",0,1)</f>
        <v>alejandracorarelu@hotmail.com</v>
      </c>
      <c r="T39" s="67" t="str">
        <f t="array" ref="T39">XLOOKUP(R39,grupo_whatsapp!$A$2:$A$306,grupo_whatsapp!$B$2:$B$306,"no esta",0,1)</f>
        <v>1</v>
      </c>
      <c r="U39" s="67" t="str">
        <f t="array" ref="U39">XLOOKUP(C39,BD_personas!$A$2:$A$196,aux_BD_Laborales!$S$2:$S$207,"no dato",0,1)</f>
        <v>#N/A</v>
      </c>
      <c r="V39" s="70" t="str">
        <f t="array" ref="V39">XLOOKUP(C39,aux_BD_Laborales!$B$2:$B$207,aux_BD_Laborales!$T$2:$T$207,"no tiene ficha pdf",0,1)</f>
        <v>no tiene en pdf</v>
      </c>
      <c r="W39" s="55"/>
    </row>
    <row r="40" ht="15.75" hidden="1" customHeight="1">
      <c r="A40" s="56"/>
      <c r="B40" s="57"/>
      <c r="C40" s="58" t="str">
        <f>BD_personas!$A$2:$A$196</f>
        <v>37060301</v>
      </c>
      <c r="D40" s="58" t="str">
        <f t="array" ref="D40">XLOOKUP(C40,aux_BD_Laborales!$B$2:$B$207,aux_BD_Laborales!$P$2:$P$207,"dato no encontrado",0,1)</f>
        <v>Monotributista</v>
      </c>
      <c r="E40" s="57" t="str">
        <f t="array" ref="E40">XLOOKUP(C40,aux_BD_Delegados!$B$2:$B$17,aux_BD_Delegados!$D$2:$D$17," ",0,1)</f>
        <v> </v>
      </c>
      <c r="F40" s="58" t="str">
        <f t="array" ref="F40">CONCATENATE(XLOOKUP(C40,BD_personas!$A$2:$A$196,BD_personas!$B$2:$B$196,"no dato",0,1),", ",XLOOKUP(C40,BD_personas!$A$2:$A$196,BD_personas!$C$2:$C$196,"no dato",0,1))</f>
        <v>coronel,  alejandra noemi</v>
      </c>
      <c r="G40" s="58" t="str">
        <f t="array" ref="G40">XLOOKUP(C40,aux_BD_Laborales!$B$2:$B$207,aux_BD_Laborales!$C$2:$C$207,"no dato",0,1)</f>
        <v>2883</v>
      </c>
      <c r="H40" s="74" t="str">
        <f t="array" ref="H40">XLOOKUP(C40,aux_BD_Laborales!$B$2:$B$207, aux_BD_Laborales!$Q$2:$Q$207,"no dato",0,1)</f>
        <v/>
      </c>
      <c r="I40" s="58" t="str">
        <f t="array" ref="I40">XLOOKUP(C40,aux_BD_Laborales!$B$2:$B$207,aux_BD_Laborales!$R$2:$R$207,"no dato",0,1)</f>
        <v>126</v>
      </c>
      <c r="J40" s="58" t="str">
        <f t="array" ref="J40">XLOOKUP(C40,BD_personas!$A$2:$A$196,BD_personas!$D$2:$D$196,"no dato",0,1)</f>
        <v>37060301</v>
      </c>
      <c r="K40" s="59" t="str">
        <f t="array" ref="K40">XLOOKUP(C40,BD_personas!$A$2:$A$196,BD_personas!$P$2:$P$196,"no dato",0,1)</f>
        <v>25/4/1993</v>
      </c>
      <c r="L40" s="58" t="str">
        <f>COUNTIF(Bd_hijos!B:B,C40)</f>
        <v>2</v>
      </c>
      <c r="M40" s="60" t="str">
        <f>COUNTIFS(Bd_hijos!B:B,C40,Bd_hijos!I:I,1)</f>
        <v>0</v>
      </c>
      <c r="N40" s="60" t="str">
        <f>COUNTIFS(Bd_hijos!B:B,C40,Bd_hijos!J:J,1)</f>
        <v>0</v>
      </c>
      <c r="O40" s="60" t="str">
        <f>COUNTIFS(Bd_hijos!B:B,C40,Bd_hijos!K:K,1)</f>
        <v>0</v>
      </c>
      <c r="P40" s="60" t="str">
        <f>COUNTIFS(Bd_hijos!B:B,C40,Bd_hijos!L:L,1)</f>
        <v>2</v>
      </c>
      <c r="Q40" s="60" t="str">
        <f t="shared" si="1"/>
        <v>2</v>
      </c>
      <c r="R40" s="57" t="str">
        <f t="array" ref="R40">XLOOKUP(C40,BD_personas!$A$2:$A$196,BD_personas!$O$2:$O$196,"no dato",0,1)</f>
        <v/>
      </c>
      <c r="S40" s="58" t="str">
        <f t="array" ref="S40">XLOOKUP(C40,BD_personas!$A$2:$A$196,BD_personas!$N$2:$N$196,"no dato",0,1)</f>
        <v>coronel.alejandra21n@gmail.com</v>
      </c>
      <c r="T40" s="58" t="str">
        <f t="array" ref="T40">XLOOKUP(R40,grupo_whatsapp!$A$2:$A$306,grupo_whatsapp!$B$2:$B$306,"no esta",0,1)</f>
        <v>no esta</v>
      </c>
      <c r="U40" s="58" t="str">
        <f t="array" ref="U40">XLOOKUP(C40,BD_personas!$A$2:$A$196,aux_BD_Laborales!$S$2:$S$207,"no dato",0,1)</f>
        <v>#N/A</v>
      </c>
      <c r="V40" s="73"/>
      <c r="W40" s="55"/>
    </row>
    <row r="41" ht="15.75" hidden="1" customHeight="1">
      <c r="A41" s="56"/>
      <c r="B41" s="57"/>
      <c r="C41" s="63" t="str">
        <f>BD_personas!$A$2:$A$196</f>
        <v>21130792</v>
      </c>
      <c r="D41" s="63" t="str">
        <f t="array" ref="D41">XLOOKUP(C41,aux_BD_Laborales!$B$2:$B$207,aux_BD_Laborales!$P$2:$P$207,"dato no encontrado",0,1)</f>
        <v>Monotributista</v>
      </c>
      <c r="E41" s="57" t="str">
        <f t="array" ref="E41">XLOOKUP(C41,aux_BD_Delegados!$B$2:$B$17,aux_BD_Delegados!$D$2:$D$17," ",0,1)</f>
        <v> </v>
      </c>
      <c r="F41" s="63" t="str">
        <f t="array" ref="F41">CONCATENATE(XLOOKUP(C41,BD_personas!$A$2:$A$196,BD_personas!$B$2:$B$196,"no dato",0,1),", ",XLOOKUP(C41,BD_personas!$A$2:$A$196,BD_personas!$C$2:$C$196,"no dato",0,1))</f>
        <v>declavio,  maría cristina</v>
      </c>
      <c r="G41" s="63" t="str">
        <f t="array" ref="G41">XLOOKUP(C41,aux_BD_Laborales!$B$2:$B$207,aux_BD_Laborales!$C$2:$C$207,"no dato",0,1)</f>
        <v>1579</v>
      </c>
      <c r="H41" s="64" t="str">
        <f t="array" ref="H41">XLOOKUP(C41,aux_BD_Laborales!$B$2:$B$207, aux_BD_Laborales!$Q$2:$Q$207,"no dato",0,1)</f>
        <v>1/2/2019</v>
      </c>
      <c r="I41" s="63" t="str">
        <f t="array" ref="I41">XLOOKUP(C41,aux_BD_Laborales!$B$2:$B$207,aux_BD_Laborales!$R$2:$R$207,"no dato",0,1)</f>
        <v>6</v>
      </c>
      <c r="J41" s="63" t="str">
        <f t="array" ref="J41">XLOOKUP(C41,BD_personas!$A$2:$A$196,BD_personas!$D$2:$D$196,"no dato",0,1)</f>
        <v>21130792</v>
      </c>
      <c r="K41" s="64" t="str">
        <f t="array" ref="K41">XLOOKUP(C41,BD_personas!$A$2:$A$196,BD_personas!$P$2:$P$196,"no dato",0,1)</f>
        <v>9/11/1961</v>
      </c>
      <c r="L41" s="63" t="str">
        <f>COUNTIF(Bd_hijos!B:B,C41)</f>
        <v>0</v>
      </c>
      <c r="M41" s="65" t="str">
        <f>COUNTIFS(Bd_hijos!B:B,C41,Bd_hijos!I:I,1)</f>
        <v>0</v>
      </c>
      <c r="N41" s="65" t="str">
        <f>COUNTIFS(Bd_hijos!B:B,C41,Bd_hijos!J:J,1)</f>
        <v>0</v>
      </c>
      <c r="O41" s="65" t="str">
        <f>COUNTIFS(Bd_hijos!B:B,C41,Bd_hijos!K:K,1)</f>
        <v>0</v>
      </c>
      <c r="P41" s="65" t="str">
        <f>COUNTIFS(Bd_hijos!B:B,C41,Bd_hijos!L:L,1)</f>
        <v>0</v>
      </c>
      <c r="Q41" s="65" t="str">
        <f t="shared" si="1"/>
        <v>0</v>
      </c>
      <c r="R41" s="63" t="str">
        <f t="array" ref="R41">XLOOKUP(C41,BD_personas!$A$2:$A$196,BD_personas!$O$2:$O$196,"no dato",0,1)</f>
        <v>1161062052</v>
      </c>
      <c r="S41" s="63" t="str">
        <f t="array" ref="S41">XLOOKUP(C41,BD_personas!$A$2:$A$196,BD_personas!$N$2:$N$196,"no dato",0,1)</f>
        <v>Cristinadecla61@gmail .com</v>
      </c>
      <c r="T41" s="63" t="str">
        <f t="array" ref="T41">XLOOKUP(R41,grupo_whatsapp!$A$2:$A$306,grupo_whatsapp!$B$2:$B$306,"no esta",0,1)</f>
        <v>no esta</v>
      </c>
      <c r="U41" s="63" t="str">
        <f t="array" ref="U41">XLOOKUP(C41,BD_personas!$A$2:$A$196,aux_BD_Laborales!$S$2:$S$207,"no dato",0,1)</f>
        <v>#N/A</v>
      </c>
      <c r="V41" s="66" t="str">
        <f t="array" ref="V41">XLOOKUP(C41,aux_BD_Laborales!$B$2:$B$207,aux_BD_Laborales!$T$2:$T$207,"no tiene ficha pdf",0,1)</f>
        <v>no tiene en pdf</v>
      </c>
      <c r="W41" s="55"/>
    </row>
    <row r="42" ht="15.75" customHeight="1">
      <c r="A42" s="56"/>
      <c r="B42" s="57"/>
      <c r="C42" s="67" t="str">
        <f>BD_personas!$A$2:$A$196</f>
        <v>24033237</v>
      </c>
      <c r="D42" s="67" t="str">
        <f t="array" ref="D42">XLOOKUP(C42,aux_BD_Laborales!$B$2:$B$207,aux_BD_Laborales!$P$2:$P$207,"dato no encontrado",0,1)</f>
        <v>Planta Transitoria</v>
      </c>
      <c r="E42" s="67" t="str">
        <f t="array" ref="E42">XLOOKUP(C42,aux_BD_Delegados!$B$2:$B$17,aux_BD_Delegados!$D$2:$D$17," ",0,1)</f>
        <v>1</v>
      </c>
      <c r="F42" s="67" t="str">
        <f t="array" ref="F42">CONCATENATE(XLOOKUP(C42,BD_personas!$A$2:$A$196,BD_personas!$B$2:$B$196,"no dato",0,1),", ",XLOOKUP(C42,BD_personas!$A$2:$A$196,BD_personas!$C$2:$C$196,"no dato",0,1))</f>
        <v>delluniversidad,  gabriela andrea</v>
      </c>
      <c r="G42" s="67" t="str">
        <f t="array" ref="G42">XLOOKUP(C42,aux_BD_Laborales!$B$2:$B$207,aux_BD_Laborales!$C$2:$C$207,"no dato",0,1)</f>
        <v>303</v>
      </c>
      <c r="H42" s="68" t="str">
        <f t="array" ref="H42">XLOOKUP(C42,aux_BD_Laborales!$B$2:$B$207, aux_BD_Laborales!$Q$2:$Q$207,"no dato",0,1)</f>
        <v>5/9/2017</v>
      </c>
      <c r="I42" s="67" t="str">
        <f t="array" ref="I42">XLOOKUP(C42,aux_BD_Laborales!$B$2:$B$207,aux_BD_Laborales!$R$2:$R$207,"no dato",0,1)</f>
        <v>8</v>
      </c>
      <c r="J42" s="67" t="str">
        <f t="array" ref="J42">XLOOKUP(C42,BD_personas!$A$2:$A$196,BD_personas!$D$2:$D$196,"no dato",0,1)</f>
        <v>24033237</v>
      </c>
      <c r="K42" s="75" t="str">
        <f t="array" ref="K42">XLOOKUP(C42,BD_personas!$A$2:$A$196,BD_personas!$P$2:$P$196,"no dato",0,1)</f>
        <v>7/23/1974</v>
      </c>
      <c r="L42" s="67" t="str">
        <f>COUNTIF(Bd_hijos!B:B,C42)</f>
        <v>2</v>
      </c>
      <c r="M42" s="69" t="str">
        <f>COUNTIFS(Bd_hijos!B:B,C42,Bd_hijos!I:I,1)</f>
        <v>0</v>
      </c>
      <c r="N42" s="69" t="str">
        <f>COUNTIFS(Bd_hijos!B:B,C42,Bd_hijos!J:J,1)</f>
        <v>0</v>
      </c>
      <c r="O42" s="69" t="str">
        <f>COUNTIFS(Bd_hijos!B:B,C42,Bd_hijos!K:K,1)</f>
        <v>0</v>
      </c>
      <c r="P42" s="69" t="str">
        <f>COUNTIFS(Bd_hijos!B:B,C42,Bd_hijos!L:L,1)</f>
        <v>2</v>
      </c>
      <c r="Q42" s="69" t="str">
        <f t="shared" si="1"/>
        <v>2</v>
      </c>
      <c r="R42" s="67" t="str">
        <f t="array" ref="R42">XLOOKUP(C42,BD_personas!$A$2:$A$196,BD_personas!$O$2:$O$196,"no dato",0,1)</f>
        <v>1125993935</v>
      </c>
      <c r="S42" s="67" t="str">
        <f t="array" ref="S42">XLOOKUP(C42,BD_personas!$A$2:$A$196,BD_personas!$N$2:$N$196,"no dato",0,1)</f>
        <v>gabanddell.gd@gmail.com </v>
      </c>
      <c r="T42" s="67" t="str">
        <f t="array" ref="T42">XLOOKUP(R42,grupo_whatsapp!$A$2:$A$306,grupo_whatsapp!$B$2:$B$306,"no esta",0,1)</f>
        <v>1</v>
      </c>
      <c r="U42" s="67" t="str">
        <f t="array" ref="U42">XLOOKUP(C42,aux_BD_Laborales!$A$2:$A$207,aux_BD_Laborales!$S$2:$S$207,"no dato",0,1)</f>
        <v>no dato</v>
      </c>
      <c r="V42" s="73"/>
      <c r="W42" s="55"/>
    </row>
    <row r="43" ht="15.75" customHeight="1">
      <c r="A43" s="56"/>
      <c r="B43" s="57"/>
      <c r="C43" s="63" t="str">
        <f>BD_personas!$A$2:$A$196</f>
        <v>22656778</v>
      </c>
      <c r="D43" s="63" t="str">
        <f t="array" ref="D43">XLOOKUP(C43,aux_BD_Laborales!$B$2:$B$207,aux_BD_Laborales!$P$2:$P$207,"dato no encontrado",0,1)</f>
        <v>Monotributista</v>
      </c>
      <c r="E43" s="57" t="str">
        <f t="array" ref="E43">XLOOKUP(C43,aux_BD_Delegados!$B$2:$B$17,aux_BD_Delegados!$D$2:$D$17," ",0,1)</f>
        <v> </v>
      </c>
      <c r="F43" s="63" t="str">
        <f t="array" ref="F43">CONCATENATE(XLOOKUP(C43,BD_personas!$A$2:$A$196,BD_personas!$B$2:$B$196,"no dato",0,1),", ",XLOOKUP(C43,BD_personas!$A$2:$A$196,BD_personas!$C$2:$C$196,"no dato",0,1))</f>
        <v>diego,  roxana claudia</v>
      </c>
      <c r="G43" s="63" t="str">
        <f t="array" ref="G43">XLOOKUP(C43,aux_BD_Laborales!$B$2:$B$207,aux_BD_Laborales!$C$2:$C$207,"no dato",0,1)</f>
        <v>1116</v>
      </c>
      <c r="H43" s="64" t="str">
        <f t="array" ref="H43">XLOOKUP(C43,aux_BD_Laborales!$B$2:$B$207, aux_BD_Laborales!$Q$2:$Q$207,"no dato",0,1)</f>
        <v>7/8/2017</v>
      </c>
      <c r="I43" s="63" t="str">
        <f t="array" ref="I43">XLOOKUP(C43,aux_BD_Laborales!$B$2:$B$207,aux_BD_Laborales!$R$2:$R$207,"no dato",0,1)</f>
        <v>8</v>
      </c>
      <c r="J43" s="63" t="str">
        <f t="array" ref="J43">XLOOKUP(C43,BD_personas!$A$2:$A$196,BD_personas!$D$2:$D$196,"no dato",0,1)</f>
        <v>22656778</v>
      </c>
      <c r="K43" s="64" t="str">
        <f t="array" ref="K43">XLOOKUP(C43,BD_personas!$A$2:$A$196,BD_personas!$P$2:$P$196,"no dato",0,1)</f>
        <v>10/5/1972</v>
      </c>
      <c r="L43" s="63" t="str">
        <f>COUNTIF(Bd_hijos!B:B,C43)</f>
        <v>0</v>
      </c>
      <c r="M43" s="65" t="str">
        <f>COUNTIFS(Bd_hijos!B:B,C43,Bd_hijos!I:I,1)</f>
        <v>0</v>
      </c>
      <c r="N43" s="65" t="str">
        <f>COUNTIFS(Bd_hijos!B:B,C43,Bd_hijos!J:J,1)</f>
        <v>0</v>
      </c>
      <c r="O43" s="65" t="str">
        <f>COUNTIFS(Bd_hijos!B:B,C43,Bd_hijos!K:K,1)</f>
        <v>0</v>
      </c>
      <c r="P43" s="65" t="str">
        <f>COUNTIFS(Bd_hijos!B:B,C43,Bd_hijos!L:L,1)</f>
        <v>0</v>
      </c>
      <c r="Q43" s="65" t="str">
        <f t="shared" si="1"/>
        <v>0</v>
      </c>
      <c r="R43" s="63" t="str">
        <f t="array" ref="R43">XLOOKUP(C43,BD_personas!$A$2:$A$196,BD_personas!$O$2:$O$196,"no dato",0,1)</f>
        <v>1164681681</v>
      </c>
      <c r="S43" s="63" t="str">
        <f t="array" ref="S43">XLOOKUP(C43,BD_personas!$A$2:$A$196,BD_personas!$N$2:$N$196,"no dato",0,1)</f>
        <v>roxanadiego@yahoo.com.ar</v>
      </c>
      <c r="T43" s="63" t="str">
        <f t="array" ref="T43">XLOOKUP(R43,grupo_whatsapp!$A$2:$A$306,grupo_whatsapp!$B$2:$B$306,"no esta",0,1)</f>
        <v>1</v>
      </c>
      <c r="U43" s="63" t="str">
        <f t="array" ref="U43">XLOOKUP(C43,aux_BD_Laborales!$A$2:$A$207,aux_BD_Laborales!$S$2:$S$207,"no dato",0,1)</f>
        <v>no dato</v>
      </c>
      <c r="V43" s="66" t="str">
        <f t="array" ref="V43">XLOOKUP(C43,aux_BD_Laborales!$B$2:$B$207,aux_BD_Laborales!$T$2:$T$207,"no tiene ficha pdf",0,1)</f>
        <v>1</v>
      </c>
      <c r="W43" s="55"/>
    </row>
    <row r="44" ht="15.75" hidden="1" customHeight="1">
      <c r="A44" s="56"/>
      <c r="B44" s="57"/>
      <c r="C44" s="58" t="str">
        <f>BD_personas!$A$2:$A$196</f>
        <v>35353668</v>
      </c>
      <c r="D44" s="58" t="str">
        <f t="array" ref="D44">XLOOKUP(C44,aux_BD_Laborales!$B$2:$B$207,aux_BD_Laborales!$P$2:$P$207,"dato no encontrado",0,1)</f>
        <v>Monotributista</v>
      </c>
      <c r="E44" s="57" t="str">
        <f t="array" ref="E44">XLOOKUP(C44,aux_BD_Delegados!$B$2:$B$17,aux_BD_Delegados!$D$2:$D$17," ",0,1)</f>
        <v> </v>
      </c>
      <c r="F44" s="58" t="str">
        <f t="array" ref="F44">CONCATENATE(XLOOKUP(C44,BD_personas!$A$2:$A$196,BD_personas!$B$2:$B$196,"no dato",0,1),", ",XLOOKUP(C44,BD_personas!$A$2:$A$196,BD_personas!$C$2:$C$196,"no dato",0,1))</f>
        <v>de como,  daiana</v>
      </c>
      <c r="G44" s="58" t="str">
        <f t="array" ref="G44">XLOOKUP(C44,aux_BD_Laborales!$B$2:$B$207,aux_BD_Laborales!$C$2:$C$207,"no dato",0,1)</f>
        <v>1640</v>
      </c>
      <c r="H44" s="59" t="str">
        <f t="array" ref="H44">XLOOKUP(C44,aux_BD_Laborales!$B$2:$B$207, aux_BD_Laborales!$Q$2:$Q$207,"no dato",0,1)</f>
        <v>1/3/2019</v>
      </c>
      <c r="I44" s="58" t="str">
        <f t="array" ref="I44">XLOOKUP(C44,aux_BD_Laborales!$B$2:$B$207,aux_BD_Laborales!$R$2:$R$207,"no dato",0,1)</f>
        <v>6</v>
      </c>
      <c r="J44" s="58" t="str">
        <f t="array" ref="J44">XLOOKUP(C44,BD_personas!$A$2:$A$196,BD_personas!$D$2:$D$196,"no dato",0,1)</f>
        <v>35353668</v>
      </c>
      <c r="K44" s="59" t="str">
        <f t="array" ref="K44">XLOOKUP(C44,BD_personas!$A$2:$A$196,BD_personas!$P$2:$P$196,"no dato",0,1)</f>
        <v>29/12/1990</v>
      </c>
      <c r="L44" s="58" t="str">
        <f>COUNTIF(Bd_hijos!B:B,C44)</f>
        <v>0</v>
      </c>
      <c r="M44" s="60" t="str">
        <f>COUNTIFS(Bd_hijos!B:B,C44,Bd_hijos!I:I,1)</f>
        <v>0</v>
      </c>
      <c r="N44" s="60" t="str">
        <f>COUNTIFS(Bd_hijos!B:B,C44,Bd_hijos!J:J,1)</f>
        <v>0</v>
      </c>
      <c r="O44" s="60" t="str">
        <f>COUNTIFS(Bd_hijos!B:B,C44,Bd_hijos!K:K,1)</f>
        <v>0</v>
      </c>
      <c r="P44" s="60" t="str">
        <f>COUNTIFS(Bd_hijos!B:B,C44,Bd_hijos!L:L,1)</f>
        <v>0</v>
      </c>
      <c r="Q44" s="60" t="str">
        <f t="shared" si="1"/>
        <v>0</v>
      </c>
      <c r="R44" s="57" t="str">
        <f t="array" ref="R44">XLOOKUP(C44,BD_personas!$A$2:$A$196,BD_personas!$O$2:$O$196,"no dato",0,1)</f>
        <v/>
      </c>
      <c r="S44" s="58" t="str">
        <f t="array" ref="S44">XLOOKUP(C44,BD_personas!$A$2:$A$196,BD_personas!$N$2:$N$196,"no dato",0,1)</f>
        <v>Daiana.decomo@gmail.com </v>
      </c>
      <c r="T44" s="58" t="str">
        <f t="array" ref="T44">XLOOKUP(R44,grupo_whatsapp!$A$2:$A$306,grupo_whatsapp!$B$2:$B$306,"no esta",0,1)</f>
        <v>no esta</v>
      </c>
      <c r="U44" s="57"/>
      <c r="V44" s="73"/>
      <c r="W44" s="55"/>
    </row>
    <row r="45" ht="15.75" customHeight="1">
      <c r="A45" s="56"/>
      <c r="B45" s="57"/>
      <c r="C45" s="63" t="str">
        <f>BD_personas!$A$2:$A$196</f>
        <v>21981832</v>
      </c>
      <c r="D45" s="63" t="str">
        <f t="array" ref="D45">XLOOKUP(C45,aux_BD_Laborales!$B$2:$B$207,aux_BD_Laborales!$P$2:$P$207,"dato no encontrado",0,1)</f>
        <v>Monotributista</v>
      </c>
      <c r="E45" s="57" t="str">
        <f t="array" ref="E45">XLOOKUP(C45,aux_BD_Delegados!$B$2:$B$17,aux_BD_Delegados!$D$2:$D$17," ",0,1)</f>
        <v> </v>
      </c>
      <c r="F45" s="63" t="str">
        <f t="array" ref="F45">CONCATENATE(XLOOKUP(C45,BD_personas!$A$2:$A$196,BD_personas!$B$2:$B$196,"no dato",0,1),", ",XLOOKUP(C45,BD_personas!$A$2:$A$196,BD_personas!$C$2:$C$196,"no dato",0,1))</f>
        <v>digangi,  stella maris</v>
      </c>
      <c r="G45" s="63" t="str">
        <f t="array" ref="G45">XLOOKUP(C45,aux_BD_Laborales!$B$2:$B$207,aux_BD_Laborales!$C$2:$C$207,"no dato",0,1)</f>
        <v>2447</v>
      </c>
      <c r="H45" s="74" t="str">
        <f t="array" ref="H45">XLOOKUP(C45,aux_BD_Laborales!$B$2:$B$207, aux_BD_Laborales!$Q$2:$Q$207,"no dato",0,1)</f>
        <v/>
      </c>
      <c r="I45" s="63" t="str">
        <f t="array" ref="I45">XLOOKUP(C45,aux_BD_Laborales!$B$2:$B$207,aux_BD_Laborales!$R$2:$R$207,"no dato",0,1)</f>
        <v>126</v>
      </c>
      <c r="J45" s="63" t="str">
        <f t="array" ref="J45">XLOOKUP(C45,BD_personas!$A$2:$A$196,BD_personas!$D$2:$D$196,"no dato",0,1)</f>
        <v>21981832</v>
      </c>
      <c r="K45" s="64" t="str">
        <f t="array" ref="K45">XLOOKUP(C45,BD_personas!$A$2:$A$196,BD_personas!$P$2:$P$196,"no dato",0,1)</f>
        <v>27/12/1970</v>
      </c>
      <c r="L45" s="63" t="str">
        <f>COUNTIF(Bd_hijos!B:B,C45)</f>
        <v>0</v>
      </c>
      <c r="M45" s="65" t="str">
        <f>COUNTIFS(Bd_hijos!B:B,C45,Bd_hijos!I:I,1)</f>
        <v>0</v>
      </c>
      <c r="N45" s="65" t="str">
        <f>COUNTIFS(Bd_hijos!B:B,C45,Bd_hijos!J:J,1)</f>
        <v>0</v>
      </c>
      <c r="O45" s="65" t="str">
        <f>COUNTIFS(Bd_hijos!B:B,C45,Bd_hijos!K:K,1)</f>
        <v>0</v>
      </c>
      <c r="P45" s="65" t="str">
        <f>COUNTIFS(Bd_hijos!B:B,C45,Bd_hijos!L:L,1)</f>
        <v>0</v>
      </c>
      <c r="Q45" s="65" t="str">
        <f t="shared" si="1"/>
        <v>0</v>
      </c>
      <c r="R45" s="63" t="str">
        <f t="array" ref="R45">XLOOKUP(C45,BD_personas!$A$2:$A$196,BD_personas!$O$2:$O$196,"no dato",0,1)</f>
        <v>1149742514</v>
      </c>
      <c r="S45" s="63" t="str">
        <f t="array" ref="S45">XLOOKUP(C45,BD_personas!$A$2:$A$196,BD_personas!$N$2:$N$196,"no dato",0,1)</f>
        <v>digangistella@gmail.com</v>
      </c>
      <c r="T45" s="63" t="str">
        <f t="array" ref="T45">XLOOKUP(R45,grupo_whatsapp!$A$2:$A$306,grupo_whatsapp!$B$2:$B$306,"no esta",0,1)</f>
        <v>1</v>
      </c>
      <c r="U45" s="63" t="str">
        <f t="array" ref="U45">XLOOKUP(C45,BD_personas!$A$2:$A$196,aux_BD_Laborales!$S$2:$S$207,"no dato",0,1)</f>
        <v>#N/A</v>
      </c>
      <c r="V45" s="66" t="str">
        <f t="array" ref="V45">XLOOKUP(C45,aux_BD_Laborales!$B$2:$B$207,aux_BD_Laborales!$T$2:$T$207,"no tiene ficha pdf",0,1)</f>
        <v>no tiene en pdf</v>
      </c>
      <c r="W45" s="55"/>
    </row>
    <row r="46" ht="15.75" customHeight="1">
      <c r="A46" s="56"/>
      <c r="B46" s="57"/>
      <c r="C46" s="58" t="str">
        <f>BD_personas!$A$2:$A$196</f>
        <v>41639943</v>
      </c>
      <c r="D46" s="58" t="str">
        <f t="array" ref="D46">XLOOKUP(C46,aux_BD_Laborales!$B$2:$B$207,aux_BD_Laborales!$P$2:$P$207,"dato no encontrado",0,1)</f>
        <v>Monotributista</v>
      </c>
      <c r="E46" s="57" t="str">
        <f t="array" ref="E46">XLOOKUP(C46,aux_BD_Delegados!$B$2:$B$17,aux_BD_Delegados!$D$2:$D$17," ",0,1)</f>
        <v> </v>
      </c>
      <c r="F46" s="58" t="str">
        <f t="array" ref="F46">CONCATENATE(XLOOKUP(C46,BD_personas!$A$2:$A$196,BD_personas!$B$2:$B$196,"no dato",0,1),", ",XLOOKUP(C46,BD_personas!$A$2:$A$196,BD_personas!$C$2:$C$196,"no dato",0,1))</f>
        <v>diosquez,  sheila nahir</v>
      </c>
      <c r="G46" s="58" t="str">
        <f t="array" ref="G46">XLOOKUP(C46,aux_BD_Laborales!$B$2:$B$207,aux_BD_Laborales!$C$2:$C$207,"no dato",0,1)</f>
        <v>2449</v>
      </c>
      <c r="H46" s="74" t="str">
        <f t="array" ref="H46">XLOOKUP(C46,aux_BD_Laborales!$B$2:$B$207, aux_BD_Laborales!$Q$2:$Q$207,"no dato",0,1)</f>
        <v/>
      </c>
      <c r="I46" s="58" t="str">
        <f t="array" ref="I46">XLOOKUP(C46,aux_BD_Laborales!$B$2:$B$207,aux_BD_Laborales!$R$2:$R$207,"no dato",0,1)</f>
        <v>126</v>
      </c>
      <c r="J46" s="58" t="str">
        <f t="array" ref="J46">XLOOKUP(C46,BD_personas!$A$2:$A$196,BD_personas!$D$2:$D$196,"no dato",0,1)</f>
        <v>41639943</v>
      </c>
      <c r="K46" s="59" t="str">
        <f t="array" ref="K46">XLOOKUP(C46,BD_personas!$A$2:$A$196,BD_personas!$P$2:$P$196,"no dato",0,1)</f>
        <v>22/11/1998</v>
      </c>
      <c r="L46" s="58" t="str">
        <f>COUNTIF(Bd_hijos!B:B,C46)</f>
        <v>0</v>
      </c>
      <c r="M46" s="60" t="str">
        <f>COUNTIFS(Bd_hijos!B:B,C46,Bd_hijos!I:I,1)</f>
        <v>0</v>
      </c>
      <c r="N46" s="60" t="str">
        <f>COUNTIFS(Bd_hijos!B:B,C46,Bd_hijos!J:J,1)</f>
        <v>0</v>
      </c>
      <c r="O46" s="60" t="str">
        <f>COUNTIFS(Bd_hijos!B:B,C46,Bd_hijos!K:K,1)</f>
        <v>0</v>
      </c>
      <c r="P46" s="60" t="str">
        <f>COUNTIFS(Bd_hijos!B:B,C46,Bd_hijos!L:L,1)</f>
        <v>0</v>
      </c>
      <c r="Q46" s="60" t="str">
        <f t="shared" si="1"/>
        <v>0</v>
      </c>
      <c r="R46" s="58" t="str">
        <f t="array" ref="R46">XLOOKUP(C46,BD_personas!$A$2:$A$196,BD_personas!$O$2:$O$196,"no dato",0,1)</f>
        <v>1158059413</v>
      </c>
      <c r="S46" s="58" t="str">
        <f t="array" ref="S46">XLOOKUP(C46,BD_personas!$A$2:$A$196,BD_personas!$N$2:$N$196,"no dato",0,1)</f>
        <v>sheiladiosquez98@gmail.com</v>
      </c>
      <c r="T46" s="58" t="str">
        <f t="array" ref="T46">XLOOKUP(R46,grupo_whatsapp!$A$2:$A$306,grupo_whatsapp!$B$2:$B$306,"no esta",0,1)</f>
        <v>1</v>
      </c>
      <c r="U46" s="58" t="str">
        <f t="array" ref="U46">XLOOKUP(C46,aux_BD_Laborales!$A$2:$A$207,aux_BD_Laborales!$S$2:$S$207,"no dato",0,1)</f>
        <v>no dato</v>
      </c>
      <c r="V46" s="62" t="str">
        <f t="array" ref="V46">XLOOKUP(C46,aux_BD_Laborales!$B$2:$B$207,aux_BD_Laborales!$T$2:$T$207,"no tiene ficha pdf",0,1)</f>
        <v>no tiene en pdf</v>
      </c>
      <c r="W46" s="55"/>
    </row>
    <row r="47" ht="15.75" hidden="1" customHeight="1">
      <c r="A47" s="56"/>
      <c r="B47" s="57"/>
      <c r="C47" s="63" t="str">
        <f>BD_personas!$A$2:$A$196</f>
        <v>32404463</v>
      </c>
      <c r="D47" s="63" t="str">
        <f t="array" ref="D47">XLOOKUP(C47,aux_BD_Laborales!$B$2:$B$207,aux_BD_Laborales!$P$2:$P$207,"dato no encontrado",0,1)</f>
        <v>Monotributista </v>
      </c>
      <c r="E47" s="57" t="str">
        <f t="array" ref="E47">XLOOKUP(C47,aux_BD_Delegados!$B$2:$B$17,aux_BD_Delegados!$D$2:$D$17," ",0,1)</f>
        <v> </v>
      </c>
      <c r="F47" s="63" t="str">
        <f t="array" ref="F47">CONCATENATE(XLOOKUP(C47,BD_personas!$A$2:$A$196,BD_personas!$B$2:$B$196,"no dato",0,1),", ",XLOOKUP(C47,BD_personas!$A$2:$A$196,BD_personas!$C$2:$C$196,"no dato",0,1))</f>
        <v>d' agostino,  leandro</v>
      </c>
      <c r="G47" s="57" t="str">
        <f t="array" ref="G47">XLOOKUP(C47,aux_BD_Laborales!$B$2:$B$207,aux_BD_Laborales!$C$2:$C$207,"no dato",0,1)</f>
        <v/>
      </c>
      <c r="H47" s="74" t="str">
        <f t="array" ref="H47">XLOOKUP(C47,aux_BD_Laborales!$B$2:$B$207, aux_BD_Laborales!$Q$2:$Q$207,"no dato",0,1)</f>
        <v/>
      </c>
      <c r="I47" s="63" t="str">
        <f t="array" ref="I47">XLOOKUP(C47,aux_BD_Laborales!$B$2:$B$207,aux_BD_Laborales!$R$2:$R$207,"no dato",0,1)</f>
        <v>126</v>
      </c>
      <c r="J47" s="63" t="str">
        <f t="array" ref="J47">XLOOKUP(C47,BD_personas!$A$2:$A$196,BD_personas!$D$2:$D$196,"no dato",0,1)</f>
        <v>32404463</v>
      </c>
      <c r="K47" s="74" t="str">
        <f t="array" ref="K47">XLOOKUP(C47,BD_personas!$A$2:$A$196,BD_personas!$P$2:$P$196,"no dato",0,1)</f>
        <v/>
      </c>
      <c r="L47" s="63" t="str">
        <f>COUNTIF(Bd_hijos!B:B,C47)</f>
        <v>0</v>
      </c>
      <c r="M47" s="65" t="str">
        <f>COUNTIFS(Bd_hijos!B:B,C47,Bd_hijos!I:I,1)</f>
        <v>0</v>
      </c>
      <c r="N47" s="65" t="str">
        <f>COUNTIFS(Bd_hijos!B:B,C47,Bd_hijos!J:J,1)</f>
        <v>0</v>
      </c>
      <c r="O47" s="65" t="str">
        <f>COUNTIFS(Bd_hijos!B:B,C47,Bd_hijos!K:K,1)</f>
        <v>0</v>
      </c>
      <c r="P47" s="65" t="str">
        <f>COUNTIFS(Bd_hijos!B:B,C47,Bd_hijos!L:L,1)</f>
        <v>0</v>
      </c>
      <c r="Q47" s="65" t="str">
        <f t="shared" si="1"/>
        <v>0</v>
      </c>
      <c r="R47" s="57" t="str">
        <f t="array" ref="R47">XLOOKUP(C47,BD_personas!$A$2:$A$196,BD_personas!$O$2:$O$196,"no dato",0,1)</f>
        <v/>
      </c>
      <c r="S47" s="57" t="str">
        <f t="array" ref="S47">XLOOKUP(C47,BD_personas!$A$2:$A$196,BD_personas!$N$2:$N$196,"no dato",0,1)</f>
        <v/>
      </c>
      <c r="T47" s="63" t="str">
        <f t="array" ref="T47">XLOOKUP(R47,grupo_whatsapp!$A$2:$A$306,grupo_whatsapp!$B$2:$B$306,"no esta",0,1)</f>
        <v>no esta</v>
      </c>
      <c r="U47" s="63" t="str">
        <f t="array" ref="U47">XLOOKUP(C47,aux_BD_Laborales!$A$2:$A$207,aux_BD_Laborales!$S$2:$S$207,"no dato",0,1)</f>
        <v>no dato</v>
      </c>
      <c r="V47" s="66" t="str">
        <f t="array" ref="V47">XLOOKUP(C47,aux_BD_Laborales!$B$2:$B$207,aux_BD_Laborales!$T$2:$T$207,"no tiene ficha pdf",0,1)</f>
        <v>no tiene en pdf</v>
      </c>
      <c r="W47" s="55"/>
    </row>
    <row r="48" ht="15.75" customHeight="1">
      <c r="A48" s="56"/>
      <c r="B48" s="57"/>
      <c r="C48" s="58" t="str">
        <f>BD_personas!$A$2:$A$196</f>
        <v>36786519</v>
      </c>
      <c r="D48" s="58" t="str">
        <f t="array" ref="D48">XLOOKUP(C48,aux_BD_Laborales!$B$2:$B$207,aux_BD_Laborales!$P$2:$P$207,"dato no encontrado",0,1)</f>
        <v>Monotributista </v>
      </c>
      <c r="E48" s="57" t="str">
        <f t="array" ref="E48">XLOOKUP(C48,aux_BD_Delegados!$B$2:$B$17,aux_BD_Delegados!$D$2:$D$17," ",0,1)</f>
        <v> </v>
      </c>
      <c r="F48" s="58" t="str">
        <f t="array" ref="F48">CONCATENATE(XLOOKUP(C48,BD_personas!$A$2:$A$196,BD_personas!$B$2:$B$196,"no dato",0,1),", ",XLOOKUP(C48,BD_personas!$A$2:$A$196,BD_personas!$C$2:$C$196,"no dato",0,1))</f>
        <v>fernandez,  florencia soledad</v>
      </c>
      <c r="G48" s="58" t="str">
        <f t="array" ref="G48">XLOOKUP(C48,aux_BD_Laborales!$B$2:$B$207,aux_BD_Laborales!$C$2:$C$207,"no dato",0,1)</f>
        <v>2776</v>
      </c>
      <c r="H48" s="74" t="str">
        <f t="array" ref="H48">XLOOKUP(C48,aux_BD_Laborales!$B$2:$B$207, aux_BD_Laborales!$Q$2:$Q$207,"no dato",0,1)</f>
        <v/>
      </c>
      <c r="I48" s="58" t="str">
        <f t="array" ref="I48">XLOOKUP(C48,aux_BD_Laborales!$B$2:$B$207,aux_BD_Laborales!$R$2:$R$207,"no dato",0,1)</f>
        <v>126</v>
      </c>
      <c r="J48" s="58" t="str">
        <f t="array" ref="J48">XLOOKUP(C48,BD_personas!$A$2:$A$196,BD_personas!$D$2:$D$196,"no dato",0,1)</f>
        <v>36786519</v>
      </c>
      <c r="K48" s="74" t="str">
        <f t="array" ref="K48">XLOOKUP(C48,BD_personas!$A$2:$A$196,BD_personas!$P$2:$P$196,"no dato",0,1)</f>
        <v/>
      </c>
      <c r="L48" s="58" t="str">
        <f>COUNTIF(Bd_hijos!B:B,C48)</f>
        <v>1</v>
      </c>
      <c r="M48" s="60" t="str">
        <f>COUNTIFS(Bd_hijos!B:B,C48,Bd_hijos!I:I,1)</f>
        <v>0</v>
      </c>
      <c r="N48" s="60" t="str">
        <f>COUNTIFS(Bd_hijos!B:B,C48,Bd_hijos!J:J,1)</f>
        <v>1</v>
      </c>
      <c r="O48" s="60" t="str">
        <f>COUNTIFS(Bd_hijos!B:B,C48,Bd_hijos!K:K,1)</f>
        <v>0</v>
      </c>
      <c r="P48" s="60" t="str">
        <f>COUNTIFS(Bd_hijos!B:B,C48,Bd_hijos!L:L,1)</f>
        <v>0</v>
      </c>
      <c r="Q48" s="60" t="str">
        <f t="shared" si="1"/>
        <v>1</v>
      </c>
      <c r="R48" s="58" t="str">
        <f t="array" ref="R48">XLOOKUP(C48,BD_personas!$A$2:$A$196,BD_personas!$O$2:$O$196,"no dato",0,1)</f>
        <v>1164297376</v>
      </c>
      <c r="S48" s="57" t="str">
        <f t="array" ref="S48">XLOOKUP(C48,BD_personas!$A$2:$A$196,BD_personas!$N$2:$N$196,"no dato",0,1)</f>
        <v/>
      </c>
      <c r="T48" s="58" t="str">
        <f t="array" ref="T48">XLOOKUP(R48,grupo_whatsapp!$A$2:$A$306,grupo_whatsapp!$B$2:$B$306,"no esta",0,1)</f>
        <v>1</v>
      </c>
      <c r="U48" s="58" t="str">
        <f t="array" ref="U48">XLOOKUP(C48,BD_personas!$A$2:$A$196,aux_BD_Laborales!$S$2:$S$207,"no dato",0,1)</f>
        <v>#N/A</v>
      </c>
      <c r="V48" s="73"/>
      <c r="W48" s="55"/>
    </row>
    <row r="49" ht="15.75" customHeight="1">
      <c r="A49" s="56"/>
      <c r="B49" s="57"/>
      <c r="C49" s="63" t="str">
        <f>BD_personas!$A$2:$A$196</f>
        <v>37036332</v>
      </c>
      <c r="D49" s="63" t="str">
        <f t="array" ref="D49">XLOOKUP(C49,aux_BD_Laborales!$B$2:$B$207,aux_BD_Laborales!$P$2:$P$207,"dato no encontrado",0,1)</f>
        <v>Monotributista</v>
      </c>
      <c r="E49" s="57" t="str">
        <f t="array" ref="E49">XLOOKUP(C49,aux_BD_Delegados!$B$2:$B$17,aux_BD_Delegados!$D$2:$D$17," ",0,1)</f>
        <v> </v>
      </c>
      <c r="F49" s="63" t="str">
        <f t="array" ref="F49">CONCATENATE(XLOOKUP(C49,BD_personas!$A$2:$A$196,BD_personas!$B$2:$B$196,"no dato",0,1),", ",XLOOKUP(C49,BD_personas!$A$2:$A$196,BD_personas!$C$2:$C$196,"no dato",0,1))</f>
        <v>ferrari barcia,  brenda belen</v>
      </c>
      <c r="G49" s="63" t="str">
        <f t="array" ref="G49">XLOOKUP(C49,aux_BD_Laborales!$B$2:$B$207,aux_BD_Laborales!$C$2:$C$207,"no dato",0,1)</f>
        <v>1644</v>
      </c>
      <c r="H49" s="64" t="str">
        <f t="array" ref="H49">XLOOKUP(C49,aux_BD_Laborales!$B$2:$B$207, aux_BD_Laborales!$Q$2:$Q$207,"no dato",0,1)</f>
        <v>1/3/2019</v>
      </c>
      <c r="I49" s="63" t="str">
        <f t="array" ref="I49">XLOOKUP(C49,aux_BD_Laborales!$B$2:$B$207,aux_BD_Laborales!$R$2:$R$207,"no dato",0,1)</f>
        <v>6</v>
      </c>
      <c r="J49" s="63" t="str">
        <f t="array" ref="J49">XLOOKUP(C49,BD_personas!$A$2:$A$196,BD_personas!$D$2:$D$196,"no dato",0,1)</f>
        <v>37036332</v>
      </c>
      <c r="K49" s="64" t="str">
        <f t="array" ref="K49">XLOOKUP(C49,BD_personas!$A$2:$A$196,BD_personas!$P$2:$P$196,"no dato",0,1)</f>
        <v>27/8/1992</v>
      </c>
      <c r="L49" s="63" t="str">
        <f>COUNTIF(Bd_hijos!B:B,C49)</f>
        <v>1</v>
      </c>
      <c r="M49" s="65" t="str">
        <f>COUNTIFS(Bd_hijos!B:B,C49,Bd_hijos!I:I,1)</f>
        <v>0</v>
      </c>
      <c r="N49" s="65" t="str">
        <f>COUNTIFS(Bd_hijos!B:B,C49,Bd_hijos!J:J,1)</f>
        <v>0</v>
      </c>
      <c r="O49" s="65" t="str">
        <f>COUNTIFS(Bd_hijos!B:B,C49,Bd_hijos!K:K,1)</f>
        <v>1</v>
      </c>
      <c r="P49" s="65" t="str">
        <f>COUNTIFS(Bd_hijos!B:B,C49,Bd_hijos!L:L,1)</f>
        <v>0</v>
      </c>
      <c r="Q49" s="65" t="str">
        <f t="shared" si="1"/>
        <v>1</v>
      </c>
      <c r="R49" s="63" t="str">
        <f t="array" ref="R49">XLOOKUP(C49,BD_personas!$A$2:$A$196,BD_personas!$O$2:$O$196,"no dato",0,1)</f>
        <v>1126691233</v>
      </c>
      <c r="S49" s="63" t="str">
        <f t="array" ref="S49">XLOOKUP(C49,BD_personas!$A$2:$A$196,BD_personas!$N$2:$N$196,"no dato",0,1)</f>
        <v>brendaff92@hotmail.com</v>
      </c>
      <c r="T49" s="63" t="str">
        <f t="array" ref="T49">XLOOKUP(R49,grupo_whatsapp!$A$2:$A$306,grupo_whatsapp!$B$2:$B$306,"no esta",0,1)</f>
        <v>1</v>
      </c>
      <c r="U49" s="63" t="str">
        <f t="array" ref="U49">XLOOKUP(C49,BD_personas!$A$2:$A$196,aux_BD_Laborales!$S$2:$S$207,"no dato",0,1)</f>
        <v>#N/A</v>
      </c>
      <c r="V49" s="66" t="str">
        <f t="array" ref="V49">XLOOKUP(C49,aux_BD_Laborales!$B$2:$B$207,aux_BD_Laborales!$T$2:$T$207,"no tiene ficha pdf",0,1)</f>
        <v>1</v>
      </c>
      <c r="W49" s="55"/>
    </row>
    <row r="50" ht="15.75" customHeight="1">
      <c r="A50" s="56"/>
      <c r="B50" s="57"/>
      <c r="C50" s="58" t="str">
        <f>BD_personas!$A$2:$A$196</f>
        <v>44364634</v>
      </c>
      <c r="D50" s="58" t="str">
        <f t="array" ref="D50">XLOOKUP(C50,aux_BD_Laborales!$B$2:$B$207,aux_BD_Laborales!$P$2:$P$207,"dato no encontrado",0,1)</f>
        <v>Monotributista</v>
      </c>
      <c r="E50" s="57" t="str">
        <f t="array" ref="E50">XLOOKUP(C50,aux_BD_Delegados!$B$2:$B$17,aux_BD_Delegados!$D$2:$D$17," ",0,1)</f>
        <v> </v>
      </c>
      <c r="F50" s="58" t="str">
        <f t="array" ref="F50">CONCATENATE(XLOOKUP(C50,BD_personas!$A$2:$A$196,BD_personas!$B$2:$B$196,"no dato",0,1),", ",XLOOKUP(C50,BD_personas!$A$2:$A$196,BD_personas!$C$2:$C$196,"no dato",0,1))</f>
        <v>flamenco,  ludmila  rosalia</v>
      </c>
      <c r="G50" s="58" t="str">
        <f t="array" ref="G50">XLOOKUP(C50,aux_BD_Laborales!$B$2:$B$207,aux_BD_Laborales!$C$2:$C$207,"no dato",0,1)</f>
        <v>2463</v>
      </c>
      <c r="H50" s="74" t="str">
        <f t="array" ref="H50">XLOOKUP(C50,aux_BD_Laborales!$B$2:$B$207, aux_BD_Laborales!$Q$2:$Q$207,"no dato",0,1)</f>
        <v/>
      </c>
      <c r="I50" s="58" t="str">
        <f t="array" ref="I50">XLOOKUP(C50,aux_BD_Laborales!$B$2:$B$207,aux_BD_Laborales!$R$2:$R$207,"no dato",0,1)</f>
        <v>126</v>
      </c>
      <c r="J50" s="58" t="str">
        <f t="array" ref="J50">XLOOKUP(C50,BD_personas!$A$2:$A$196,BD_personas!$D$2:$D$196,"no dato",0,1)</f>
        <v>44364634</v>
      </c>
      <c r="K50" s="59" t="str">
        <f t="array" ref="K50">XLOOKUP(C50,BD_personas!$A$2:$A$196,BD_personas!$P$2:$P$196,"no dato",0,1)</f>
        <v>29/8/2002</v>
      </c>
      <c r="L50" s="58" t="str">
        <f>COUNTIF(Bd_hijos!B:B,C50)</f>
        <v>0</v>
      </c>
      <c r="M50" s="60" t="str">
        <f>COUNTIFS(Bd_hijos!B:B,C50,Bd_hijos!I:I,1)</f>
        <v>0</v>
      </c>
      <c r="N50" s="60" t="str">
        <f>COUNTIFS(Bd_hijos!B:B,C50,Bd_hijos!J:J,1)</f>
        <v>0</v>
      </c>
      <c r="O50" s="60" t="str">
        <f>COUNTIFS(Bd_hijos!B:B,C50,Bd_hijos!K:K,1)</f>
        <v>0</v>
      </c>
      <c r="P50" s="60" t="str">
        <f>COUNTIFS(Bd_hijos!B:B,C50,Bd_hijos!L:L,1)</f>
        <v>0</v>
      </c>
      <c r="Q50" s="60" t="str">
        <f t="shared" si="1"/>
        <v>0</v>
      </c>
      <c r="R50" s="58" t="str">
        <f t="array" ref="R50">XLOOKUP(C50,BD_personas!$A$2:$A$196,BD_personas!$O$2:$O$196,"no dato",0,1)</f>
        <v>1128153730</v>
      </c>
      <c r="S50" s="58" t="str">
        <f t="array" ref="S50">XLOOKUP(C50,BD_personas!$A$2:$A$196,BD_personas!$N$2:$N$196,"no dato",0,1)</f>
        <v>flamencoludmila02@gmail.com</v>
      </c>
      <c r="T50" s="58" t="str">
        <f t="array" ref="T50">XLOOKUP(R50,grupo_whatsapp!$A$2:$A$306,grupo_whatsapp!$B$2:$B$306,"no esta",0,1)</f>
        <v>1</v>
      </c>
      <c r="U50" s="58" t="str">
        <f t="array" ref="U50">XLOOKUP(C50,aux_BD_Laborales!$A$2:$A$207,aux_BD_Laborales!$S$2:$S$207,"no dato",0,1)</f>
        <v>no dato</v>
      </c>
      <c r="V50" s="73"/>
      <c r="W50" s="55"/>
    </row>
    <row r="51" ht="15.75" hidden="1" customHeight="1">
      <c r="A51" s="56"/>
      <c r="B51" s="57"/>
      <c r="C51" s="63" t="str">
        <f>BD_personas!$A$2:$A$196</f>
        <v>41263312</v>
      </c>
      <c r="D51" s="63" t="str">
        <f t="array" ref="D51">XLOOKUP(C51,aux_BD_Laborales!$B$2:$B$207,aux_BD_Laborales!$P$2:$P$207,"dato no encontrado",0,1)</f>
        <v>Monotributista</v>
      </c>
      <c r="E51" s="57" t="str">
        <f t="array" ref="E51">XLOOKUP(C51,aux_BD_Delegados!$B$2:$B$17,aux_BD_Delegados!$D$2:$D$17," ",0,1)</f>
        <v> </v>
      </c>
      <c r="F51" s="63" t="str">
        <f t="array" ref="F51">CONCATENATE(XLOOKUP(C51,BD_personas!$A$2:$A$196,BD_personas!$B$2:$B$196,"no dato",0,1),", ",XLOOKUP(C51,BD_personas!$A$2:$A$196,BD_personas!$C$2:$C$196,"no dato",0,1))</f>
        <v>fernandez,  nazarena abril</v>
      </c>
      <c r="G51" s="63" t="str">
        <f t="array" ref="G51">XLOOKUP(C51,aux_BD_Laborales!$B$2:$B$207,aux_BD_Laborales!$C$2:$C$207,"no dato",0,1)</f>
        <v>2267</v>
      </c>
      <c r="H51" s="74" t="str">
        <f t="array" ref="H51">XLOOKUP(C51,aux_BD_Laborales!$B$2:$B$207, aux_BD_Laborales!$Q$2:$Q$207,"no dato",0,1)</f>
        <v/>
      </c>
      <c r="I51" s="63" t="str">
        <f t="array" ref="I51">XLOOKUP(C51,aux_BD_Laborales!$B$2:$B$207,aux_BD_Laborales!$R$2:$R$207,"no dato",0,1)</f>
        <v>126</v>
      </c>
      <c r="J51" s="63" t="str">
        <f t="array" ref="J51">XLOOKUP(C51,BD_personas!$A$2:$A$196,BD_personas!$D$2:$D$196,"no dato",0,1)</f>
        <v>41263312</v>
      </c>
      <c r="K51" s="64" t="str">
        <f t="array" ref="K51">XLOOKUP(C51,BD_personas!$A$2:$A$196,BD_personas!$P$2:$P$196,"no dato",0,1)</f>
        <v>22/5/1998</v>
      </c>
      <c r="L51" s="63" t="str">
        <f>COUNTIF(Bd_hijos!B:B,C51)</f>
        <v>0</v>
      </c>
      <c r="M51" s="65" t="str">
        <f>COUNTIFS(Bd_hijos!B:B,C51,Bd_hijos!I:I,1)</f>
        <v>0</v>
      </c>
      <c r="N51" s="65" t="str">
        <f>COUNTIFS(Bd_hijos!B:B,C51,Bd_hijos!J:J,1)</f>
        <v>0</v>
      </c>
      <c r="O51" s="65" t="str">
        <f>COUNTIFS(Bd_hijos!B:B,C51,Bd_hijos!K:K,1)</f>
        <v>0</v>
      </c>
      <c r="P51" s="65" t="str">
        <f>COUNTIFS(Bd_hijos!B:B,C51,Bd_hijos!L:L,1)</f>
        <v>0</v>
      </c>
      <c r="Q51" s="65" t="str">
        <f t="shared" si="1"/>
        <v>0</v>
      </c>
      <c r="R51" s="63" t="str">
        <f t="array" ref="R51">XLOOKUP(C51,BD_personas!$A$2:$A$196,BD_personas!$O$2:$O$196,"no dato",0,1)</f>
        <v>1159622747</v>
      </c>
      <c r="S51" s="57" t="str">
        <f t="array" ref="S51">XLOOKUP(C51,BD_personas!$A$2:$A$196,BD_personas!$N$2:$N$196,"no dato",0,1)</f>
        <v/>
      </c>
      <c r="T51" s="63" t="str">
        <f t="array" ref="T51">XLOOKUP(R51,grupo_whatsapp!$A$2:$A$306,grupo_whatsapp!$B$2:$B$306,"no esta",0,1)</f>
        <v>no esta</v>
      </c>
      <c r="U51" s="63" t="str">
        <f t="array" ref="U51">XLOOKUP(C51,aux_BD_Laborales!$A$2:$A$207,aux_BD_Laborales!$S$2:$S$207,"no dato",0,1)</f>
        <v>no dato</v>
      </c>
      <c r="V51" s="73"/>
      <c r="W51" s="55"/>
    </row>
    <row r="52" ht="15.75" customHeight="1">
      <c r="A52" s="56"/>
      <c r="B52" s="57"/>
      <c r="C52" s="58" t="str">
        <f>BD_personas!$A$2:$A$196</f>
        <v>42586370</v>
      </c>
      <c r="D52" s="58" t="str">
        <f t="array" ref="D52">XLOOKUP(C52,aux_BD_Laborales!$B$2:$B$207,aux_BD_Laborales!$P$2:$P$207,"dato no encontrado",0,1)</f>
        <v>Monotributista</v>
      </c>
      <c r="E52" s="57" t="str">
        <f t="array" ref="E52">XLOOKUP(C52,aux_BD_Delegados!$B$2:$B$17,aux_BD_Delegados!$D$2:$D$17," ",0,1)</f>
        <v> </v>
      </c>
      <c r="F52" s="58" t="str">
        <f t="array" ref="F52">CONCATENATE(XLOOKUP(C52,BD_personas!$A$2:$A$196,BD_personas!$B$2:$B$196,"no dato",0,1),", ",XLOOKUP(C52,BD_personas!$A$2:$A$196,BD_personas!$C$2:$C$196,"no dato",0,1))</f>
        <v>figueroa,  fernando </v>
      </c>
      <c r="G52" s="58" t="str">
        <f t="array" ref="G52">XLOOKUP(C52,aux_BD_Laborales!$B$2:$B$207,aux_BD_Laborales!$C$2:$C$207,"no dato",0,1)</f>
        <v>1645</v>
      </c>
      <c r="H52" s="59" t="str">
        <f t="array" ref="H52">XLOOKUP(C52,aux_BD_Laborales!$B$2:$B$207, aux_BD_Laborales!$Q$2:$Q$207,"no dato",0,1)</f>
        <v>1/4/2019</v>
      </c>
      <c r="I52" s="58" t="str">
        <f t="array" ref="I52">XLOOKUP(C52,aux_BD_Laborales!$B$2:$B$207,aux_BD_Laborales!$R$2:$R$207,"no dato",0,1)</f>
        <v>6</v>
      </c>
      <c r="J52" s="58" t="str">
        <f t="array" ref="J52">XLOOKUP(C52,BD_personas!$A$2:$A$196,BD_personas!$D$2:$D$196,"no dato",0,1)</f>
        <v>42586370</v>
      </c>
      <c r="K52" s="59" t="str">
        <f t="array" ref="K52">XLOOKUP(C52,BD_personas!$A$2:$A$196,BD_personas!$P$2:$P$196,"no dato",0,1)</f>
        <v>6/5/2000</v>
      </c>
      <c r="L52" s="58" t="str">
        <f>COUNTIF(Bd_hijos!B:B,C52)</f>
        <v>1</v>
      </c>
      <c r="M52" s="60" t="str">
        <f>COUNTIFS(Bd_hijos!B:B,C52,Bd_hijos!I:I,1)</f>
        <v>1</v>
      </c>
      <c r="N52" s="60" t="str">
        <f>COUNTIFS(Bd_hijos!B:B,C52,Bd_hijos!J:J,1)</f>
        <v>0</v>
      </c>
      <c r="O52" s="60" t="str">
        <f>COUNTIFS(Bd_hijos!B:B,C52,Bd_hijos!K:K,1)</f>
        <v>0</v>
      </c>
      <c r="P52" s="60" t="str">
        <f>COUNTIFS(Bd_hijos!B:B,C52,Bd_hijos!L:L,1)</f>
        <v>0</v>
      </c>
      <c r="Q52" s="60" t="str">
        <f t="shared" si="1"/>
        <v>1</v>
      </c>
      <c r="R52" s="58" t="str">
        <f t="array" ref="R52">XLOOKUP(C52,BD_personas!$A$2:$A$196,BD_personas!$O$2:$O$196,"no dato",0,1)</f>
        <v>1125475896</v>
      </c>
      <c r="S52" s="58" t="str">
        <f t="array" ref="S52">XLOOKUP(C52,BD_personas!$A$2:$A$196,BD_personas!$N$2:$N$196,"no dato",0,1)</f>
        <v>ferfigueroa794@gmail.com</v>
      </c>
      <c r="T52" s="58" t="str">
        <f t="array" ref="T52">XLOOKUP(R52,grupo_whatsapp!$A$2:$A$306,grupo_whatsapp!$B$2:$B$306,"no esta",0,1)</f>
        <v>1</v>
      </c>
      <c r="U52" s="57"/>
      <c r="V52" s="73"/>
      <c r="W52" s="55"/>
    </row>
    <row r="53" ht="15.75" customHeight="1">
      <c r="A53" s="56"/>
      <c r="B53" s="57"/>
      <c r="C53" s="63" t="str">
        <f>BD_personas!$A$2:$A$196</f>
        <v>34871654</v>
      </c>
      <c r="D53" s="63" t="str">
        <f t="array" ref="D53">XLOOKUP(C53,aux_BD_Laborales!$B$2:$B$207,aux_BD_Laborales!$P$2:$P$207,"dato no encontrado",0,1)</f>
        <v>Monotributista</v>
      </c>
      <c r="E53" s="57" t="str">
        <f t="array" ref="E53">XLOOKUP(C53,aux_BD_Delegados!$B$2:$B$17,aux_BD_Delegados!$D$2:$D$17," ",0,1)</f>
        <v> </v>
      </c>
      <c r="F53" s="63" t="str">
        <f t="array" ref="F53">CONCATENATE(XLOOKUP(C53,BD_personas!$A$2:$A$196,BD_personas!$B$2:$B$196,"no dato",0,1),", ",XLOOKUP(C53,BD_personas!$A$2:$A$196,BD_personas!$C$2:$C$196,"no dato",0,1))</f>
        <v>garcia,  maria belen</v>
      </c>
      <c r="G53" s="63" t="str">
        <f t="array" ref="G53">XLOOKUP(C53,aux_BD_Laborales!$B$2:$B$207,aux_BD_Laborales!$C$2:$C$207,"no dato",0,1)</f>
        <v>2785</v>
      </c>
      <c r="H53" s="64" t="str">
        <f t="array" ref="H53">XLOOKUP(C53,aux_BD_Laborales!$B$2:$B$207, aux_BD_Laborales!$Q$2:$Q$207,"no dato",0,1)</f>
        <v>4/7/2023</v>
      </c>
      <c r="I53" s="63" t="str">
        <f t="array" ref="I53">XLOOKUP(C53,aux_BD_Laborales!$B$2:$B$207,aux_BD_Laborales!$R$2:$R$207,"no dato",0,1)</f>
        <v>2</v>
      </c>
      <c r="J53" s="63" t="str">
        <f t="array" ref="J53">XLOOKUP(C53,BD_personas!$A$2:$A$196,BD_personas!$D$2:$D$196,"no dato",0,1)</f>
        <v>34871654</v>
      </c>
      <c r="K53" s="64" t="str">
        <f t="array" ref="K53">XLOOKUP(C53,BD_personas!$A$2:$A$196,BD_personas!$P$2:$P$196,"no dato",0,1)</f>
        <v>25/12/1989</v>
      </c>
      <c r="L53" s="63" t="str">
        <f>COUNTIF(Bd_hijos!B:B,C53)</f>
        <v>2</v>
      </c>
      <c r="M53" s="65" t="str">
        <f>COUNTIFS(Bd_hijos!B:B,C53,Bd_hijos!I:I,1)</f>
        <v>1</v>
      </c>
      <c r="N53" s="65" t="str">
        <f>COUNTIFS(Bd_hijos!B:B,C53,Bd_hijos!J:J,1)</f>
        <v>0</v>
      </c>
      <c r="O53" s="65" t="str">
        <f>COUNTIFS(Bd_hijos!B:B,C53,Bd_hijos!K:K,1)</f>
        <v>0</v>
      </c>
      <c r="P53" s="65" t="str">
        <f>COUNTIFS(Bd_hijos!B:B,C53,Bd_hijos!L:L,1)</f>
        <v>1</v>
      </c>
      <c r="Q53" s="65" t="str">
        <f t="shared" si="1"/>
        <v>2</v>
      </c>
      <c r="R53" s="63" t="str">
        <f t="array" ref="R53">XLOOKUP(C53,BD_personas!$A$2:$A$196,BD_personas!$O$2:$O$196,"no dato",0,1)</f>
        <v>1150235407</v>
      </c>
      <c r="S53" s="63" t="str">
        <f t="array" ref="S53">XLOOKUP(C53,BD_personas!$A$2:$A$196,BD_personas!$N$2:$N$196,"no dato",0,1)</f>
        <v>beeelgarcia@gmail.com</v>
      </c>
      <c r="T53" s="63" t="str">
        <f t="array" ref="T53">XLOOKUP(R53,grupo_whatsapp!$A$2:$A$306,grupo_whatsapp!$B$2:$B$306,"no esta",0,1)</f>
        <v>1</v>
      </c>
      <c r="U53" s="63" t="str">
        <f t="array" ref="U53">XLOOKUP(C53,aux_BD_Laborales!$A$2:$A$207,aux_BD_Laborales!$S$2:$S$207,"no dato",0,1)</f>
        <v>no dato</v>
      </c>
      <c r="V53" s="73"/>
      <c r="W53" s="55"/>
    </row>
    <row r="54" ht="15.75" customHeight="1">
      <c r="A54" s="56"/>
      <c r="B54" s="57"/>
      <c r="C54" s="58" t="str">
        <f>BD_personas!$A$2:$A$196</f>
        <v>39275500</v>
      </c>
      <c r="D54" s="58" t="str">
        <f t="array" ref="D54">XLOOKUP(C54,aux_BD_Laborales!$B$2:$B$207,aux_BD_Laborales!$P$2:$P$207,"dato no encontrado",0,1)</f>
        <v>Monotributista</v>
      </c>
      <c r="E54" s="57" t="str">
        <f t="array" ref="E54">XLOOKUP(C54,aux_BD_Delegados!$B$2:$B$17,aux_BD_Delegados!$D$2:$D$17," ",0,1)</f>
        <v> </v>
      </c>
      <c r="F54" s="58" t="str">
        <f t="array" ref="F54">CONCATENATE(XLOOKUP(C54,BD_personas!$A$2:$A$196,BD_personas!$B$2:$B$196,"no dato",0,1),", ",XLOOKUP(C54,BD_personas!$A$2:$A$196,BD_personas!$C$2:$C$196,"no dato",0,1))</f>
        <v>galarza,  wanda noemi</v>
      </c>
      <c r="G54" s="58" t="str">
        <f t="array" ref="G54">XLOOKUP(C54,aux_BD_Laborales!$B$2:$B$207,aux_BD_Laborales!$C$2:$C$207,"no dato",0,1)</f>
        <v>3150</v>
      </c>
      <c r="H54" s="74" t="str">
        <f t="array" ref="H54">XLOOKUP(C54,aux_BD_Laborales!$B$2:$B$207, aux_BD_Laborales!$Q$2:$Q$207,"no dato",0,1)</f>
        <v/>
      </c>
      <c r="I54" s="58" t="str">
        <f t="array" ref="I54">XLOOKUP(C54,aux_BD_Laborales!$B$2:$B$207,aux_BD_Laborales!$R$2:$R$207,"no dato",0,1)</f>
        <v>126</v>
      </c>
      <c r="J54" s="58" t="str">
        <f t="array" ref="J54">XLOOKUP(C54,BD_personas!$A$2:$A$196,BD_personas!$D$2:$D$196,"no dato",0,1)</f>
        <v>39275500</v>
      </c>
      <c r="K54" s="59" t="str">
        <f t="array" ref="K54">XLOOKUP(C54,BD_personas!$A$2:$A$196,BD_personas!$P$2:$P$196,"no dato",0,1)</f>
        <v>28/11/1995</v>
      </c>
      <c r="L54" s="58" t="str">
        <f>COUNTIF(Bd_hijos!B:B,C54)</f>
        <v>0</v>
      </c>
      <c r="M54" s="60" t="str">
        <f>COUNTIFS(Bd_hijos!B:B,C54,Bd_hijos!I:I,1)</f>
        <v>0</v>
      </c>
      <c r="N54" s="60" t="str">
        <f>COUNTIFS(Bd_hijos!B:B,C54,Bd_hijos!J:J,1)</f>
        <v>0</v>
      </c>
      <c r="O54" s="60" t="str">
        <f>COUNTIFS(Bd_hijos!B:B,C54,Bd_hijos!K:K,1)</f>
        <v>0</v>
      </c>
      <c r="P54" s="60" t="str">
        <f>COUNTIFS(Bd_hijos!B:B,C54,Bd_hijos!L:L,1)</f>
        <v>0</v>
      </c>
      <c r="Q54" s="60" t="str">
        <f t="shared" si="1"/>
        <v>0</v>
      </c>
      <c r="R54" s="58" t="str">
        <f t="array" ref="R54">XLOOKUP(C54,BD_personas!$A$2:$A$196,BD_personas!$O$2:$O$196,"no dato",0,1)</f>
        <v>1155818302</v>
      </c>
      <c r="S54" s="57" t="str">
        <f t="array" ref="S54">XLOOKUP(C54,BD_personas!$A$2:$A$196,BD_personas!$N$2:$N$196,"no dato",0,1)</f>
        <v/>
      </c>
      <c r="T54" s="58" t="str">
        <f t="array" ref="T54">XLOOKUP(R54,grupo_whatsapp!$A$2:$A$306,grupo_whatsapp!$B$2:$B$306,"no esta",0,1)</f>
        <v>1</v>
      </c>
      <c r="U54" s="58" t="str">
        <f t="array" ref="U54">XLOOKUP(C54,aux_BD_Laborales!$A$2:$A$207,aux_BD_Laborales!$S$2:$S$207,"no dato",0,1)</f>
        <v>no dato</v>
      </c>
      <c r="V54" s="73"/>
      <c r="W54" s="55"/>
    </row>
    <row r="55" ht="15.75" customHeight="1">
      <c r="A55" s="56"/>
      <c r="B55" s="57"/>
      <c r="C55" s="63" t="str">
        <f>BD_personas!$A$2:$A$196</f>
        <v>40133136</v>
      </c>
      <c r="D55" s="63" t="str">
        <f t="array" ref="D55">XLOOKUP(C55,aux_BD_Laborales!$B$2:$B$207,aux_BD_Laborales!$P$2:$P$207,"dato no encontrado",0,1)</f>
        <v>Monotributista </v>
      </c>
      <c r="E55" s="57" t="str">
        <f t="array" ref="E55">XLOOKUP(C55,aux_BD_Delegados!$B$2:$B$17,aux_BD_Delegados!$D$2:$D$17," ",0,1)</f>
        <v> </v>
      </c>
      <c r="F55" s="63" t="str">
        <f t="array" ref="F55">CONCATENATE(XLOOKUP(C55,BD_personas!$A$2:$A$196,BD_personas!$B$2:$B$196,"no dato",0,1),", ",XLOOKUP(C55,BD_personas!$A$2:$A$196,BD_personas!$C$2:$C$196,"no dato",0,1))</f>
        <v>galeano,  carla antonella</v>
      </c>
      <c r="G55" s="63" t="str">
        <f t="array" ref="G55">XLOOKUP(C55,aux_BD_Laborales!$B$2:$B$207,aux_BD_Laborales!$C$2:$C$207,"no dato",0,1)</f>
        <v>2275</v>
      </c>
      <c r="H55" s="64" t="str">
        <f t="array" ref="H55">XLOOKUP(C55,aux_BD_Laborales!$B$2:$B$207, aux_BD_Laborales!$Q$2:$Q$207,"no dato",0,1)</f>
        <v>31/12/2023</v>
      </c>
      <c r="I55" s="63" t="str">
        <f t="array" ref="I55">XLOOKUP(C55,aux_BD_Laborales!$B$2:$B$207,aux_BD_Laborales!$R$2:$R$207,"no dato",0,1)</f>
        <v>2</v>
      </c>
      <c r="J55" s="63" t="str">
        <f t="array" ref="J55">XLOOKUP(C55,BD_personas!$A$2:$A$196,BD_personas!$D$2:$D$196,"no dato",0,1)</f>
        <v>40133136</v>
      </c>
      <c r="K55" s="64" t="str">
        <f t="array" ref="K55">XLOOKUP(C55,BD_personas!$A$2:$A$196,BD_personas!$P$2:$P$196,"no dato",0,1)</f>
        <v>2/2/1997</v>
      </c>
      <c r="L55" s="63" t="str">
        <f>COUNTIF(Bd_hijos!B:B,C55)</f>
        <v>2</v>
      </c>
      <c r="M55" s="65" t="str">
        <f>COUNTIFS(Bd_hijos!B:B,C55,Bd_hijos!I:I,1)</f>
        <v>0</v>
      </c>
      <c r="N55" s="65" t="str">
        <f>COUNTIFS(Bd_hijos!B:B,C55,Bd_hijos!J:J,1)</f>
        <v>0</v>
      </c>
      <c r="O55" s="65" t="str">
        <f>COUNTIFS(Bd_hijos!B:B,C55,Bd_hijos!K:K,1)</f>
        <v>1</v>
      </c>
      <c r="P55" s="65" t="str">
        <f>COUNTIFS(Bd_hijos!B:B,C55,Bd_hijos!L:L,1)</f>
        <v>0</v>
      </c>
      <c r="Q55" s="65" t="str">
        <f t="shared" si="1"/>
        <v>1</v>
      </c>
      <c r="R55" s="63" t="str">
        <f t="array" ref="R55">XLOOKUP(C55,BD_personas!$A$2:$A$196,BD_personas!$O$2:$O$196,"no dato",0,1)</f>
        <v>1122416811</v>
      </c>
      <c r="S55" s="63" t="str">
        <f t="array" ref="S55">XLOOKUP(C55,BD_personas!$A$2:$A$196,BD_personas!$N$2:$N$196,"no dato",0,1)</f>
        <v>carlaagaleano@hotmail.com</v>
      </c>
      <c r="T55" s="63" t="str">
        <f t="array" ref="T55">XLOOKUP(R55,grupo_whatsapp!$A$2:$A$306,grupo_whatsapp!$B$2:$B$306,"no esta",0,1)</f>
        <v>1</v>
      </c>
      <c r="U55" s="63" t="str">
        <f t="array" ref="U55">XLOOKUP(C55,aux_BD_Laborales!$A$2:$A$207,aux_BD_Laborales!$S$2:$S$207,"no dato",0,1)</f>
        <v>no dato</v>
      </c>
      <c r="V55" s="66" t="str">
        <f t="array" ref="V55">XLOOKUP(C55,aux_BD_Laborales!$B$2:$B$207,aux_BD_Laborales!$T$2:$T$207,"no tiene ficha pdf",0,1)</f>
        <v>no tiene en pdf</v>
      </c>
      <c r="W55" s="55"/>
    </row>
    <row r="56" ht="15.75" customHeight="1">
      <c r="A56" s="56"/>
      <c r="B56" s="57"/>
      <c r="C56" s="58" t="str">
        <f>BD_personas!$A$2:$A$196</f>
        <v>38710314</v>
      </c>
      <c r="D56" s="58" t="str">
        <f t="array" ref="D56">XLOOKUP(C56,aux_BD_Laborales!$B$2:$B$207,aux_BD_Laborales!$P$2:$P$207,"dato no encontrado",0,1)</f>
        <v>Monotributista</v>
      </c>
      <c r="E56" s="57" t="str">
        <f t="array" ref="E56">XLOOKUP(C56,aux_BD_Delegados!$B$2:$B$17,aux_BD_Delegados!$D$2:$D$17," ",0,1)</f>
        <v> </v>
      </c>
      <c r="F56" s="58" t="str">
        <f t="array" ref="F56">CONCATENATE(XLOOKUP(C56,BD_personas!$A$2:$A$196,BD_personas!$B$2:$B$196,"no dato",0,1),", ",XLOOKUP(C56,BD_personas!$A$2:$A$196,BD_personas!$C$2:$C$196,"no dato",0,1))</f>
        <v>galian,  daiana alejandra</v>
      </c>
      <c r="G56" s="58" t="str">
        <f t="array" ref="G56">XLOOKUP(C56,aux_BD_Laborales!$B$2:$B$207,aux_BD_Laborales!$C$2:$C$207,"no dato",0,1)</f>
        <v>1984</v>
      </c>
      <c r="H56" s="59" t="str">
        <f t="array" ref="H56">XLOOKUP(C56,aux_BD_Laborales!$B$2:$B$207, aux_BD_Laborales!$Q$2:$Q$207,"no dato",0,1)</f>
        <v>1/2/2023</v>
      </c>
      <c r="I56" s="58" t="str">
        <f t="array" ref="I56">XLOOKUP(C56,aux_BD_Laborales!$B$2:$B$207,aux_BD_Laborales!$R$2:$R$207,"no dato",0,1)</f>
        <v>2</v>
      </c>
      <c r="J56" s="58" t="str">
        <f t="array" ref="J56">XLOOKUP(C56,BD_personas!$A$2:$A$196,BD_personas!$D$2:$D$196,"no dato",0,1)</f>
        <v>38710314</v>
      </c>
      <c r="K56" s="59" t="str">
        <f t="array" ref="K56">XLOOKUP(C56,BD_personas!$A$2:$A$196,BD_personas!$P$2:$P$196,"no dato",0,1)</f>
        <v>8/5/1995</v>
      </c>
      <c r="L56" s="58" t="str">
        <f>COUNTIF(Bd_hijos!B:B,C56)</f>
        <v>0</v>
      </c>
      <c r="M56" s="60" t="str">
        <f>COUNTIFS(Bd_hijos!B:B,C56,Bd_hijos!I:I,1)</f>
        <v>0</v>
      </c>
      <c r="N56" s="60" t="str">
        <f>COUNTIFS(Bd_hijos!B:B,C56,Bd_hijos!J:J,1)</f>
        <v>0</v>
      </c>
      <c r="O56" s="60" t="str">
        <f>COUNTIFS(Bd_hijos!B:B,C56,Bd_hijos!K:K,1)</f>
        <v>0</v>
      </c>
      <c r="P56" s="60" t="str">
        <f>COUNTIFS(Bd_hijos!B:B,C56,Bd_hijos!L:L,1)</f>
        <v>0</v>
      </c>
      <c r="Q56" s="60" t="str">
        <f t="shared" si="1"/>
        <v>0</v>
      </c>
      <c r="R56" s="58" t="str">
        <f t="array" ref="R56">XLOOKUP(C56,BD_personas!$A$2:$A$196,BD_personas!$O$2:$O$196,"no dato",0,1)</f>
        <v>1154983632</v>
      </c>
      <c r="S56" s="58" t="str">
        <f t="array" ref="S56">XLOOKUP(C56,BD_personas!$A$2:$A$196,BD_personas!$N$2:$N$196,"no dato",0,1)</f>
        <v>daianagalean.08@gmail.com</v>
      </c>
      <c r="T56" s="58" t="str">
        <f t="array" ref="T56">XLOOKUP(R56,grupo_whatsapp!$A$2:$A$306,grupo_whatsapp!$B$2:$B$306,"no esta",0,1)</f>
        <v>1</v>
      </c>
      <c r="U56" s="57"/>
      <c r="V56" s="73"/>
      <c r="W56" s="55"/>
    </row>
    <row r="57" ht="15.75" hidden="1" customHeight="1">
      <c r="A57" s="56"/>
      <c r="B57" s="57"/>
      <c r="C57" s="63" t="str">
        <f>BD_personas!$A$2:$A$196</f>
        <v>43916827</v>
      </c>
      <c r="D57" s="63" t="str">
        <f t="array" ref="D57">XLOOKUP(C57,aux_BD_Laborales!$B$2:$B$207,aux_BD_Laborales!$P$2:$P$207,"dato no encontrado",0,1)</f>
        <v>Monotributista</v>
      </c>
      <c r="E57" s="57" t="str">
        <f t="array" ref="E57">XLOOKUP(C57,aux_BD_Delegados!$B$2:$B$17,aux_BD_Delegados!$D$2:$D$17," ",0,1)</f>
        <v> </v>
      </c>
      <c r="F57" s="63" t="str">
        <f t="array" ref="F57">CONCATENATE(XLOOKUP(C57,BD_personas!$A$2:$A$196,BD_personas!$B$2:$B$196,"no dato",0,1),", ",XLOOKUP(C57,BD_personas!$A$2:$A$196,BD_personas!$C$2:$C$196,"no dato",0,1))</f>
        <v>geirola,  tomas agustin</v>
      </c>
      <c r="G57" s="63" t="str">
        <f t="array" ref="G57">XLOOKUP(C57,aux_BD_Laborales!$B$2:$B$207,aux_BD_Laborales!$C$2:$C$207,"no dato",0,1)</f>
        <v>2636</v>
      </c>
      <c r="H57" s="74" t="str">
        <f t="array" ref="H57">XLOOKUP(C57,aux_BD_Laborales!$B$2:$B$207, aux_BD_Laborales!$Q$2:$Q$207,"no dato",0,1)</f>
        <v/>
      </c>
      <c r="I57" s="63" t="str">
        <f t="array" ref="I57">XLOOKUP(C57,aux_BD_Laborales!$B$2:$B$207,aux_BD_Laborales!$R$2:$R$207,"no dato",0,1)</f>
        <v>126</v>
      </c>
      <c r="J57" s="63" t="str">
        <f t="array" ref="J57">XLOOKUP(C57,BD_personas!$A$2:$A$196,BD_personas!$D$2:$D$196,"no dato",0,1)</f>
        <v>43916827</v>
      </c>
      <c r="K57" s="64" t="str">
        <f t="array" ref="K57">XLOOKUP(C57,BD_personas!$A$2:$A$196,BD_personas!$P$2:$P$196,"no dato",0,1)</f>
        <v>25/1/2002</v>
      </c>
      <c r="L57" s="63" t="str">
        <f>COUNTIF(Bd_hijos!B:B,C57)</f>
        <v>0</v>
      </c>
      <c r="M57" s="65" t="str">
        <f>COUNTIFS(Bd_hijos!B:B,C57,Bd_hijos!I:I,1)</f>
        <v>0</v>
      </c>
      <c r="N57" s="65" t="str">
        <f>COUNTIFS(Bd_hijos!B:B,C57,Bd_hijos!J:J,1)</f>
        <v>0</v>
      </c>
      <c r="O57" s="65" t="str">
        <f>COUNTIFS(Bd_hijos!B:B,C57,Bd_hijos!K:K,1)</f>
        <v>0</v>
      </c>
      <c r="P57" s="65" t="str">
        <f>COUNTIFS(Bd_hijos!B:B,C57,Bd_hijos!L:L,1)</f>
        <v>0</v>
      </c>
      <c r="Q57" s="65" t="str">
        <f t="shared" si="1"/>
        <v>0</v>
      </c>
      <c r="R57" s="57" t="str">
        <f t="array" ref="R57">XLOOKUP(C57,BD_personas!$A$2:$A$196,BD_personas!$O$2:$O$196,"no dato",0,1)</f>
        <v/>
      </c>
      <c r="S57" s="57" t="str">
        <f t="array" ref="S57">XLOOKUP(C57,BD_personas!$A$2:$A$196,BD_personas!$N$2:$N$196,"no dato",0,1)</f>
        <v/>
      </c>
      <c r="T57" s="63" t="str">
        <f t="array" ref="T57">XLOOKUP(R57,grupo_whatsapp!$A$2:$A$306,grupo_whatsapp!$B$2:$B$306,"no esta",0,1)</f>
        <v>no esta</v>
      </c>
      <c r="U57" s="63" t="str">
        <f t="array" ref="U57">XLOOKUP(C57,aux_BD_Laborales!$A$2:$A$207,aux_BD_Laborales!$S$2:$S$207,"no dato",0,1)</f>
        <v>no dato</v>
      </c>
      <c r="V57" s="73"/>
      <c r="W57" s="55"/>
    </row>
    <row r="58" ht="15.75" customHeight="1">
      <c r="A58" s="56"/>
      <c r="B58" s="57"/>
      <c r="C58" s="58" t="str">
        <f>BD_personas!$A$2:$A$196</f>
        <v>36297487</v>
      </c>
      <c r="D58" s="58" t="str">
        <f t="array" ref="D58">XLOOKUP(C58,aux_BD_Laborales!$B$2:$B$207,aux_BD_Laborales!$P$2:$P$207,"dato no encontrado",0,1)</f>
        <v>Monotributista</v>
      </c>
      <c r="E58" s="57" t="str">
        <f t="array" ref="E58">XLOOKUP(C58,aux_BD_Delegados!$B$2:$B$17,aux_BD_Delegados!$D$2:$D$17," ",0,1)</f>
        <v> </v>
      </c>
      <c r="F58" s="58" t="str">
        <f t="array" ref="F58">CONCATENATE(XLOOKUP(C58,BD_personas!$A$2:$A$196,BD_personas!$B$2:$B$196,"no dato",0,1),", ",XLOOKUP(C58,BD_personas!$A$2:$A$196,BD_personas!$C$2:$C$196,"no dato",0,1))</f>
        <v>gonzalez,  agostina jessica</v>
      </c>
      <c r="G58" s="58" t="str">
        <f t="array" ref="G58">XLOOKUP(C58,aux_BD_Laborales!$B$2:$B$207,aux_BD_Laborales!$C$2:$C$207,"no dato",0,1)</f>
        <v>769</v>
      </c>
      <c r="H58" s="59" t="str">
        <f t="array" ref="H58">XLOOKUP(C58,aux_BD_Laborales!$B$2:$B$207, aux_BD_Laborales!$Q$2:$Q$207,"no dato",0,1)</f>
        <v>1/8/2017</v>
      </c>
      <c r="I58" s="58" t="str">
        <f t="array" ref="I58">XLOOKUP(C58,aux_BD_Laborales!$B$2:$B$207,aux_BD_Laborales!$R$2:$R$207,"no dato",0,1)</f>
        <v>8</v>
      </c>
      <c r="J58" s="58" t="str">
        <f t="array" ref="J58">XLOOKUP(C58,BD_personas!$A$2:$A$196,BD_personas!$D$2:$D$196,"no dato",0,1)</f>
        <v>36297487</v>
      </c>
      <c r="K58" s="76" t="str">
        <f t="array" ref="K58">XLOOKUP(C58,BD_personas!$A$2:$A$196,BD_personas!$P$2:$P$196,"no dato",0,1)</f>
        <v>9/23/1991</v>
      </c>
      <c r="L58" s="58" t="str">
        <f>COUNTIF(Bd_hijos!B:B,C58)</f>
        <v>3</v>
      </c>
      <c r="M58" s="60" t="str">
        <f>COUNTIFS(Bd_hijos!B:B,C58,Bd_hijos!I:I,1)</f>
        <v>1</v>
      </c>
      <c r="N58" s="60" t="str">
        <f>COUNTIFS(Bd_hijos!B:B,C58,Bd_hijos!J:J,1)</f>
        <v>1</v>
      </c>
      <c r="O58" s="60" t="str">
        <f>COUNTIFS(Bd_hijos!B:B,C58,Bd_hijos!K:K,1)</f>
        <v>1</v>
      </c>
      <c r="P58" s="60" t="str">
        <f>COUNTIFS(Bd_hijos!B:B,C58,Bd_hijos!L:L,1)</f>
        <v>0</v>
      </c>
      <c r="Q58" s="60" t="str">
        <f t="shared" si="1"/>
        <v>3</v>
      </c>
      <c r="R58" s="58" t="str">
        <f t="array" ref="R58">XLOOKUP(C58,BD_personas!$A$2:$A$196,BD_personas!$O$2:$O$196,"no dato",0,1)</f>
        <v>1141633096</v>
      </c>
      <c r="S58" s="58" t="str">
        <f t="array" ref="S58">XLOOKUP(C58,BD_personas!$A$2:$A$196,BD_personas!$N$2:$N$196,"no dato",0,1)</f>
        <v>agostina_kpa@hotmail.com</v>
      </c>
      <c r="T58" s="58" t="str">
        <f t="array" ref="T58">XLOOKUP(R58,grupo_whatsapp!$A$2:$A$306,grupo_whatsapp!$B$2:$B$306,"no esta",0,1)</f>
        <v>1</v>
      </c>
      <c r="U58" s="58" t="str">
        <f t="array" ref="U58">XLOOKUP(C58,BD_personas!$A$2:$A$196,aux_BD_Laborales!$S$2:$S$207,"no dato",0,1)</f>
        <v>#N/A</v>
      </c>
      <c r="V58" s="62" t="str">
        <f t="array" ref="V58">XLOOKUP(C58,aux_BD_Laborales!$B$2:$B$207,aux_BD_Laborales!$T$2:$T$207,"no tiene ficha pdf",0,1)</f>
        <v>1</v>
      </c>
      <c r="W58" s="55"/>
    </row>
    <row r="59" ht="15.75" customHeight="1">
      <c r="A59" s="56"/>
      <c r="B59" s="57"/>
      <c r="C59" s="63" t="str">
        <f>BD_personas!$A$2:$A$196</f>
        <v>39665127</v>
      </c>
      <c r="D59" s="63" t="str">
        <f t="array" ref="D59">XLOOKUP(C59,aux_BD_Laborales!$B$2:$B$207,aux_BD_Laborales!$P$2:$P$207,"dato no encontrado",0,1)</f>
        <v>Monotributista</v>
      </c>
      <c r="E59" s="57" t="str">
        <f t="array" ref="E59">XLOOKUP(C59,aux_BD_Delegados!$B$2:$B$17,aux_BD_Delegados!$D$2:$D$17," ",0,1)</f>
        <v> </v>
      </c>
      <c r="F59" s="63" t="str">
        <f t="array" ref="F59">CONCATENATE(XLOOKUP(C59,BD_personas!$A$2:$A$196,BD_personas!$B$2:$B$196,"no dato",0,1),", ",XLOOKUP(C59,BD_personas!$A$2:$A$196,BD_personas!$C$2:$C$196,"no dato",0,1))</f>
        <v>gonzalez,  hernan francisco</v>
      </c>
      <c r="G59" s="63" t="str">
        <f t="array" ref="G59">XLOOKUP(C59,aux_BD_Laborales!$B$2:$B$207,aux_BD_Laborales!$C$2:$C$207,"no dato",0,1)</f>
        <v>2793</v>
      </c>
      <c r="H59" s="74" t="str">
        <f t="array" ref="H59">XLOOKUP(C59,aux_BD_Laborales!$B$2:$B$207, aux_BD_Laborales!$Q$2:$Q$207,"no dato",0,1)</f>
        <v/>
      </c>
      <c r="I59" s="63" t="str">
        <f t="array" ref="I59">XLOOKUP(C59,aux_BD_Laborales!$B$2:$B$207,aux_BD_Laborales!$R$2:$R$207,"no dato",0,1)</f>
        <v>126</v>
      </c>
      <c r="J59" s="63" t="str">
        <f t="array" ref="J59">XLOOKUP(C59,BD_personas!$A$2:$A$196,BD_personas!$D$2:$D$196,"no dato",0,1)</f>
        <v>39665127</v>
      </c>
      <c r="K59" s="64" t="str">
        <f t="array" ref="K59">XLOOKUP(C59,BD_personas!$A$2:$A$196,BD_personas!$P$2:$P$196,"no dato",0,1)</f>
        <v>7/7/1996</v>
      </c>
      <c r="L59" s="63" t="str">
        <f>COUNTIF(Bd_hijos!B:B,C59)</f>
        <v>0</v>
      </c>
      <c r="M59" s="65" t="str">
        <f>COUNTIFS(Bd_hijos!B:B,C59,Bd_hijos!I:I,1)</f>
        <v>0</v>
      </c>
      <c r="N59" s="65" t="str">
        <f>COUNTIFS(Bd_hijos!B:B,C59,Bd_hijos!J:J,1)</f>
        <v>0</v>
      </c>
      <c r="O59" s="65" t="str">
        <f>COUNTIFS(Bd_hijos!B:B,C59,Bd_hijos!K:K,1)</f>
        <v>0</v>
      </c>
      <c r="P59" s="65" t="str">
        <f>COUNTIFS(Bd_hijos!B:B,C59,Bd_hijos!L:L,1)</f>
        <v>0</v>
      </c>
      <c r="Q59" s="65" t="str">
        <f t="shared" si="1"/>
        <v>0</v>
      </c>
      <c r="R59" s="63" t="str">
        <f t="array" ref="R59">XLOOKUP(C59,BD_personas!$A$2:$A$196,BD_personas!$O$2:$O$196,"no dato",0,1)</f>
        <v>1125478930</v>
      </c>
      <c r="S59" s="63" t="str">
        <f t="array" ref="S59">XLOOKUP(C59,BD_personas!$A$2:$A$196,BD_personas!$N$2:$N$196,"no dato",0,1)</f>
        <v>francisco78@gmail.com</v>
      </c>
      <c r="T59" s="63" t="str">
        <f t="array" ref="T59">XLOOKUP(R59,grupo_whatsapp!$A$2:$A$306,grupo_whatsapp!$B$2:$B$306,"no esta",0,1)</f>
        <v>1</v>
      </c>
      <c r="U59" s="63" t="str">
        <f t="array" ref="U59">XLOOKUP(C59,BD_personas!$A$2:$A$196,aux_BD_Laborales!$S$2:$S$207,"no dato",0,1)</f>
        <v>#N/A</v>
      </c>
      <c r="V59" s="73"/>
      <c r="W59" s="55"/>
    </row>
    <row r="60" ht="15.75" customHeight="1">
      <c r="A60" s="56"/>
      <c r="B60" s="57"/>
      <c r="C60" s="58" t="str">
        <f>BD_personas!$A$2:$A$196</f>
        <v>39646253</v>
      </c>
      <c r="D60" s="58" t="str">
        <f t="array" ref="D60">XLOOKUP(C60,aux_BD_Laborales!$B$2:$B$207,aux_BD_Laborales!$P$2:$P$207,"dato no encontrado",0,1)</f>
        <v>Monotributista</v>
      </c>
      <c r="E60" s="57" t="str">
        <f t="array" ref="E60">XLOOKUP(C60,aux_BD_Delegados!$B$2:$B$17,aux_BD_Delegados!$D$2:$D$17," ",0,1)</f>
        <v> </v>
      </c>
      <c r="F60" s="58" t="str">
        <f t="array" ref="F60">CONCATENATE(XLOOKUP(C60,BD_personas!$A$2:$A$196,BD_personas!$B$2:$B$196,"no dato",0,1),", ",XLOOKUP(C60,BD_personas!$A$2:$A$196,BD_personas!$C$2:$C$196,"no dato",0,1))</f>
        <v>gonzalez churque,  maria pilar</v>
      </c>
      <c r="G60" s="58" t="str">
        <f t="array" ref="G60">XLOOKUP(C60,aux_BD_Laborales!$B$2:$B$207,aux_BD_Laborales!$C$2:$C$207,"no dato",0,1)</f>
        <v>2473</v>
      </c>
      <c r="H60" s="74" t="str">
        <f t="array" ref="H60">XLOOKUP(C60,aux_BD_Laborales!$B$2:$B$207, aux_BD_Laborales!$Q$2:$Q$207,"no dato",0,1)</f>
        <v/>
      </c>
      <c r="I60" s="58" t="str">
        <f t="array" ref="I60">XLOOKUP(C60,aux_BD_Laborales!$B$2:$B$207,aux_BD_Laborales!$R$2:$R$207,"no dato",0,1)</f>
        <v>126</v>
      </c>
      <c r="J60" s="58" t="str">
        <f t="array" ref="J60">XLOOKUP(C60,BD_personas!$A$2:$A$196,BD_personas!$D$2:$D$196,"no dato",0,1)</f>
        <v>39646253</v>
      </c>
      <c r="K60" s="59" t="str">
        <f t="array" ref="K60">XLOOKUP(C60,BD_personas!$A$2:$A$196,BD_personas!$P$2:$P$196,"no dato",0,1)</f>
        <v>16/9/1996</v>
      </c>
      <c r="L60" s="58" t="str">
        <f>COUNTIF(Bd_hijos!B:B,C60)</f>
        <v>0</v>
      </c>
      <c r="M60" s="60" t="str">
        <f>COUNTIFS(Bd_hijos!B:B,C60,Bd_hijos!I:I,1)</f>
        <v>0</v>
      </c>
      <c r="N60" s="60" t="str">
        <f>COUNTIFS(Bd_hijos!B:B,C60,Bd_hijos!J:J,1)</f>
        <v>0</v>
      </c>
      <c r="O60" s="60" t="str">
        <f>COUNTIFS(Bd_hijos!B:B,C60,Bd_hijos!K:K,1)</f>
        <v>0</v>
      </c>
      <c r="P60" s="60" t="str">
        <f>COUNTIFS(Bd_hijos!B:B,C60,Bd_hijos!L:L,1)</f>
        <v>0</v>
      </c>
      <c r="Q60" s="60" t="str">
        <f t="shared" si="1"/>
        <v>0</v>
      </c>
      <c r="R60" s="58" t="str">
        <f t="array" ref="R60">XLOOKUP(C60,BD_personas!$A$2:$A$196,BD_personas!$O$2:$O$196,"no dato",0,1)</f>
        <v>1125061863</v>
      </c>
      <c r="S60" s="58" t="str">
        <f t="array" ref="S60">XLOOKUP(C60,BD_personas!$A$2:$A$196,BD_personas!$N$2:$N$196,"no dato",0,1)</f>
        <v>pili.gonzalez.96@gmail.com</v>
      </c>
      <c r="T60" s="58" t="str">
        <f t="array" ref="T60">XLOOKUP(R60,grupo_whatsapp!$A$2:$A$306,grupo_whatsapp!$B$2:$B$306,"no esta",0,1)</f>
        <v>1</v>
      </c>
      <c r="U60" s="58" t="str">
        <f t="array" ref="U60">XLOOKUP(C60,BD_personas!$A$2:$A$196,aux_BD_Laborales!$S$2:$S$207,"no dato",0,1)</f>
        <v>#N/A</v>
      </c>
      <c r="V60" s="62" t="str">
        <f t="array" ref="V60">XLOOKUP(C60,aux_BD_Laborales!$B$2:$B$207,aux_BD_Laborales!$T$2:$T$207,"no tiene ficha pdf",0,1)</f>
        <v>1</v>
      </c>
      <c r="W60" s="55"/>
    </row>
    <row r="61" ht="15.75" hidden="1" customHeight="1">
      <c r="A61" s="56"/>
      <c r="B61" s="57"/>
      <c r="C61" s="63" t="str">
        <f>BD_personas!$A$2:$A$196</f>
        <v>28054001</v>
      </c>
      <c r="D61" s="63" t="str">
        <f t="array" ref="D61">XLOOKUP(C61,aux_BD_Laborales!$B$2:$B$207,aux_BD_Laborales!$P$2:$P$207,"dato no encontrado",0,1)</f>
        <v>Monotributista</v>
      </c>
      <c r="E61" s="57" t="str">
        <f t="array" ref="E61">XLOOKUP(C61,aux_BD_Delegados!$B$2:$B$17,aux_BD_Delegados!$D$2:$D$17," ",0,1)</f>
        <v> </v>
      </c>
      <c r="F61" s="63" t="str">
        <f t="array" ref="F61">CONCATENATE(XLOOKUP(C61,BD_personas!$A$2:$A$196,BD_personas!$B$2:$B$196,"no dato",0,1),", ",XLOOKUP(C61,BD_personas!$A$2:$A$196,BD_personas!$C$2:$C$196,"no dato",0,1))</f>
        <v>gonzalez,  claudia </v>
      </c>
      <c r="G61" s="63" t="str">
        <f t="array" ref="G61">XLOOKUP(C61,aux_BD_Laborales!$B$2:$B$207,aux_BD_Laborales!$C$2:$C$207,"no dato",0,1)</f>
        <v>494</v>
      </c>
      <c r="H61" s="64" t="str">
        <f t="array" ref="H61">XLOOKUP(C61,aux_BD_Laborales!$B$2:$B$207, aux_BD_Laborales!$Q$2:$Q$207,"no dato",0,1)</f>
        <v>3/7/2017</v>
      </c>
      <c r="I61" s="63" t="str">
        <f t="array" ref="I61">XLOOKUP(C61,aux_BD_Laborales!$B$2:$B$207,aux_BD_Laborales!$R$2:$R$207,"no dato",0,1)</f>
        <v>8</v>
      </c>
      <c r="J61" s="63" t="str">
        <f t="array" ref="J61">XLOOKUP(C61,BD_personas!$A$2:$A$196,BD_personas!$D$2:$D$196,"no dato",0,1)</f>
        <v>28054001</v>
      </c>
      <c r="K61" s="64" t="str">
        <f t="array" ref="K61">XLOOKUP(C61,BD_personas!$A$2:$A$196,BD_personas!$P$2:$P$196,"no dato",0,1)</f>
        <v>19/7/1980</v>
      </c>
      <c r="L61" s="63" t="str">
        <f>COUNTIF(Bd_hijos!B:B,C61)</f>
        <v>1</v>
      </c>
      <c r="M61" s="65" t="str">
        <f>COUNTIFS(Bd_hijos!B:B,C61,Bd_hijos!I:I,1)</f>
        <v>0</v>
      </c>
      <c r="N61" s="65" t="str">
        <f>COUNTIFS(Bd_hijos!B:B,C61,Bd_hijos!J:J,1)</f>
        <v>0</v>
      </c>
      <c r="O61" s="65" t="str">
        <f>COUNTIFS(Bd_hijos!B:B,C61,Bd_hijos!K:K,1)</f>
        <v>0</v>
      </c>
      <c r="P61" s="65" t="str">
        <f>COUNTIFS(Bd_hijos!B:B,C61,Bd_hijos!L:L,1)</f>
        <v>0</v>
      </c>
      <c r="Q61" s="65" t="str">
        <f t="shared" si="1"/>
        <v>0</v>
      </c>
      <c r="R61" s="63" t="str">
        <f t="array" ref="R61">XLOOKUP(C61,BD_personas!$A$2:$A$196,BD_personas!$O$2:$O$196,"no dato",0,1)</f>
        <v>1168442449</v>
      </c>
      <c r="S61" s="63" t="str">
        <f t="array" ref="S61">XLOOKUP(C61,BD_personas!$A$2:$A$196,BD_personas!$N$2:$N$196,"no dato",0,1)</f>
        <v>2001brisasvale@gmail.com</v>
      </c>
      <c r="T61" s="63" t="str">
        <f t="array" ref="T61">XLOOKUP(R61,grupo_whatsapp!$A$2:$A$306,grupo_whatsapp!$B$2:$B$306,"no esta",0,1)</f>
        <v>no esta</v>
      </c>
      <c r="U61" s="63" t="str">
        <f t="array" ref="U61">XLOOKUP(C61,aux_BD_Laborales!$A$2:$A$207,aux_BD_Laborales!$S$2:$S$207,"no dato",0,1)</f>
        <v>no dato</v>
      </c>
      <c r="V61" s="73"/>
      <c r="W61" s="55"/>
    </row>
    <row r="62" ht="15.75" customHeight="1">
      <c r="A62" s="56"/>
      <c r="B62" s="57"/>
      <c r="C62" s="58" t="str">
        <f>BD_personas!$A$2:$A$196</f>
        <v>36162205</v>
      </c>
      <c r="D62" s="58" t="str">
        <f t="array" ref="D62">XLOOKUP(C62,aux_BD_Laborales!$B$2:$B$207,aux_BD_Laborales!$P$2:$P$207,"dato no encontrado",0,1)</f>
        <v>Monotributista</v>
      </c>
      <c r="E62" s="57" t="str">
        <f t="array" ref="E62">XLOOKUP(C62,aux_BD_Delegados!$B$2:$B$17,aux_BD_Delegados!$D$2:$D$17," ",0,1)</f>
        <v> </v>
      </c>
      <c r="F62" s="58" t="str">
        <f t="array" ref="F62">CONCATENATE(XLOOKUP(C62,BD_personas!$A$2:$A$196,BD_personas!$B$2:$B$196,"no dato",0,1),", ",XLOOKUP(C62,BD_personas!$A$2:$A$196,BD_personas!$C$2:$C$196,"no dato",0,1))</f>
        <v>gonzalez,  ruth esther</v>
      </c>
      <c r="G62" s="58" t="str">
        <f t="array" ref="G62">XLOOKUP(C62,aux_BD_Laborales!$B$2:$B$207,aux_BD_Laborales!$C$2:$C$207,"no dato",0,1)</f>
        <v>2184</v>
      </c>
      <c r="H62" s="74" t="str">
        <f t="array" ref="H62">XLOOKUP(C62,aux_BD_Laborales!$B$2:$B$207, aux_BD_Laborales!$Q$2:$Q$207,"no dato",0,1)</f>
        <v/>
      </c>
      <c r="I62" s="58" t="str">
        <f t="array" ref="I62">XLOOKUP(C62,aux_BD_Laborales!$B$2:$B$207,aux_BD_Laborales!$R$2:$R$207,"no dato",0,1)</f>
        <v>126</v>
      </c>
      <c r="J62" s="58" t="str">
        <f t="array" ref="J62">XLOOKUP(C62,BD_personas!$A$2:$A$196,BD_personas!$D$2:$D$196,"no dato",0,1)</f>
        <v>36162205</v>
      </c>
      <c r="K62" s="74" t="str">
        <f t="array" ref="K62">XLOOKUP(C62,BD_personas!$A$2:$A$196,BD_personas!$P$2:$P$196,"no dato",0,1)</f>
        <v/>
      </c>
      <c r="L62" s="58" t="str">
        <f>COUNTIF(Bd_hijos!B:B,C62)</f>
        <v>3</v>
      </c>
      <c r="M62" s="60" t="str">
        <f>COUNTIFS(Bd_hijos!B:B,C62,Bd_hijos!I:I,1)</f>
        <v>0</v>
      </c>
      <c r="N62" s="60" t="str">
        <f>COUNTIFS(Bd_hijos!B:B,C62,Bd_hijos!J:J,1)</f>
        <v>1</v>
      </c>
      <c r="O62" s="60" t="str">
        <f>COUNTIFS(Bd_hijos!B:B,C62,Bd_hijos!K:K,1)</f>
        <v>0</v>
      </c>
      <c r="P62" s="60" t="str">
        <f>COUNTIFS(Bd_hijos!B:B,C62,Bd_hijos!L:L,1)</f>
        <v>2</v>
      </c>
      <c r="Q62" s="60" t="str">
        <f t="shared" si="1"/>
        <v>3</v>
      </c>
      <c r="R62" s="58" t="str">
        <f t="array" ref="R62">XLOOKUP(C62,BD_personas!$A$2:$A$196,BD_personas!$O$2:$O$196,"no dato",0,1)</f>
        <v>1123555040</v>
      </c>
      <c r="S62" s="57" t="str">
        <f t="array" ref="S62">XLOOKUP(C62,BD_personas!$A$2:$A$196,BD_personas!$N$2:$N$196,"no dato",0,1)</f>
        <v/>
      </c>
      <c r="T62" s="58" t="str">
        <f t="array" ref="T62">XLOOKUP(R62,grupo_whatsapp!$A$2:$A$306,grupo_whatsapp!$B$2:$B$306,"no esta",0,1)</f>
        <v>1</v>
      </c>
      <c r="U62" s="58" t="str">
        <f t="array" ref="U62">XLOOKUP(C62,aux_BD_Laborales!$A$2:$A$207,aux_BD_Laborales!$S$2:$S$207,"no dato",0,1)</f>
        <v>no dato</v>
      </c>
      <c r="V62" s="73"/>
      <c r="W62" s="55"/>
    </row>
    <row r="63" ht="15.75" hidden="1" customHeight="1">
      <c r="A63" s="56"/>
      <c r="B63" s="57"/>
      <c r="C63" s="63" t="str">
        <f>BD_personas!$A$2:$A$196</f>
        <v>27930531</v>
      </c>
      <c r="D63" s="63" t="str">
        <f t="array" ref="D63">XLOOKUP(C63,aux_BD_Laborales!$B$2:$B$207,aux_BD_Laborales!$P$2:$P$207,"dato no encontrado",0,1)</f>
        <v>Monotributista</v>
      </c>
      <c r="E63" s="57" t="str">
        <f t="array" ref="E63">XLOOKUP(C63,aux_BD_Delegados!$B$2:$B$17,aux_BD_Delegados!$D$2:$D$17," ",0,1)</f>
        <v> </v>
      </c>
      <c r="F63" s="63" t="str">
        <f t="array" ref="F63">CONCATENATE(XLOOKUP(C63,BD_personas!$A$2:$A$196,BD_personas!$B$2:$B$196,"no dato",0,1),", ",XLOOKUP(C63,BD_personas!$A$2:$A$196,BD_personas!$C$2:$C$196,"no dato",0,1))</f>
        <v>hermida,  vanesa karina</v>
      </c>
      <c r="G63" s="63" t="str">
        <f t="array" ref="G63">XLOOKUP(C63,aux_BD_Laborales!$B$2:$B$207,aux_BD_Laborales!$C$2:$C$207,"no dato",0,1)</f>
        <v>576</v>
      </c>
      <c r="H63" s="64" t="str">
        <f t="array" ref="H63">XLOOKUP(C63,aux_BD_Laborales!$B$2:$B$207, aux_BD_Laborales!$Q$2:$Q$207,"no dato",0,1)</f>
        <v>1/7/2017</v>
      </c>
      <c r="I63" s="63" t="str">
        <f t="array" ref="I63">XLOOKUP(C63,aux_BD_Laborales!$B$2:$B$207,aux_BD_Laborales!$R$2:$R$207,"no dato",0,1)</f>
        <v>8</v>
      </c>
      <c r="J63" s="63" t="str">
        <f t="array" ref="J63">XLOOKUP(C63,BD_personas!$A$2:$A$196,BD_personas!$D$2:$D$196,"no dato",0,1)</f>
        <v>27930531</v>
      </c>
      <c r="K63" s="64" t="str">
        <f t="array" ref="K63">XLOOKUP(C63,BD_personas!$A$2:$A$196,BD_personas!$P$2:$P$196,"no dato",0,1)</f>
        <v>11/3/1980</v>
      </c>
      <c r="L63" s="63" t="str">
        <f>COUNTIF(Bd_hijos!B:B,C63)</f>
        <v>0</v>
      </c>
      <c r="M63" s="65" t="str">
        <f>COUNTIFS(Bd_hijos!B:B,C63,Bd_hijos!I:I,1)</f>
        <v>0</v>
      </c>
      <c r="N63" s="65" t="str">
        <f>COUNTIFS(Bd_hijos!B:B,C63,Bd_hijos!J:J,1)</f>
        <v>0</v>
      </c>
      <c r="O63" s="65" t="str">
        <f>COUNTIFS(Bd_hijos!B:B,C63,Bd_hijos!K:K,1)</f>
        <v>0</v>
      </c>
      <c r="P63" s="65" t="str">
        <f>COUNTIFS(Bd_hijos!B:B,C63,Bd_hijos!L:L,1)</f>
        <v>0</v>
      </c>
      <c r="Q63" s="65" t="str">
        <f t="shared" si="1"/>
        <v>0</v>
      </c>
      <c r="R63" s="63" t="str">
        <f t="array" ref="R63">XLOOKUP(C63,BD_personas!$A$2:$A$196,BD_personas!$O$2:$O$196,"no dato",0,1)</f>
        <v>1134211980</v>
      </c>
      <c r="S63" s="63" t="str">
        <f t="array" ref="S63">XLOOKUP(C63,BD_personas!$A$2:$A$196,BD_personas!$N$2:$N$196,"no dato",0,1)</f>
        <v>vankarher@gmail.com</v>
      </c>
      <c r="T63" s="63" t="str">
        <f t="array" ref="T63">XLOOKUP(R63,grupo_whatsapp!$A$2:$A$306,grupo_whatsapp!$B$2:$B$306,"no esta",0,1)</f>
        <v>no esta</v>
      </c>
      <c r="U63" s="63" t="str">
        <f t="array" ref="U63">XLOOKUP(C63,aux_BD_Laborales!$A$2:$A$207,aux_BD_Laborales!$S$2:$S$207,"no dato",0,1)</f>
        <v>no dato</v>
      </c>
      <c r="V63" s="73"/>
      <c r="W63" s="55"/>
    </row>
    <row r="64" ht="15.75" hidden="1" customHeight="1">
      <c r="A64" s="56"/>
      <c r="B64" s="57"/>
      <c r="C64" s="58" t="str">
        <f>BD_personas!$A$2:$A$196</f>
        <v>22447579</v>
      </c>
      <c r="D64" s="58" t="str">
        <f t="array" ref="D64">XLOOKUP(C64,aux_BD_Laborales!$B$2:$B$207,aux_BD_Laborales!$P$2:$P$207,"dato no encontrado",0,1)</f>
        <v>Monotributista</v>
      </c>
      <c r="E64" s="57" t="str">
        <f t="array" ref="E64">XLOOKUP(C64,aux_BD_Delegados!$B$2:$B$17,aux_BD_Delegados!$D$2:$D$17," ",0,1)</f>
        <v> </v>
      </c>
      <c r="F64" s="58" t="str">
        <f t="array" ref="F64">CONCATENATE(XLOOKUP(C64,BD_personas!$A$2:$A$196,BD_personas!$B$2:$B$196,"no dato",0,1),", ",XLOOKUP(C64,BD_personas!$A$2:$A$196,BD_personas!$C$2:$C$196,"no dato",0,1))</f>
        <v>hidalgo,  silvia roxana</v>
      </c>
      <c r="G64" s="58" t="str">
        <f t="array" ref="G64">XLOOKUP(C64,aux_BD_Laborales!$B$2:$B$207,aux_BD_Laborales!$C$2:$C$207,"no dato",0,1)</f>
        <v>1608</v>
      </c>
      <c r="H64" s="59" t="str">
        <f t="array" ref="H64">XLOOKUP(C64,aux_BD_Laborales!$B$2:$B$207, aux_BD_Laborales!$Q$2:$Q$207,"no dato",0,1)</f>
        <v>1/2/2019</v>
      </c>
      <c r="I64" s="58" t="str">
        <f t="array" ref="I64">XLOOKUP(C64,aux_BD_Laborales!$B$2:$B$207,aux_BD_Laborales!$R$2:$R$207,"no dato",0,1)</f>
        <v>6</v>
      </c>
      <c r="J64" s="58" t="str">
        <f t="array" ref="J64">XLOOKUP(C64,BD_personas!$A$2:$A$196,BD_personas!$D$2:$D$196,"no dato",0,1)</f>
        <v>22447579</v>
      </c>
      <c r="K64" s="59" t="str">
        <f t="array" ref="K64">XLOOKUP(C64,BD_personas!$A$2:$A$196,BD_personas!$P$2:$P$196,"no dato",0,1)</f>
        <v>26/9/1971</v>
      </c>
      <c r="L64" s="58" t="str">
        <f>COUNTIF(Bd_hijos!B:B,C64)</f>
        <v>2</v>
      </c>
      <c r="M64" s="60" t="str">
        <f>COUNTIFS(Bd_hijos!B:B,C64,Bd_hijos!I:I,1)</f>
        <v>0</v>
      </c>
      <c r="N64" s="60" t="str">
        <f>COUNTIFS(Bd_hijos!B:B,C64,Bd_hijos!J:J,1)</f>
        <v>0</v>
      </c>
      <c r="O64" s="60" t="str">
        <f>COUNTIFS(Bd_hijos!B:B,C64,Bd_hijos!K:K,1)</f>
        <v>0</v>
      </c>
      <c r="P64" s="60" t="str">
        <f>COUNTIFS(Bd_hijos!B:B,C64,Bd_hijos!L:L,1)</f>
        <v>2</v>
      </c>
      <c r="Q64" s="60" t="str">
        <f t="shared" si="1"/>
        <v>2</v>
      </c>
      <c r="R64" s="58" t="str">
        <f t="array" ref="R64">XLOOKUP(C64,BD_personas!$A$2:$A$196,BD_personas!$O$2:$O$196,"no dato",0,1)</f>
        <v>1135003642</v>
      </c>
      <c r="S64" s="58" t="str">
        <f t="array" ref="S64">XLOOKUP(C64,BD_personas!$A$2:$A$196,BD_personas!$N$2:$N$196,"no dato",0,1)</f>
        <v>Silviahidalgo71@yahoo.com.ar </v>
      </c>
      <c r="T64" s="58" t="str">
        <f t="array" ref="T64">XLOOKUP(R64,grupo_whatsapp!$A$2:$A$306,grupo_whatsapp!$B$2:$B$306,"no esta",0,1)</f>
        <v>no esta</v>
      </c>
      <c r="U64" s="57"/>
      <c r="V64" s="73"/>
      <c r="W64" s="55"/>
    </row>
    <row r="65" ht="15.75" customHeight="1">
      <c r="A65" s="56"/>
      <c r="B65" s="57"/>
      <c r="C65" s="63" t="str">
        <f>BD_personas!$A$2:$A$196</f>
        <v>28735010</v>
      </c>
      <c r="D65" s="63" t="str">
        <f t="array" ref="D65">XLOOKUP(C65,aux_BD_Laborales!$B$2:$B$207,aux_BD_Laborales!$P$2:$P$207,"dato no encontrado",0,1)</f>
        <v>Monotributista</v>
      </c>
      <c r="E65" s="57" t="str">
        <f t="array" ref="E65">XLOOKUP(C65,aux_BD_Delegados!$B$2:$B$17,aux_BD_Delegados!$D$2:$D$17," ",0,1)</f>
        <v> </v>
      </c>
      <c r="F65" s="63" t="str">
        <f t="array" ref="F65">CONCATENATE(XLOOKUP(C65,BD_personas!$A$2:$A$196,BD_personas!$B$2:$B$196,"no dato",0,1),", ",XLOOKUP(C65,BD_personas!$A$2:$A$196,BD_personas!$C$2:$C$196,"no dato",0,1))</f>
        <v>ibañez,  maria ines</v>
      </c>
      <c r="G65" s="63" t="str">
        <f t="array" ref="G65">XLOOKUP(C65,aux_BD_Laborales!$B$2:$B$207,aux_BD_Laborales!$C$2:$C$207,"no dato",0,1)</f>
        <v>1410</v>
      </c>
      <c r="H65" s="64" t="str">
        <f t="array" ref="H65">XLOOKUP(C65,aux_BD_Laborales!$B$2:$B$207, aux_BD_Laborales!$Q$2:$Q$207,"no dato",0,1)</f>
        <v>1/1/2014</v>
      </c>
      <c r="I65" s="63" t="str">
        <f t="array" ref="I65">XLOOKUP(C65,aux_BD_Laborales!$B$2:$B$207,aux_BD_Laborales!$R$2:$R$207,"no dato",0,1)</f>
        <v>11</v>
      </c>
      <c r="J65" s="63" t="str">
        <f t="array" ref="J65">XLOOKUP(C65,BD_personas!$A$2:$A$196,BD_personas!$D$2:$D$196,"no dato",0,1)</f>
        <v>28735010</v>
      </c>
      <c r="K65" s="64" t="str">
        <f t="array" ref="K65">XLOOKUP(C65,BD_personas!$A$2:$A$196,BD_personas!$P$2:$P$196,"no dato",0,1)</f>
        <v>11/3/1981</v>
      </c>
      <c r="L65" s="63" t="str">
        <f>COUNTIF(Bd_hijos!B:B,C65)</f>
        <v>2</v>
      </c>
      <c r="M65" s="65" t="str">
        <f>COUNTIFS(Bd_hijos!B:B,C65,Bd_hijos!I:I,1)</f>
        <v>0</v>
      </c>
      <c r="N65" s="65" t="str">
        <f>COUNTIFS(Bd_hijos!B:B,C65,Bd_hijos!J:J,1)</f>
        <v>1</v>
      </c>
      <c r="O65" s="65" t="str">
        <f>COUNTIFS(Bd_hijos!B:B,C65,Bd_hijos!K:K,1)</f>
        <v>1</v>
      </c>
      <c r="P65" s="65" t="str">
        <f>COUNTIFS(Bd_hijos!B:B,C65,Bd_hijos!L:L,1)</f>
        <v>0</v>
      </c>
      <c r="Q65" s="65" t="str">
        <f t="shared" si="1"/>
        <v>2</v>
      </c>
      <c r="R65" s="63" t="str">
        <f t="array" ref="R65">XLOOKUP(C65,BD_personas!$A$2:$A$196,BD_personas!$O$2:$O$196,"no dato",0,1)</f>
        <v>1176525294</v>
      </c>
      <c r="S65" s="63" t="str">
        <f t="array" ref="S65">XLOOKUP(C65,BD_personas!$A$2:$A$196,BD_personas!$N$2:$N$196,"no dato",0,1)</f>
        <v>mariaines37@hotmail.com</v>
      </c>
      <c r="T65" s="63" t="str">
        <f t="array" ref="T65">XLOOKUP(R65,grupo_whatsapp!$A$2:$A$306,grupo_whatsapp!$B$2:$B$306,"no esta",0,1)</f>
        <v>1</v>
      </c>
      <c r="U65" s="63" t="str">
        <f t="array" ref="U65">XLOOKUP(C65,aux_BD_Laborales!$A$2:$A$207,aux_BD_Laborales!$S$2:$S$207,"no dato",0,1)</f>
        <v>no dato</v>
      </c>
      <c r="V65" s="72" t="s">
        <v>1172</v>
      </c>
      <c r="W65" s="55"/>
    </row>
    <row r="66" ht="15.75" hidden="1" customHeight="1">
      <c r="A66" s="56"/>
      <c r="B66" s="57"/>
      <c r="C66" s="58" t="str">
        <f>BD_personas!$A$2:$A$196</f>
        <v>94521109</v>
      </c>
      <c r="D66" s="58" t="str">
        <f t="array" ref="D66">XLOOKUP(C66,aux_BD_Laborales!$B$2:$B$207,aux_BD_Laborales!$P$2:$P$207,"dato no encontrado",0,1)</f>
        <v>Monotributista</v>
      </c>
      <c r="E66" s="57" t="str">
        <f t="array" ref="E66">XLOOKUP(C66,aux_BD_Delegados!$B$2:$B$17,aux_BD_Delegados!$D$2:$D$17," ",0,1)</f>
        <v> </v>
      </c>
      <c r="F66" s="58" t="str">
        <f t="array" ref="F66">CONCATENATE(XLOOKUP(C66,BD_personas!$A$2:$A$196,BD_personas!$B$2:$B$196,"no dato",0,1),", ",XLOOKUP(C66,BD_personas!$A$2:$A$196,BD_personas!$C$2:$C$196,"no dato",0,1))</f>
        <v>insfran gutierrez,  johanna yanett </v>
      </c>
      <c r="G66" s="58" t="str">
        <f t="array" ref="G66">XLOOKUP(C66,aux_BD_Laborales!$B$2:$B$207,aux_BD_Laborales!$C$2:$C$207,"no dato",0,1)</f>
        <v>577</v>
      </c>
      <c r="H66" s="59" t="str">
        <f t="array" ref="H66">XLOOKUP(C66,aux_BD_Laborales!$B$2:$B$207, aux_BD_Laborales!$Q$2:$Q$207,"no dato",0,1)</f>
        <v>3/7/2017</v>
      </c>
      <c r="I66" s="58" t="str">
        <f t="array" ref="I66">XLOOKUP(C66,aux_BD_Laborales!$B$2:$B$207,aux_BD_Laborales!$R$2:$R$207,"no dato",0,1)</f>
        <v>8</v>
      </c>
      <c r="J66" s="58" t="str">
        <f t="array" ref="J66">XLOOKUP(C66,BD_personas!$A$2:$A$196,BD_personas!$D$2:$D$196,"no dato",0,1)</f>
        <v>94521109</v>
      </c>
      <c r="K66" s="59" t="str">
        <f t="array" ref="K66">XLOOKUP(C66,BD_personas!$A$2:$A$196,BD_personas!$P$2:$P$196,"no dato",0,1)</f>
        <v>10/2/1989</v>
      </c>
      <c r="L66" s="58" t="str">
        <f>COUNTIF(Bd_hijos!B:B,C66)</f>
        <v>1</v>
      </c>
      <c r="M66" s="60" t="str">
        <f>COUNTIFS(Bd_hijos!B:B,C66,Bd_hijos!I:I,1)</f>
        <v>0</v>
      </c>
      <c r="N66" s="60" t="str">
        <f>COUNTIFS(Bd_hijos!B:B,C66,Bd_hijos!J:J,1)</f>
        <v>1</v>
      </c>
      <c r="O66" s="60" t="str">
        <f>COUNTIFS(Bd_hijos!B:B,C66,Bd_hijos!K:K,1)</f>
        <v>0</v>
      </c>
      <c r="P66" s="60" t="str">
        <f>COUNTIFS(Bd_hijos!B:B,C66,Bd_hijos!L:L,1)</f>
        <v>0</v>
      </c>
      <c r="Q66" s="60" t="str">
        <f t="shared" si="1"/>
        <v>1</v>
      </c>
      <c r="R66" s="57" t="str">
        <f t="array" ref="R66">XLOOKUP(C66,BD_personas!$A$2:$A$196,BD_personas!$O$2:$O$196,"no dato",0,1)</f>
        <v/>
      </c>
      <c r="S66" s="58" t="str">
        <f t="array" ref="S66">XLOOKUP(C66,BD_personas!$A$2:$A$196,BD_personas!$N$2:$N$196,"no dato",0,1)</f>
        <v>johannainsfran@gmail.com</v>
      </c>
      <c r="T66" s="58" t="str">
        <f t="array" ref="T66">XLOOKUP(R66,grupo_whatsapp!$A$2:$A$306,grupo_whatsapp!$B$2:$B$306,"no esta",0,1)</f>
        <v>no esta</v>
      </c>
      <c r="U66" s="58" t="str">
        <f t="array" ref="U66">XLOOKUP(C66,aux_BD_Laborales!$A$2:$A$207,aux_BD_Laborales!$S$2:$S$207,"no dato",0,1)</f>
        <v>no dato</v>
      </c>
      <c r="V66" s="62" t="str">
        <f t="array" ref="V66">XLOOKUP(C66,aux_BD_Laborales!$B$2:$B$207,aux_BD_Laborales!$T$2:$T$207,"no tiene ficha pdf",0,1)</f>
        <v>no tiene en pdf</v>
      </c>
      <c r="W66" s="55"/>
    </row>
    <row r="67" ht="15.75" customHeight="1">
      <c r="A67" s="56"/>
      <c r="B67" s="57"/>
      <c r="C67" s="63" t="str">
        <f>BD_personas!$A$2:$A$196</f>
        <v>94290896</v>
      </c>
      <c r="D67" s="63" t="str">
        <f t="array" ref="D67">XLOOKUP(C67,aux_BD_Laborales!$B$2:$B$207,aux_BD_Laborales!$P$2:$P$207,"dato no encontrado",0,1)</f>
        <v>Monotributista</v>
      </c>
      <c r="E67" s="57" t="str">
        <f t="array" ref="E67">XLOOKUP(C67,aux_BD_Delegados!$B$2:$B$17,aux_BD_Delegados!$D$2:$D$17," ",0,1)</f>
        <v> </v>
      </c>
      <c r="F67" s="63" t="str">
        <f t="array" ref="F67">CONCATENATE(XLOOKUP(C67,BD_personas!$A$2:$A$196,BD_personas!$B$2:$B$196,"no dato",0,1),", ",XLOOKUP(C67,BD_personas!$A$2:$A$196,BD_personas!$C$2:$C$196,"no dato",0,1))</f>
        <v>irala,  liz </v>
      </c>
      <c r="G67" s="63" t="str">
        <f t="array" ref="G67">XLOOKUP(C67,aux_BD_Laborales!$B$2:$B$207,aux_BD_Laborales!$C$2:$C$207,"no dato",0,1)</f>
        <v>1326</v>
      </c>
      <c r="H67" s="64" t="str">
        <f t="array" ref="H67">XLOOKUP(C67,aux_BD_Laborales!$B$2:$B$207, aux_BD_Laborales!$Q$2:$Q$207,"no dato",0,1)</f>
        <v>1/2/2018</v>
      </c>
      <c r="I67" s="63" t="str">
        <f t="array" ref="I67">XLOOKUP(C67,aux_BD_Laborales!$B$2:$B$207,aux_BD_Laborales!$R$2:$R$207,"no dato",0,1)</f>
        <v>7</v>
      </c>
      <c r="J67" s="63" t="str">
        <f t="array" ref="J67">XLOOKUP(C67,BD_personas!$A$2:$A$196,BD_personas!$D$2:$D$196,"no dato",0,1)</f>
        <v>94290896</v>
      </c>
      <c r="K67" s="64" t="str">
        <f t="array" ref="K67">XLOOKUP(C67,BD_personas!$A$2:$A$196,BD_personas!$P$2:$P$196,"no dato",0,1)</f>
        <v>16/6/1993</v>
      </c>
      <c r="L67" s="63" t="str">
        <f>COUNTIF(Bd_hijos!B:B,C67)</f>
        <v>1</v>
      </c>
      <c r="M67" s="65" t="str">
        <f>COUNTIFS(Bd_hijos!B:B,C67,Bd_hijos!I:I,1)</f>
        <v>0</v>
      </c>
      <c r="N67" s="65" t="str">
        <f>COUNTIFS(Bd_hijos!B:B,C67,Bd_hijos!J:J,1)</f>
        <v>1</v>
      </c>
      <c r="O67" s="65" t="str">
        <f>COUNTIFS(Bd_hijos!B:B,C67,Bd_hijos!K:K,1)</f>
        <v>0</v>
      </c>
      <c r="P67" s="65" t="str">
        <f>COUNTIFS(Bd_hijos!B:B,C67,Bd_hijos!L:L,1)</f>
        <v>0</v>
      </c>
      <c r="Q67" s="65" t="str">
        <f t="shared" si="1"/>
        <v>1</v>
      </c>
      <c r="R67" s="63" t="str">
        <f t="array" ref="R67">XLOOKUP(C67,BD_personas!$A$2:$A$196,BD_personas!$O$2:$O$196,"no dato",0,1)</f>
        <v>1136269477</v>
      </c>
      <c r="S67" s="63" t="str">
        <f t="array" ref="S67">XLOOKUP(C67,BD_personas!$A$2:$A$196,BD_personas!$N$2:$N$196,"no dato",0,1)</f>
        <v>lizirala2604@gmail.com</v>
      </c>
      <c r="T67" s="63" t="str">
        <f t="array" ref="T67">XLOOKUP(R67,grupo_whatsapp!$A$2:$A$306,grupo_whatsapp!$B$2:$B$306,"no esta",0,1)</f>
        <v>1</v>
      </c>
      <c r="U67" s="63" t="str">
        <f t="array" ref="U67">XLOOKUP(C67,aux_BD_Laborales!$A$2:$A$207,aux_BD_Laborales!$S$2:$S$207,"no dato",0,1)</f>
        <v>no dato</v>
      </c>
      <c r="V67" s="73"/>
      <c r="W67" s="55"/>
    </row>
    <row r="68" ht="15.75" customHeight="1">
      <c r="A68" s="56"/>
      <c r="B68" s="57"/>
      <c r="C68" s="67" t="str">
        <f>BD_personas!$A$2:$A$196</f>
        <v>29319005</v>
      </c>
      <c r="D68" s="67" t="str">
        <f t="array" ref="D68">XLOOKUP(C68,aux_BD_Laborales!$B$2:$B$207,aux_BD_Laborales!$P$2:$P$207,"dato no encontrado",0,1)</f>
        <v>Monotributista</v>
      </c>
      <c r="E68" s="67" t="str">
        <f t="array" ref="E68">XLOOKUP(C68,aux_BD_Delegados!$B$2:$B$17,aux_BD_Delegados!$D$2:$D$17," ",0,1)</f>
        <v>1</v>
      </c>
      <c r="F68" s="67" t="str">
        <f t="array" ref="F68">CONCATENATE(XLOOKUP(C68,BD_personas!$A$2:$A$196,BD_personas!$B$2:$B$196,"no dato",0,1),", ",XLOOKUP(C68,BD_personas!$A$2:$A$196,BD_personas!$C$2:$C$196,"no dato",0,1))</f>
        <v>jofre,  vivian</v>
      </c>
      <c r="G68" s="67" t="str">
        <f t="array" ref="G68">XLOOKUP(C68,aux_BD_Laborales!$B$2:$B$207,aux_BD_Laborales!$C$2:$C$207,"no dato",0,1)</f>
        <v>343</v>
      </c>
      <c r="H68" s="68" t="str">
        <f t="array" ref="H68">XLOOKUP(C68,aux_BD_Laborales!$B$2:$B$207, aux_BD_Laborales!$Q$2:$Q$207,"no dato",0,1)</f>
        <v>1/5/2017</v>
      </c>
      <c r="I68" s="67" t="str">
        <f t="array" ref="I68">XLOOKUP(C68,aux_BD_Laborales!$B$2:$B$207,aux_BD_Laborales!$R$2:$R$207,"no dato",0,1)</f>
        <v>8</v>
      </c>
      <c r="J68" s="67" t="str">
        <f t="array" ref="J68">XLOOKUP(C68,BD_personas!$A$2:$A$196,BD_personas!$D$2:$D$196,"no dato",0,1)</f>
        <v>29319005</v>
      </c>
      <c r="K68" s="68" t="str">
        <f t="array" ref="K68">XLOOKUP(C68,BD_personas!$A$2:$A$196,BD_personas!$P$2:$P$196,"no dato",0,1)</f>
        <v>9/2/1982</v>
      </c>
      <c r="L68" s="67" t="str">
        <f>COUNTIF(Bd_hijos!B:B,C68)</f>
        <v>1</v>
      </c>
      <c r="M68" s="69" t="str">
        <f>COUNTIFS(Bd_hijos!B:B,C68,Bd_hijos!I:I,1)</f>
        <v>0</v>
      </c>
      <c r="N68" s="69" t="str">
        <f>COUNTIFS(Bd_hijos!B:B,C68,Bd_hijos!J:J,1)</f>
        <v>0</v>
      </c>
      <c r="O68" s="69" t="str">
        <f>COUNTIFS(Bd_hijos!B:B,C68,Bd_hijos!K:K,1)</f>
        <v>1</v>
      </c>
      <c r="P68" s="69" t="str">
        <f>COUNTIFS(Bd_hijos!B:B,C68,Bd_hijos!L:L,1)</f>
        <v>0</v>
      </c>
      <c r="Q68" s="69" t="str">
        <f t="shared" si="1"/>
        <v>1</v>
      </c>
      <c r="R68" s="67" t="str">
        <f t="array" ref="R68">XLOOKUP(C68,BD_personas!$A$2:$A$196,BD_personas!$O$2:$O$196,"no dato",0,1)</f>
        <v>1131374280</v>
      </c>
      <c r="S68" s="57" t="str">
        <f t="array" ref="S68">XLOOKUP(C68,BD_personas!$A$2:$A$196,BD_personas!$N$2:$N$196,"no dato",0,1)</f>
        <v/>
      </c>
      <c r="T68" s="67" t="str">
        <f t="array" ref="T68">XLOOKUP(R68,grupo_whatsapp!$A$2:$A$306,grupo_whatsapp!$B$2:$B$306,"no esta",0,1)</f>
        <v>1</v>
      </c>
      <c r="U68" s="57"/>
      <c r="V68" s="73"/>
      <c r="W68" s="55"/>
    </row>
    <row r="69" ht="15.75" hidden="1" customHeight="1">
      <c r="A69" s="56"/>
      <c r="B69" s="57"/>
      <c r="C69" s="67" t="str">
        <f>BD_personas!$A$2:$A$196</f>
        <v>31703988</v>
      </c>
      <c r="D69" s="67" t="str">
        <f t="array" ref="D69">XLOOKUP(C69,aux_BD_Laborales!$B$2:$B$207,aux_BD_Laborales!$P$2:$P$207,"dato no encontrado",0,1)</f>
        <v>Monotributista</v>
      </c>
      <c r="E69" s="67" t="str">
        <f t="array" ref="E69">XLOOKUP(C69,aux_BD_Delegados!$B$2:$B$17,aux_BD_Delegados!$D$2:$D$17," ",0,1)</f>
        <v>1</v>
      </c>
      <c r="F69" s="67" t="str">
        <f t="array" ref="F69">CONCATENATE(XLOOKUP(C69,BD_personas!$A$2:$A$196,BD_personas!$B$2:$B$196,"no dato",0,1),", ",XLOOKUP(C69,BD_personas!$A$2:$A$196,BD_personas!$C$2:$C$196,"no dato",0,1))</f>
        <v>jurado usabarrena,  lourdes anabel</v>
      </c>
      <c r="G69" s="67" t="str">
        <f t="array" ref="G69">XLOOKUP(C69,aux_BD_Laborales!$B$2:$B$207,aux_BD_Laborales!$C$2:$C$207,"no dato",0,1)</f>
        <v>779</v>
      </c>
      <c r="H69" s="68" t="str">
        <f t="array" ref="H69">XLOOKUP(C69,aux_BD_Laborales!$B$2:$B$207, aux_BD_Laborales!$Q$2:$Q$207,"no dato",0,1)</f>
        <v>1/8/2017</v>
      </c>
      <c r="I69" s="67" t="str">
        <f t="array" ref="I69">XLOOKUP(C69,aux_BD_Laborales!$B$2:$B$207,aux_BD_Laborales!$R$2:$R$207,"no dato",0,1)</f>
        <v>8</v>
      </c>
      <c r="J69" s="67" t="str">
        <f t="array" ref="J69">XLOOKUP(C69,BD_personas!$A$2:$A$196,BD_personas!$D$2:$D$196,"no dato",0,1)</f>
        <v>31703988</v>
      </c>
      <c r="K69" s="68" t="str">
        <f t="array" ref="K69">XLOOKUP(C69,BD_personas!$A$2:$A$196,BD_personas!$P$2:$P$196,"no dato",0,1)</f>
        <v>12/7/1985</v>
      </c>
      <c r="L69" s="67" t="str">
        <f>COUNTIF(Bd_hijos!B:B,C69)</f>
        <v>0</v>
      </c>
      <c r="M69" s="69" t="str">
        <f>COUNTIFS(Bd_hijos!B:B,C69,Bd_hijos!I:I,1)</f>
        <v>0</v>
      </c>
      <c r="N69" s="69" t="str">
        <f>COUNTIFS(Bd_hijos!B:B,C69,Bd_hijos!J:J,1)</f>
        <v>0</v>
      </c>
      <c r="O69" s="69" t="str">
        <f>COUNTIFS(Bd_hijos!B:B,C69,Bd_hijos!K:K,1)</f>
        <v>0</v>
      </c>
      <c r="P69" s="69" t="str">
        <f>COUNTIFS(Bd_hijos!B:B,C69,Bd_hijos!L:L,1)</f>
        <v>0</v>
      </c>
      <c r="Q69" s="69" t="str">
        <f t="shared" si="1"/>
        <v>0</v>
      </c>
      <c r="R69" s="57" t="str">
        <f t="array" ref="R69">XLOOKUP(C69,BD_personas!$A$2:$A$196,BD_personas!$O$2:$O$196,"no dato",0,1)</f>
        <v/>
      </c>
      <c r="S69" s="67" t="str">
        <f t="array" ref="S69">XLOOKUP(C69,BD_personas!$A$2:$A$196,BD_personas!$N$2:$N$196,"no dato",0,1)</f>
        <v>lourdesjurado85@gmail.com</v>
      </c>
      <c r="T69" s="67" t="str">
        <f t="array" ref="T69">XLOOKUP(R69,grupo_whatsapp!$A$2:$A$306,grupo_whatsapp!$B$2:$B$306,"no esta",0,1)</f>
        <v>no esta</v>
      </c>
      <c r="U69" s="67" t="str">
        <f t="array" ref="U69">XLOOKUP(C69,aux_BD_Laborales!$A$2:$A$207,aux_BD_Laborales!$S$2:$S$207,"no dato",0,1)</f>
        <v>no dato</v>
      </c>
      <c r="V69" s="70" t="str">
        <f t="array" ref="V69">XLOOKUP(C69,aux_BD_Laborales!$B$2:$B$207,aux_BD_Laborales!$T$2:$T$207,"no tiene ficha pdf",0,1)</f>
        <v>no tiene en pdf</v>
      </c>
      <c r="W69" s="55"/>
    </row>
    <row r="70" ht="15.75" customHeight="1">
      <c r="A70" s="56"/>
      <c r="B70" s="57"/>
      <c r="C70" s="67" t="str">
        <f>BD_personas!$A$2:$A$196</f>
        <v>30455729</v>
      </c>
      <c r="D70" s="67" t="str">
        <f t="array" ref="D70">XLOOKUP(C70,aux_BD_Laborales!$B$2:$B$207,aux_BD_Laborales!$P$2:$P$207,"dato no encontrado",0,1)</f>
        <v>Planta Transitoria</v>
      </c>
      <c r="E70" s="67" t="str">
        <f t="array" ref="E70">XLOOKUP(C70,aux_BD_Delegados!$B$2:$B$17,aux_BD_Delegados!$D$2:$D$17," ",0,1)</f>
        <v>1</v>
      </c>
      <c r="F70" s="67" t="str">
        <f t="array" ref="F70">CONCATENATE(XLOOKUP(C70,BD_personas!$A$2:$A$196,BD_personas!$B$2:$B$196,"no dato",0,1),", ",XLOOKUP(C70,BD_personas!$A$2:$A$196,BD_personas!$C$2:$C$196,"no dato",0,1))</f>
        <v>kehoe,  marianela</v>
      </c>
      <c r="G70" s="67" t="str">
        <f t="array" ref="G70">XLOOKUP(C70,aux_BD_Laborales!$B$2:$B$207,aux_BD_Laborales!$C$2:$C$207,"no dato",0,1)</f>
        <v>129</v>
      </c>
      <c r="H70" s="68" t="str">
        <f t="array" ref="H70">XLOOKUP(C70,aux_BD_Laborales!$B$2:$B$207, aux_BD_Laborales!$Q$2:$Q$207,"no dato",0,1)</f>
        <v>28/6/2014</v>
      </c>
      <c r="I70" s="67" t="str">
        <f t="array" ref="I70">XLOOKUP(C70,aux_BD_Laborales!$B$2:$B$207,aux_BD_Laborales!$R$2:$R$207,"no dato",0,1)</f>
        <v>11</v>
      </c>
      <c r="J70" s="67" t="str">
        <f t="array" ref="J70">XLOOKUP(C70,BD_personas!$A$2:$A$196,BD_personas!$D$2:$D$196,"no dato",0,1)</f>
        <v>30455729</v>
      </c>
      <c r="K70" s="68" t="str">
        <f t="array" ref="K70">XLOOKUP(C70,BD_personas!$A$2:$A$196,BD_personas!$P$2:$P$196,"no dato",0,1)</f>
        <v>23/10/1983</v>
      </c>
      <c r="L70" s="67" t="str">
        <f>COUNTIF(Bd_hijos!B:B,C70)</f>
        <v>3</v>
      </c>
      <c r="M70" s="69" t="str">
        <f>COUNTIFS(Bd_hijos!B:B,C70,Bd_hijos!I:I,1)</f>
        <v>0</v>
      </c>
      <c r="N70" s="69" t="str">
        <f>COUNTIFS(Bd_hijos!B:B,C70,Bd_hijos!J:J,1)</f>
        <v>0</v>
      </c>
      <c r="O70" s="69" t="str">
        <f>COUNTIFS(Bd_hijos!B:B,C70,Bd_hijos!K:K,1)</f>
        <v>0</v>
      </c>
      <c r="P70" s="69" t="str">
        <f>COUNTIFS(Bd_hijos!B:B,C70,Bd_hijos!L:L,1)</f>
        <v>0</v>
      </c>
      <c r="Q70" s="69" t="str">
        <f t="shared" si="1"/>
        <v>0</v>
      </c>
      <c r="R70" s="67" t="str">
        <f t="array" ref="R70">XLOOKUP(C70,BD_personas!$A$2:$A$196,BD_personas!$O$2:$O$196,"no dato",0,1)</f>
        <v>1127588744</v>
      </c>
      <c r="S70" s="67" t="str">
        <f t="array" ref="S70">XLOOKUP(C70,BD_personas!$A$2:$A$196,BD_personas!$N$2:$N$196,"no dato",0,1)</f>
        <v>Mariankehoe83@hotmail.com</v>
      </c>
      <c r="T70" s="67" t="str">
        <f t="array" ref="T70">XLOOKUP(R70,grupo_whatsapp!$A$2:$A$306,grupo_whatsapp!$B$2:$B$306,"no esta",0,1)</f>
        <v>1</v>
      </c>
      <c r="U70" s="57"/>
      <c r="V70" s="73"/>
      <c r="W70" s="55"/>
    </row>
    <row r="71" ht="15.75" customHeight="1">
      <c r="A71" s="56"/>
      <c r="B71" s="57"/>
      <c r="C71" s="63" t="str">
        <f>BD_personas!$A$2:$A$196</f>
        <v>43406398</v>
      </c>
      <c r="D71" s="63" t="str">
        <f t="array" ref="D71">XLOOKUP(C71,aux_BD_Laborales!$B$2:$B$207,aux_BD_Laborales!$P$2:$P$207,"dato no encontrado",0,1)</f>
        <v>Monotributista</v>
      </c>
      <c r="E71" s="57" t="str">
        <f t="array" ref="E71">XLOOKUP(C71,aux_BD_Delegados!$B$2:$B$17,aux_BD_Delegados!$D$2:$D$17," ",0,1)</f>
        <v> </v>
      </c>
      <c r="F71" s="63" t="str">
        <f t="array" ref="F71">CONCATENATE(XLOOKUP(C71,BD_personas!$A$2:$A$196,BD_personas!$B$2:$B$196,"no dato",0,1),", ",XLOOKUP(C71,BD_personas!$A$2:$A$196,BD_personas!$C$2:$C$196,"no dato",0,1))</f>
        <v>kim,  sabrina leila</v>
      </c>
      <c r="G71" s="63" t="str">
        <f t="array" ref="G71">XLOOKUP(C71,aux_BD_Laborales!$B$2:$B$207,aux_BD_Laborales!$C$2:$C$207,"no dato",0,1)</f>
        <v>1969</v>
      </c>
      <c r="H71" s="74" t="str">
        <f t="array" ref="H71">XLOOKUP(C71,aux_BD_Laborales!$B$2:$B$207, aux_BD_Laborales!$Q$2:$Q$207,"no dato",0,1)</f>
        <v/>
      </c>
      <c r="I71" s="63" t="str">
        <f t="array" ref="I71">XLOOKUP(C71,aux_BD_Laborales!$B$2:$B$207,aux_BD_Laborales!$R$2:$R$207,"no dato",0,1)</f>
        <v>126</v>
      </c>
      <c r="J71" s="63" t="str">
        <f t="array" ref="J71">XLOOKUP(C71,BD_personas!$A$2:$A$196,BD_personas!$D$2:$D$196,"no dato",0,1)</f>
        <v>43406398</v>
      </c>
      <c r="K71" s="64" t="str">
        <f t="array" ref="K71">XLOOKUP(C71,BD_personas!$A$2:$A$196,BD_personas!$P$2:$P$196,"no dato",0,1)</f>
        <v>20/6/2001</v>
      </c>
      <c r="L71" s="63" t="str">
        <f>COUNTIF(Bd_hijos!B:B,C71)</f>
        <v>0</v>
      </c>
      <c r="M71" s="65" t="str">
        <f>COUNTIFS(Bd_hijos!B:B,C71,Bd_hijos!I:I,1)</f>
        <v>0</v>
      </c>
      <c r="N71" s="65" t="str">
        <f>COUNTIFS(Bd_hijos!B:B,C71,Bd_hijos!J:J,1)</f>
        <v>0</v>
      </c>
      <c r="O71" s="65" t="str">
        <f>COUNTIFS(Bd_hijos!B:B,C71,Bd_hijos!K:K,1)</f>
        <v>0</v>
      </c>
      <c r="P71" s="65" t="str">
        <f>COUNTIFS(Bd_hijos!B:B,C71,Bd_hijos!L:L,1)</f>
        <v>0</v>
      </c>
      <c r="Q71" s="65" t="str">
        <f t="shared" si="1"/>
        <v>0</v>
      </c>
      <c r="R71" s="63" t="str">
        <f t="array" ref="R71">XLOOKUP(C71,BD_personas!$A$2:$A$196,BD_personas!$O$2:$O$196,"no dato",0,1)</f>
        <v>1165567776</v>
      </c>
      <c r="S71" s="63" t="str">
        <f t="array" ref="S71">XLOOKUP(C71,BD_personas!$A$2:$A$196,BD_personas!$N$2:$N$196,"no dato",0,1)</f>
        <v>skleila2001@hotmail.com</v>
      </c>
      <c r="T71" s="63" t="str">
        <f t="array" ref="T71">XLOOKUP(R71,grupo_whatsapp!$A$2:$A$306,grupo_whatsapp!$B$2:$B$306,"no esta",0,1)</f>
        <v>1</v>
      </c>
      <c r="U71" s="63" t="str">
        <f t="array" ref="U71">XLOOKUP(C71,BD_personas!$A$2:$A$196,aux_BD_Laborales!$S$2:$S$207,"no dato",0,1)</f>
        <v>#N/A</v>
      </c>
      <c r="V71" s="66" t="str">
        <f t="array" ref="V71">XLOOKUP(C71,aux_BD_Laborales!$B$2:$B$207,aux_BD_Laborales!$T$2:$T$207,"no tiene ficha pdf",0,1)</f>
        <v>1</v>
      </c>
      <c r="W71" s="55"/>
    </row>
    <row r="72" ht="15.75" customHeight="1">
      <c r="A72" s="56"/>
      <c r="B72" s="57"/>
      <c r="C72" s="67" t="str">
        <f>BD_personas!$A$2:$A$196</f>
        <v>34583817</v>
      </c>
      <c r="D72" s="67" t="str">
        <f t="array" ref="D72">XLOOKUP(C72,aux_BD_Laborales!$B$2:$B$207,aux_BD_Laborales!$P$2:$P$207,"dato no encontrado",0,1)</f>
        <v>Planta Transitoria</v>
      </c>
      <c r="E72" s="67" t="str">
        <f t="array" ref="E72">XLOOKUP(C72,aux_BD_Delegados!$B$2:$B$17,aux_BD_Delegados!$D$2:$D$17," ",0,1)</f>
        <v>1</v>
      </c>
      <c r="F72" s="67" t="str">
        <f t="array" ref="F72">CONCATENATE(XLOOKUP(C72,BD_personas!$A$2:$A$196,BD_personas!$B$2:$B$196,"no dato",0,1),", ",XLOOKUP(C72,BD_personas!$A$2:$A$196,BD_personas!$C$2:$C$196,"no dato",0,1))</f>
        <v>larche,  dario ezequiel </v>
      </c>
      <c r="G72" s="67" t="str">
        <f t="array" ref="G72">XLOOKUP(C72,aux_BD_Laborales!$B$2:$B$207,aux_BD_Laborales!$C$2:$C$207,"no dato",0,1)</f>
        <v>166</v>
      </c>
      <c r="H72" s="68" t="str">
        <f t="array" ref="H72">XLOOKUP(C72,aux_BD_Laborales!$B$2:$B$207, aux_BD_Laborales!$Q$2:$Q$207,"no dato",0,1)</f>
        <v>22/2/2014</v>
      </c>
      <c r="I72" s="67" t="str">
        <f t="array" ref="I72">XLOOKUP(C72,aux_BD_Laborales!$B$2:$B$207,aux_BD_Laborales!$R$2:$R$207,"no dato",0,1)</f>
        <v>11</v>
      </c>
      <c r="J72" s="67" t="str">
        <f t="array" ref="J72">XLOOKUP(C72,BD_personas!$A$2:$A$196,BD_personas!$D$2:$D$196,"no dato",0,1)</f>
        <v>34583817</v>
      </c>
      <c r="K72" s="68" t="str">
        <f t="array" ref="K72">XLOOKUP(C72,BD_personas!$A$2:$A$196,BD_personas!$P$2:$P$196,"no dato",0,1)</f>
        <v>9/7/1989</v>
      </c>
      <c r="L72" s="67" t="str">
        <f>COUNTIF(Bd_hijos!B:B,C72)</f>
        <v>0</v>
      </c>
      <c r="M72" s="69" t="str">
        <f>COUNTIFS(Bd_hijos!B:B,C72,Bd_hijos!I:I,1)</f>
        <v>0</v>
      </c>
      <c r="N72" s="69" t="str">
        <f>COUNTIFS(Bd_hijos!B:B,C72,Bd_hijos!J:J,1)</f>
        <v>0</v>
      </c>
      <c r="O72" s="69" t="str">
        <f>COUNTIFS(Bd_hijos!B:B,C72,Bd_hijos!K:K,1)</f>
        <v>0</v>
      </c>
      <c r="P72" s="69" t="str">
        <f>COUNTIFS(Bd_hijos!B:B,C72,Bd_hijos!L:L,1)</f>
        <v>0</v>
      </c>
      <c r="Q72" s="69" t="str">
        <f t="shared" si="1"/>
        <v>0</v>
      </c>
      <c r="R72" s="67" t="str">
        <f t="array" ref="R72">XLOOKUP(C72,BD_personas!$A$2:$A$196,BD_personas!$O$2:$O$196,"no dato",0,1)</f>
        <v>1125670074</v>
      </c>
      <c r="S72" s="67" t="str">
        <f t="array" ref="S72">XLOOKUP(C72,BD_personas!$A$2:$A$196,BD_personas!$N$2:$N$196,"no dato",0,1)</f>
        <v>dario_larche89@hotmail.com</v>
      </c>
      <c r="T72" s="67" t="str">
        <f t="array" ref="T72">XLOOKUP(R72,grupo_whatsapp!$A$2:$A$306,grupo_whatsapp!$B$2:$B$306,"no esta",0,1)</f>
        <v>1</v>
      </c>
      <c r="U72" s="57"/>
      <c r="V72" s="73"/>
      <c r="W72" s="55"/>
    </row>
    <row r="73" ht="15.75" customHeight="1">
      <c r="A73" s="56"/>
      <c r="B73" s="57"/>
      <c r="C73" s="63" t="str">
        <f>BD_personas!$A$2:$A$196</f>
        <v>25422284</v>
      </c>
      <c r="D73" s="63" t="str">
        <f t="array" ref="D73">XLOOKUP(C73,aux_BD_Laborales!$B$2:$B$207,aux_BD_Laborales!$P$2:$P$207,"dato no encontrado",0,1)</f>
        <v>Monotributista</v>
      </c>
      <c r="E73" s="57" t="str">
        <f t="array" ref="E73">XLOOKUP(C73,aux_BD_Delegados!$B$2:$B$17,aux_BD_Delegados!$D$2:$D$17," ",0,1)</f>
        <v> </v>
      </c>
      <c r="F73" s="63" t="str">
        <f t="array" ref="F73">CONCATENATE(XLOOKUP(C73,BD_personas!$A$2:$A$196,BD_personas!$B$2:$B$196,"no dato",0,1),", ",XLOOKUP(C73,BD_personas!$A$2:$A$196,BD_personas!$C$2:$C$196,"no dato",0,1))</f>
        <v>lenisa,  nancy yanina</v>
      </c>
      <c r="G73" s="63" t="str">
        <f t="array" ref="G73">XLOOKUP(C73,aux_BD_Laborales!$B$2:$B$207,aux_BD_Laborales!$C$2:$C$207,"no dato",0,1)</f>
        <v>925</v>
      </c>
      <c r="H73" s="64" t="str">
        <f t="array" ref="H73">XLOOKUP(C73,aux_BD_Laborales!$B$2:$B$207, aux_BD_Laborales!$Q$2:$Q$207,"no dato",0,1)</f>
        <v>7/8/2017</v>
      </c>
      <c r="I73" s="63" t="str">
        <f t="array" ref="I73">XLOOKUP(C73,aux_BD_Laborales!$B$2:$B$207,aux_BD_Laborales!$R$2:$R$207,"no dato",0,1)</f>
        <v>8</v>
      </c>
      <c r="J73" s="63" t="str">
        <f t="array" ref="J73">XLOOKUP(C73,BD_personas!$A$2:$A$196,BD_personas!$D$2:$D$196,"no dato",0,1)</f>
        <v>25422284</v>
      </c>
      <c r="K73" s="64" t="str">
        <f t="array" ref="K73">XLOOKUP(C73,BD_personas!$A$2:$A$196,BD_personas!$P$2:$P$196,"no dato",0,1)</f>
        <v>21/7/1976</v>
      </c>
      <c r="L73" s="63" t="str">
        <f>COUNTIF(Bd_hijos!B:B,C73)</f>
        <v>0</v>
      </c>
      <c r="M73" s="65" t="str">
        <f>COUNTIFS(Bd_hijos!B:B,C73,Bd_hijos!I:I,1)</f>
        <v>0</v>
      </c>
      <c r="N73" s="65" t="str">
        <f>COUNTIFS(Bd_hijos!B:B,C73,Bd_hijos!J:J,1)</f>
        <v>0</v>
      </c>
      <c r="O73" s="65" t="str">
        <f>COUNTIFS(Bd_hijos!B:B,C73,Bd_hijos!K:K,1)</f>
        <v>0</v>
      </c>
      <c r="P73" s="65" t="str">
        <f>COUNTIFS(Bd_hijos!B:B,C73,Bd_hijos!L:L,1)</f>
        <v>0</v>
      </c>
      <c r="Q73" s="65" t="str">
        <f t="shared" si="1"/>
        <v>0</v>
      </c>
      <c r="R73" s="63" t="str">
        <f t="array" ref="R73">XLOOKUP(C73,BD_personas!$A$2:$A$196,BD_personas!$O$2:$O$196,"no dato",0,1)</f>
        <v>1131666927</v>
      </c>
      <c r="S73" s="63" t="str">
        <f t="array" ref="S73">XLOOKUP(C73,BD_personas!$A$2:$A$196,BD_personas!$N$2:$N$196,"no dato",0,1)</f>
        <v> nancy210776@gmail.com</v>
      </c>
      <c r="T73" s="63" t="str">
        <f t="array" ref="T73">XLOOKUP(R73,grupo_whatsapp!$A$2:$A$306,grupo_whatsapp!$B$2:$B$306,"no esta",0,1)</f>
        <v>1</v>
      </c>
      <c r="U73" s="63" t="str">
        <f t="array" ref="U73">XLOOKUP(C73,BD_personas!$A$2:$A$196,aux_BD_Laborales!$S$2:$S$207,"no dato",0,1)</f>
        <v>#N/A</v>
      </c>
      <c r="V73" s="66" t="str">
        <f t="array" ref="V73">XLOOKUP(C73,aux_BD_Laborales!$B$2:$B$207,aux_BD_Laborales!$T$2:$T$207,"no tiene ficha pdf",0,1)</f>
        <v>no tiene en pdf</v>
      </c>
      <c r="W73" s="55"/>
    </row>
    <row r="74" ht="15.75" customHeight="1">
      <c r="A74" s="56"/>
      <c r="B74" s="57"/>
      <c r="C74" s="58" t="str">
        <f>BD_personas!$A$2:$A$196</f>
        <v>27259537</v>
      </c>
      <c r="D74" s="58" t="str">
        <f t="array" ref="D74">XLOOKUP(C74,aux_BD_Laborales!$B$2:$B$207,aux_BD_Laborales!$P$2:$P$207,"dato no encontrado",0,1)</f>
        <v>Monotributista</v>
      </c>
      <c r="E74" s="57" t="str">
        <f t="array" ref="E74">XLOOKUP(C74,aux_BD_Delegados!$B$2:$B$17,aux_BD_Delegados!$D$2:$D$17," ",0,1)</f>
        <v> </v>
      </c>
      <c r="F74" s="58" t="str">
        <f t="array" ref="F74">CONCATENATE(XLOOKUP(C74,BD_personas!$A$2:$A$196,BD_personas!$B$2:$B$196,"no dato",0,1),", ",XLOOKUP(C74,BD_personas!$A$2:$A$196,BD_personas!$C$2:$C$196,"no dato",0,1))</f>
        <v>linos,  dolores del carmen</v>
      </c>
      <c r="G74" s="58" t="str">
        <f t="array" ref="G74">XLOOKUP(C74,aux_BD_Laborales!$B$2:$B$207,aux_BD_Laborales!$C$2:$C$207,"no dato",0,1)</f>
        <v>1536</v>
      </c>
      <c r="H74" s="59" t="str">
        <f t="array" ref="H74">XLOOKUP(C74,aux_BD_Laborales!$B$2:$B$207, aux_BD_Laborales!$Q$2:$Q$207,"no dato",0,1)</f>
        <v>1/11/2018</v>
      </c>
      <c r="I74" s="58" t="str">
        <f t="array" ref="I74">XLOOKUP(C74,aux_BD_Laborales!$B$2:$B$207,aux_BD_Laborales!$R$2:$R$207,"no dato",0,1)</f>
        <v>7</v>
      </c>
      <c r="J74" s="58" t="str">
        <f t="array" ref="J74">XLOOKUP(C74,BD_personas!$A$2:$A$196,BD_personas!$D$2:$D$196,"no dato",0,1)</f>
        <v>27259537</v>
      </c>
      <c r="K74" s="59" t="str">
        <f t="array" ref="K74">XLOOKUP(C74,BD_personas!$A$2:$A$196,BD_personas!$P$2:$P$196,"no dato",0,1)</f>
        <v>4/5/1979</v>
      </c>
      <c r="L74" s="58" t="str">
        <f>COUNTIF(Bd_hijos!B:B,C74)</f>
        <v>2</v>
      </c>
      <c r="M74" s="60" t="str">
        <f>COUNTIFS(Bd_hijos!B:B,C74,Bd_hijos!I:I,1)</f>
        <v>0</v>
      </c>
      <c r="N74" s="60" t="str">
        <f>COUNTIFS(Bd_hijos!B:B,C74,Bd_hijos!J:J,1)</f>
        <v>0</v>
      </c>
      <c r="O74" s="60" t="str">
        <f>COUNTIFS(Bd_hijos!B:B,C74,Bd_hijos!K:K,1)</f>
        <v>0</v>
      </c>
      <c r="P74" s="60" t="str">
        <f>COUNTIFS(Bd_hijos!B:B,C74,Bd_hijos!L:L,1)</f>
        <v>2</v>
      </c>
      <c r="Q74" s="60" t="str">
        <f t="shared" si="1"/>
        <v>2</v>
      </c>
      <c r="R74" s="58" t="str">
        <f t="array" ref="R74">XLOOKUP(C74,BD_personas!$A$2:$A$196,BD_personas!$O$2:$O$196,"no dato",0,1)</f>
        <v>1166665806</v>
      </c>
      <c r="S74" s="58" t="str">
        <f t="array" ref="S74">XLOOKUP(C74,BD_personas!$A$2:$A$196,BD_personas!$N$2:$N$196,"no dato",0,1)</f>
        <v>doloreslinos0405@gmail.com</v>
      </c>
      <c r="T74" s="58" t="str">
        <f t="array" ref="T74">XLOOKUP(R74,grupo_whatsapp!$A$2:$A$306,grupo_whatsapp!$B$2:$B$306,"no esta",0,1)</f>
        <v>1</v>
      </c>
      <c r="U74" s="58" t="str">
        <f t="array" ref="U74">XLOOKUP(C74,BD_personas!$A$2:$A$196,aux_BD_Laborales!$S$2:$S$207,"no dato",0,1)</f>
        <v>#N/A</v>
      </c>
      <c r="V74" s="62" t="str">
        <f t="array" ref="V74">XLOOKUP(C74,aux_BD_Laborales!$B$2:$B$207,aux_BD_Laborales!$T$2:$T$207,"no tiene ficha pdf",0,1)</f>
        <v>no tiene en pdf</v>
      </c>
      <c r="W74" s="55"/>
    </row>
    <row r="75" ht="15.75" customHeight="1">
      <c r="A75" s="56"/>
      <c r="B75" s="57"/>
      <c r="C75" s="63" t="str">
        <f>BD_personas!$A$2:$A$196</f>
        <v>38128116</v>
      </c>
      <c r="D75" s="63" t="str">
        <f t="array" ref="D75">XLOOKUP(C75,aux_BD_Laborales!$B$2:$B$207,aux_BD_Laborales!$P$2:$P$207,"dato no encontrado",0,1)</f>
        <v>Monotributista</v>
      </c>
      <c r="E75" s="57" t="str">
        <f t="array" ref="E75">XLOOKUP(C75,aux_BD_Delegados!$B$2:$B$17,aux_BD_Delegados!$D$2:$D$17," ",0,1)</f>
        <v> </v>
      </c>
      <c r="F75" s="63" t="str">
        <f t="array" ref="F75">CONCATENATE(XLOOKUP(C75,BD_personas!$A$2:$A$196,BD_personas!$B$2:$B$196,"no dato",0,1),", ",XLOOKUP(C75,BD_personas!$A$2:$A$196,BD_personas!$C$2:$C$196,"no dato",0,1))</f>
        <v>lopez,  daiana belen</v>
      </c>
      <c r="G75" s="63" t="str">
        <f t="array" ref="G75">XLOOKUP(C75,aux_BD_Laborales!$B$2:$B$207,aux_BD_Laborales!$C$2:$C$207,"no dato",0,1)</f>
        <v>2649</v>
      </c>
      <c r="H75" s="64" t="str">
        <f t="array" ref="H75">XLOOKUP(C75,aux_BD_Laborales!$B$2:$B$207, aux_BD_Laborales!$Q$2:$Q$207,"no dato",0,1)</f>
        <v>2/5/2023</v>
      </c>
      <c r="I75" s="63" t="str">
        <f t="array" ref="I75">XLOOKUP(C75,aux_BD_Laborales!$B$2:$B$207,aux_BD_Laborales!$R$2:$R$207,"no dato",0,1)</f>
        <v>2</v>
      </c>
      <c r="J75" s="63" t="str">
        <f t="array" ref="J75">XLOOKUP(C75,BD_personas!$A$2:$A$196,BD_personas!$D$2:$D$196,"no dato",0,1)</f>
        <v>38128116</v>
      </c>
      <c r="K75" s="64" t="str">
        <f t="array" ref="K75">XLOOKUP(C75,BD_personas!$A$2:$A$196,BD_personas!$P$2:$P$196,"no dato",0,1)</f>
        <v>2/4/1994</v>
      </c>
      <c r="L75" s="63" t="str">
        <f>COUNTIF(Bd_hijos!B:B,C75)</f>
        <v>0</v>
      </c>
      <c r="M75" s="65" t="str">
        <f>COUNTIFS(Bd_hijos!B:B,C75,Bd_hijos!I:I,1)</f>
        <v>0</v>
      </c>
      <c r="N75" s="65" t="str">
        <f>COUNTIFS(Bd_hijos!B:B,C75,Bd_hijos!J:J,1)</f>
        <v>0</v>
      </c>
      <c r="O75" s="65" t="str">
        <f>COUNTIFS(Bd_hijos!B:B,C75,Bd_hijos!K:K,1)</f>
        <v>0</v>
      </c>
      <c r="P75" s="65" t="str">
        <f>COUNTIFS(Bd_hijos!B:B,C75,Bd_hijos!L:L,1)</f>
        <v>0</v>
      </c>
      <c r="Q75" s="65" t="str">
        <f t="shared" si="1"/>
        <v>0</v>
      </c>
      <c r="R75" s="63" t="str">
        <f t="array" ref="R75">XLOOKUP(C75,BD_personas!$A$2:$A$196,BD_personas!$O$2:$O$196,"no dato",0,1)</f>
        <v>1139545887</v>
      </c>
      <c r="S75" s="57" t="str">
        <f t="array" ref="S75">XLOOKUP(C75,BD_personas!$A$2:$A$196,BD_personas!$N$2:$N$196,"no dato",0,1)</f>
        <v/>
      </c>
      <c r="T75" s="63" t="str">
        <f t="array" ref="T75">XLOOKUP(R75,grupo_whatsapp!$A$2:$A$306,grupo_whatsapp!$B$2:$B$306,"no esta",0,1)</f>
        <v>1</v>
      </c>
      <c r="U75" s="63" t="str">
        <f t="array" ref="U75">XLOOKUP(C75,aux_BD_Laborales!$A$2:$A$207,aux_BD_Laborales!$S$2:$S$207,"no dato",0,1)</f>
        <v>no dato</v>
      </c>
      <c r="V75" s="73"/>
      <c r="W75" s="55"/>
    </row>
    <row r="76" ht="15.75" hidden="1" customHeight="1">
      <c r="A76" s="56"/>
      <c r="B76" s="57"/>
      <c r="C76" s="58" t="str">
        <f>BD_personas!$A$2:$A$196</f>
        <v>29697288</v>
      </c>
      <c r="D76" s="58" t="str">
        <f t="array" ref="D76">XLOOKUP(C76,aux_BD_Laborales!$B$2:$B$207,aux_BD_Laborales!$P$2:$P$207,"dato no encontrado",0,1)</f>
        <v>Planta Permanente</v>
      </c>
      <c r="E76" s="57" t="str">
        <f t="array" ref="E76">XLOOKUP(C76,aux_BD_Delegados!$B$2:$B$17,aux_BD_Delegados!$D$2:$D$17," ",0,1)</f>
        <v> </v>
      </c>
      <c r="F76" s="58" t="str">
        <f t="array" ref="F76">CONCATENATE(XLOOKUP(C76,BD_personas!$A$2:$A$196,BD_personas!$B$2:$B$196,"no dato",0,1),", ",XLOOKUP(C76,BD_personas!$A$2:$A$196,BD_personas!$C$2:$C$196,"no dato",0,1))</f>
        <v>lopez,  gonzalo ezequiel</v>
      </c>
      <c r="G76" s="57" t="str">
        <f t="array" ref="G76">XLOOKUP(C76,aux_BD_Laborales!$B$2:$B$207,aux_BD_Laborales!$C$2:$C$207,"no dato",0,1)</f>
        <v/>
      </c>
      <c r="H76" s="59" t="str">
        <f t="array" ref="H76">XLOOKUP(C76,aux_BD_Laborales!$B$2:$B$207, aux_BD_Laborales!$Q$2:$Q$207,"no dato",0,1)</f>
        <v>2/3/2009</v>
      </c>
      <c r="I76" s="58" t="str">
        <f t="array" ref="I76">XLOOKUP(C76,aux_BD_Laborales!$B$2:$B$207,aux_BD_Laborales!$R$2:$R$207,"no dato",0,1)</f>
        <v>16</v>
      </c>
      <c r="J76" s="58" t="str">
        <f t="array" ref="J76">XLOOKUP(C76,BD_personas!$A$2:$A$196,BD_personas!$D$2:$D$196,"no dato",0,1)</f>
        <v>29697288</v>
      </c>
      <c r="K76" s="59" t="str">
        <f t="array" ref="K76">XLOOKUP(C76,BD_personas!$A$2:$A$196,BD_personas!$P$2:$P$196,"no dato",0,1)</f>
        <v>4/8/1982</v>
      </c>
      <c r="L76" s="58" t="str">
        <f>COUNTIF(Bd_hijos!B:B,C76)</f>
        <v>2</v>
      </c>
      <c r="M76" s="60" t="str">
        <f>COUNTIFS(Bd_hijos!B:B,C76,Bd_hijos!I:I,1)</f>
        <v>0</v>
      </c>
      <c r="N76" s="60" t="str">
        <f>COUNTIFS(Bd_hijos!B:B,C76,Bd_hijos!J:J,1)</f>
        <v>0</v>
      </c>
      <c r="O76" s="60" t="str">
        <f>COUNTIFS(Bd_hijos!B:B,C76,Bd_hijos!K:K,1)</f>
        <v>1</v>
      </c>
      <c r="P76" s="60" t="str">
        <f>COUNTIFS(Bd_hijos!B:B,C76,Bd_hijos!L:L,1)</f>
        <v>1</v>
      </c>
      <c r="Q76" s="60" t="str">
        <f t="shared" si="1"/>
        <v>2</v>
      </c>
      <c r="R76" s="58" t="str">
        <f t="array" ref="R76">XLOOKUP(C76,BD_personas!$A$2:$A$196,BD_personas!$O$2:$O$196,"no dato",0,1)</f>
        <v>1130764350</v>
      </c>
      <c r="S76" s="58" t="str">
        <f t="array" ref="S76">XLOOKUP(C76,BD_personas!$A$2:$A$196,BD_personas!$N$2:$N$196,"no dato",0,1)</f>
        <v>gonzalocap@hotmail.com</v>
      </c>
      <c r="T76" s="58" t="str">
        <f t="array" ref="T76">XLOOKUP(R76,grupo_whatsapp!$A$2:$A$306,grupo_whatsapp!$B$2:$B$306,"no esta",0,1)</f>
        <v>no esta</v>
      </c>
      <c r="U76" s="58" t="str">
        <f t="array" ref="U76">XLOOKUP(C76,BD_personas!$A$2:$A$196,aux_BD_Laborales!$S$2:$S$207,"no dato",0,1)</f>
        <v>#N/A</v>
      </c>
      <c r="V76" s="62" t="str">
        <f t="array" ref="V76">XLOOKUP(C76,aux_BD_Laborales!$B$2:$B$207,aux_BD_Laborales!$T$2:$T$207,"no tiene ficha pdf",0,1)</f>
        <v>no tiene en pdf</v>
      </c>
      <c r="W76" s="55"/>
    </row>
    <row r="77" ht="15.75" customHeight="1">
      <c r="A77" s="56"/>
      <c r="B77" s="57"/>
      <c r="C77" s="63" t="str">
        <f>BD_personas!$A$2:$A$196</f>
        <v>38165910</v>
      </c>
      <c r="D77" s="63" t="str">
        <f t="array" ref="D77">XLOOKUP(C77,aux_BD_Laborales!$B$2:$B$207,aux_BD_Laborales!$P$2:$P$207,"dato no encontrado",0,1)</f>
        <v>Monotributista</v>
      </c>
      <c r="E77" s="57" t="str">
        <f t="array" ref="E77">XLOOKUP(C77,aux_BD_Delegados!$B$2:$B$17,aux_BD_Delegados!$D$2:$D$17," ",0,1)</f>
        <v> </v>
      </c>
      <c r="F77" s="63" t="str">
        <f t="array" ref="F77">CONCATENATE(XLOOKUP(C77,BD_personas!$A$2:$A$196,BD_personas!$B$2:$B$196,"no dato",0,1),", ",XLOOKUP(C77,BD_personas!$A$2:$A$196,BD_personas!$C$2:$C$196,"no dato",0,1))</f>
        <v>lopez,  julieta daiana </v>
      </c>
      <c r="G77" s="63" t="str">
        <f t="array" ref="G77">XLOOKUP(C77,aux_BD_Laborales!$B$2:$B$207,aux_BD_Laborales!$C$2:$C$207,"no dato",0,1)</f>
        <v>1873</v>
      </c>
      <c r="H77" s="64" t="str">
        <f t="array" ref="H77">XLOOKUP(C77,aux_BD_Laborales!$B$2:$B$207, aux_BD_Laborales!$Q$2:$Q$207,"no dato",0,1)</f>
        <v>1/3/2021</v>
      </c>
      <c r="I77" s="63" t="str">
        <f t="array" ref="I77">XLOOKUP(C77,aux_BD_Laborales!$B$2:$B$207,aux_BD_Laborales!$R$2:$R$207,"no dato",0,1)</f>
        <v>4</v>
      </c>
      <c r="J77" s="63" t="str">
        <f t="array" ref="J77">XLOOKUP(C77,BD_personas!$A$2:$A$196,BD_personas!$D$2:$D$196,"no dato",0,1)</f>
        <v>38165910</v>
      </c>
      <c r="K77" s="64" t="str">
        <f t="array" ref="K77">XLOOKUP(C77,BD_personas!$A$2:$A$196,BD_personas!$P$2:$P$196,"no dato",0,1)</f>
        <v>16/4/1994</v>
      </c>
      <c r="L77" s="63" t="str">
        <f>COUNTIF(Bd_hijos!B:B,C77)</f>
        <v>2</v>
      </c>
      <c r="M77" s="65" t="str">
        <f>COUNTIFS(Bd_hijos!B:B,C77,Bd_hijos!I:I,1)</f>
        <v>0</v>
      </c>
      <c r="N77" s="65" t="str">
        <f>COUNTIFS(Bd_hijos!B:B,C77,Bd_hijos!J:J,1)</f>
        <v>1</v>
      </c>
      <c r="O77" s="65" t="str">
        <f>COUNTIFS(Bd_hijos!B:B,C77,Bd_hijos!K:K,1)</f>
        <v>1</v>
      </c>
      <c r="P77" s="65" t="str">
        <f>COUNTIFS(Bd_hijos!B:B,C77,Bd_hijos!L:L,1)</f>
        <v>0</v>
      </c>
      <c r="Q77" s="65" t="str">
        <f t="shared" si="1"/>
        <v>2</v>
      </c>
      <c r="R77" s="63" t="str">
        <f t="array" ref="R77">XLOOKUP(C77,BD_personas!$A$2:$A$196,BD_personas!$O$2:$O$196,"no dato",0,1)</f>
        <v>1156201540</v>
      </c>
      <c r="S77" s="63" t="str">
        <f t="array" ref="S77">XLOOKUP(C77,BD_personas!$A$2:$A$196,BD_personas!$N$2:$N$196,"no dato",0,1)</f>
        <v>lopezjulieta994@gmail.com</v>
      </c>
      <c r="T77" s="63" t="str">
        <f t="array" ref="T77">XLOOKUP(R77,grupo_whatsapp!$A$2:$A$306,grupo_whatsapp!$B$2:$B$306,"no esta",0,1)</f>
        <v>1</v>
      </c>
      <c r="U77" s="63" t="str">
        <f t="array" ref="U77">XLOOKUP(C77,aux_BD_Laborales!$A$2:$A$207,aux_BD_Laborales!$S$2:$S$207,"no dato",0,1)</f>
        <v>no dato</v>
      </c>
      <c r="V77" s="72" t="str">
        <f t="array" ref="V77">XLOOKUP(C77,aux_BD_Laborales!$B$2:$B$207,aux_BD_Laborales!$T$2:$T$207,"no tiene ficha pdf",0,1)</f>
        <v>1</v>
      </c>
      <c r="W77" s="55"/>
    </row>
    <row r="78" ht="15.75" customHeight="1">
      <c r="A78" s="56"/>
      <c r="B78" s="57"/>
      <c r="C78" s="58" t="str">
        <f>BD_personas!$A$2:$A$196</f>
        <v>37782026</v>
      </c>
      <c r="D78" s="58" t="str">
        <f t="array" ref="D78">XLOOKUP(C78,aux_BD_Laborales!$B$2:$B$207,aux_BD_Laborales!$P$2:$P$207,"dato no encontrado",0,1)</f>
        <v>Monotributista</v>
      </c>
      <c r="E78" s="57" t="str">
        <f t="array" ref="E78">XLOOKUP(C78,aux_BD_Delegados!$B$2:$B$17,aux_BD_Delegados!$D$2:$D$17," ",0,1)</f>
        <v> </v>
      </c>
      <c r="F78" s="58" t="str">
        <f t="array" ref="F78">CONCATENATE(XLOOKUP(C78,BD_personas!$A$2:$A$196,BD_personas!$B$2:$B$196,"no dato",0,1),", ",XLOOKUP(C78,BD_personas!$A$2:$A$196,BD_personas!$C$2:$C$196,"no dato",0,1))</f>
        <v>lopez,  lilian elizabeth </v>
      </c>
      <c r="G78" s="58" t="str">
        <f t="array" ref="G78">XLOOKUP(C78,aux_BD_Laborales!$B$2:$B$207,aux_BD_Laborales!$C$2:$C$207,"no dato",0,1)</f>
        <v>1989</v>
      </c>
      <c r="H78" s="74" t="str">
        <f t="array" ref="H78">XLOOKUP(C78,aux_BD_Laborales!$B$2:$B$207, aux_BD_Laborales!$Q$2:$Q$207,"no dato",0,1)</f>
        <v/>
      </c>
      <c r="I78" s="58" t="str">
        <f t="array" ref="I78">XLOOKUP(C78,aux_BD_Laborales!$B$2:$B$207,aux_BD_Laborales!$R$2:$R$207,"no dato",0,1)</f>
        <v>126</v>
      </c>
      <c r="J78" s="58" t="str">
        <f t="array" ref="J78">XLOOKUP(C78,BD_personas!$A$2:$A$196,BD_personas!$D$2:$D$196,"no dato",0,1)</f>
        <v>37782026</v>
      </c>
      <c r="K78" s="59" t="str">
        <f t="array" ref="K78">XLOOKUP(C78,BD_personas!$A$2:$A$196,BD_personas!$P$2:$P$196,"no dato",0,1)</f>
        <v>8/7/1993</v>
      </c>
      <c r="L78" s="58" t="str">
        <f>COUNTIF(Bd_hijos!B:B,C78)</f>
        <v>2</v>
      </c>
      <c r="M78" s="60" t="str">
        <f>COUNTIFS(Bd_hijos!B:B,C78,Bd_hijos!I:I,1)</f>
        <v>0</v>
      </c>
      <c r="N78" s="60" t="str">
        <f>COUNTIFS(Bd_hijos!B:B,C78,Bd_hijos!J:J,1)</f>
        <v>0</v>
      </c>
      <c r="O78" s="60" t="str">
        <f>COUNTIFS(Bd_hijos!B:B,C78,Bd_hijos!K:K,1)</f>
        <v>2</v>
      </c>
      <c r="P78" s="60" t="str">
        <f>COUNTIFS(Bd_hijos!B:B,C78,Bd_hijos!L:L,1)</f>
        <v>0</v>
      </c>
      <c r="Q78" s="60" t="str">
        <f t="shared" si="1"/>
        <v>2</v>
      </c>
      <c r="R78" s="58" t="str">
        <f t="array" ref="R78">XLOOKUP(C78,BD_personas!$A$2:$A$196,BD_personas!$O$2:$O$196,"no dato",0,1)</f>
        <v>1151065312</v>
      </c>
      <c r="S78" s="58" t="str">
        <f t="array" ref="S78">XLOOKUP(C78,BD_personas!$A$2:$A$196,BD_personas!$N$2:$N$196,"no dato",0,1)</f>
        <v>lilianqac@gmail.com</v>
      </c>
      <c r="T78" s="58" t="str">
        <f t="array" ref="T78">XLOOKUP(R78,grupo_whatsapp!$A$2:$A$306,grupo_whatsapp!$B$2:$B$306,"no esta",0,1)</f>
        <v>1</v>
      </c>
      <c r="U78" s="58" t="str">
        <f t="array" ref="U78">XLOOKUP(C78,aux_BD_Laborales!$A$2:$A$207,aux_BD_Laborales!$S$2:$S$207,"no dato",0,1)</f>
        <v>no dato</v>
      </c>
      <c r="V78" s="73"/>
      <c r="W78" s="55"/>
    </row>
    <row r="79" ht="15.75" hidden="1" customHeight="1">
      <c r="A79" s="56"/>
      <c r="B79" s="57"/>
      <c r="C79" s="63" t="str">
        <f>BD_personas!$A$2:$A$196</f>
        <v>39075526</v>
      </c>
      <c r="D79" s="63" t="str">
        <f t="array" ref="D79">XLOOKUP(C79,aux_BD_Laborales!$B$2:$B$207,aux_BD_Laborales!$P$2:$P$207,"dato no encontrado",0,1)</f>
        <v>Monotributista</v>
      </c>
      <c r="E79" s="57" t="str">
        <f t="array" ref="E79">XLOOKUP(C79,aux_BD_Delegados!$B$2:$B$17,aux_BD_Delegados!$D$2:$D$17," ",0,1)</f>
        <v> </v>
      </c>
      <c r="F79" s="63" t="str">
        <f t="array" ref="F79">CONCATENATE(XLOOKUP(C79,BD_personas!$A$2:$A$196,BD_personas!$B$2:$B$196,"no dato",0,1),", ",XLOOKUP(C79,BD_personas!$A$2:$A$196,BD_personas!$C$2:$C$196,"no dato",0,1))</f>
        <v>mamani,  ivan</v>
      </c>
      <c r="G79" s="63" t="str">
        <f t="array" ref="G79">XLOOKUP(C79,aux_BD_Laborales!$B$2:$B$207,aux_BD_Laborales!$C$2:$C$207,"no dato",0,1)</f>
        <v>2813</v>
      </c>
      <c r="H79" s="74" t="str">
        <f t="array" ref="H79">XLOOKUP(C79,aux_BD_Laborales!$B$2:$B$207, aux_BD_Laborales!$Q$2:$Q$207,"no dato",0,1)</f>
        <v/>
      </c>
      <c r="I79" s="63" t="str">
        <f t="array" ref="I79">XLOOKUP(C79,aux_BD_Laborales!$B$2:$B$207,aux_BD_Laborales!$R$2:$R$207,"no dato",0,1)</f>
        <v>126</v>
      </c>
      <c r="J79" s="63" t="str">
        <f t="array" ref="J79">XLOOKUP(C79,BD_personas!$A$2:$A$196,BD_personas!$D$2:$D$196,"no dato",0,1)</f>
        <v>39075526</v>
      </c>
      <c r="K79" s="64" t="str">
        <f t="array" ref="K79">XLOOKUP(C79,BD_personas!$A$2:$A$196,BD_personas!$P$2:$P$196,"no dato",0,1)</f>
        <v>20/6/1996</v>
      </c>
      <c r="L79" s="63" t="str">
        <f>COUNTIF(Bd_hijos!B:B,C79)</f>
        <v>0</v>
      </c>
      <c r="M79" s="65" t="str">
        <f>COUNTIFS(Bd_hijos!B:B,C79,Bd_hijos!I:I,1)</f>
        <v>0</v>
      </c>
      <c r="N79" s="65" t="str">
        <f>COUNTIFS(Bd_hijos!B:B,C79,Bd_hijos!J:J,1)</f>
        <v>0</v>
      </c>
      <c r="O79" s="65" t="str">
        <f>COUNTIFS(Bd_hijos!B:B,C79,Bd_hijos!K:K,1)</f>
        <v>0</v>
      </c>
      <c r="P79" s="65" t="str">
        <f>COUNTIFS(Bd_hijos!B:B,C79,Bd_hijos!L:L,1)</f>
        <v>0</v>
      </c>
      <c r="Q79" s="65" t="str">
        <f t="shared" si="1"/>
        <v>0</v>
      </c>
      <c r="R79" s="63" t="str">
        <f t="array" ref="R79">XLOOKUP(C79,BD_personas!$A$2:$A$196,BD_personas!$O$2:$O$196,"no dato",0,1)</f>
        <v>1138848109</v>
      </c>
      <c r="S79" s="57" t="str">
        <f t="array" ref="S79">XLOOKUP(C79,BD_personas!$A$2:$A$196,BD_personas!$N$2:$N$196,"no dato",0,1)</f>
        <v/>
      </c>
      <c r="T79" s="63" t="str">
        <f t="array" ref="T79">XLOOKUP(R79,grupo_whatsapp!$A$2:$A$306,grupo_whatsapp!$B$2:$B$306,"no esta",0,1)</f>
        <v>no esta</v>
      </c>
      <c r="U79" s="63" t="str">
        <f t="array" ref="U79">XLOOKUP(C79,BD_personas!$A$2:$A$196,aux_BD_Laborales!$S$2:$S$207,"no dato",0,1)</f>
        <v>#N/A</v>
      </c>
      <c r="V79" s="66" t="str">
        <f t="array" ref="V79">XLOOKUP(C79,aux_BD_Laborales!$B$2:$B$207,aux_BD_Laborales!$T$2:$T$207,"no tiene ficha pdf",0,1)</f>
        <v>no tiene en pdf</v>
      </c>
      <c r="W79" s="55"/>
    </row>
    <row r="80" ht="15.75" customHeight="1">
      <c r="A80" s="56"/>
      <c r="B80" s="57"/>
      <c r="C80" s="58" t="str">
        <f>BD_personas!$A$2:$A$196</f>
        <v>38672137</v>
      </c>
      <c r="D80" s="58" t="str">
        <f t="array" ref="D80">XLOOKUP(C80,aux_BD_Laborales!$B$2:$B$207,aux_BD_Laborales!$P$2:$P$207,"dato no encontrado",0,1)</f>
        <v>Monotributista</v>
      </c>
      <c r="E80" s="57" t="str">
        <f t="array" ref="E80">XLOOKUP(C80,aux_BD_Delegados!$B$2:$B$17,aux_BD_Delegados!$D$2:$D$17," ",0,1)</f>
        <v> </v>
      </c>
      <c r="F80" s="58" t="str">
        <f t="array" ref="F80">CONCATENATE(XLOOKUP(C80,BD_personas!$A$2:$A$196,BD_personas!$B$2:$B$196,"no dato",0,1),", ",XLOOKUP(C80,BD_personas!$A$2:$A$196,BD_personas!$C$2:$C$196,"no dato",0,1))</f>
        <v>mansilla,  fernando damian</v>
      </c>
      <c r="G80" s="58" t="str">
        <f t="array" ref="G80">XLOOKUP(C80,aux_BD_Laborales!$B$2:$B$207,aux_BD_Laborales!$C$2:$C$207,"no dato",0,1)</f>
        <v>2657</v>
      </c>
      <c r="H80" s="74" t="str">
        <f t="array" ref="H80">XLOOKUP(C80,aux_BD_Laborales!$B$2:$B$207, aux_BD_Laborales!$Q$2:$Q$207,"no dato",0,1)</f>
        <v/>
      </c>
      <c r="I80" s="58" t="str">
        <f t="array" ref="I80">XLOOKUP(C80,aux_BD_Laborales!$B$2:$B$207,aux_BD_Laborales!$R$2:$R$207,"no dato",0,1)</f>
        <v>126</v>
      </c>
      <c r="J80" s="58" t="str">
        <f t="array" ref="J80">XLOOKUP(C80,BD_personas!$A$2:$A$196,BD_personas!$D$2:$D$196,"no dato",0,1)</f>
        <v>38672137</v>
      </c>
      <c r="K80" s="59" t="str">
        <f t="array" ref="K80">XLOOKUP(C80,BD_personas!$A$2:$A$196,BD_personas!$P$2:$P$196,"no dato",0,1)</f>
        <v>21/8/1994</v>
      </c>
      <c r="L80" s="58" t="str">
        <f>COUNTIF(Bd_hijos!B:B,C80)</f>
        <v>0</v>
      </c>
      <c r="M80" s="60" t="str">
        <f>COUNTIFS(Bd_hijos!B:B,C80,Bd_hijos!I:I,1)</f>
        <v>0</v>
      </c>
      <c r="N80" s="60" t="str">
        <f>COUNTIFS(Bd_hijos!B:B,C80,Bd_hijos!J:J,1)</f>
        <v>0</v>
      </c>
      <c r="O80" s="60" t="str">
        <f>COUNTIFS(Bd_hijos!B:B,C80,Bd_hijos!K:K,1)</f>
        <v>0</v>
      </c>
      <c r="P80" s="60" t="str">
        <f>COUNTIFS(Bd_hijos!B:B,C80,Bd_hijos!L:L,1)</f>
        <v>0</v>
      </c>
      <c r="Q80" s="60" t="str">
        <f t="shared" si="1"/>
        <v>0</v>
      </c>
      <c r="R80" s="58" t="str">
        <f t="array" ref="R80">XLOOKUP(C80,BD_personas!$A$2:$A$196,BD_personas!$O$2:$O$196,"no dato",0,1)</f>
        <v>1130677874</v>
      </c>
      <c r="S80" s="58" t="str">
        <f t="array" ref="S80">XLOOKUP(C80,BD_personas!$A$2:$A$196,BD_personas!$N$2:$N$196,"no dato",0,1)</f>
        <v>mfernandodamian@gmail.com</v>
      </c>
      <c r="T80" s="58" t="str">
        <f t="array" ref="T80">XLOOKUP(R80,grupo_whatsapp!$A$2:$A$306,grupo_whatsapp!$B$2:$B$306,"no esta",0,1)</f>
        <v>1</v>
      </c>
      <c r="U80" s="58" t="str">
        <f t="array" ref="U80">XLOOKUP(C80,aux_BD_Laborales!$A$2:$A$207,aux_BD_Laborales!$S$2:$S$207,"no dato",0,1)</f>
        <v>no dato</v>
      </c>
      <c r="V80" s="62" t="str">
        <f t="array" ref="V80">XLOOKUP(C80,aux_BD_Laborales!$B$2:$B$207,aux_BD_Laborales!$T$2:$T$207,"no tiene ficha pdf",0,1)</f>
        <v>no tiene en pdf</v>
      </c>
      <c r="W80" s="55"/>
    </row>
    <row r="81" ht="15.75" hidden="1" customHeight="1">
      <c r="A81" s="56"/>
      <c r="B81" s="57"/>
      <c r="C81" s="63" t="str">
        <f>BD_personas!$A$2:$A$196</f>
        <v>38026805</v>
      </c>
      <c r="D81" s="63" t="str">
        <f t="array" ref="D81">XLOOKUP(C81,aux_BD_Laborales!$B$2:$B$207,aux_BD_Laborales!$P$2:$P$207,"dato no encontrado",0,1)</f>
        <v>Monotributista</v>
      </c>
      <c r="E81" s="57" t="str">
        <f t="array" ref="E81">XLOOKUP(C81,aux_BD_Delegados!$B$2:$B$17,aux_BD_Delegados!$D$2:$D$17," ",0,1)</f>
        <v> </v>
      </c>
      <c r="F81" s="63" t="str">
        <f t="array" ref="F81">CONCATENATE(XLOOKUP(C81,BD_personas!$A$2:$A$196,BD_personas!$B$2:$B$196,"no dato",0,1),", ",XLOOKUP(C81,BD_personas!$A$2:$A$196,BD_personas!$C$2:$C$196,"no dato",0,1))</f>
        <v>martin,  nicole</v>
      </c>
      <c r="G81" s="63" t="str">
        <f t="array" ref="G81">XLOOKUP(C81,aux_BD_Laborales!$B$2:$B$207,aux_BD_Laborales!$C$2:$C$207,"no dato",0,1)</f>
        <v>1657</v>
      </c>
      <c r="H81" s="64" t="str">
        <f t="array" ref="H81">XLOOKUP(C81,aux_BD_Laborales!$B$2:$B$207, aux_BD_Laborales!$Q$2:$Q$207,"no dato",0,1)</f>
        <v>1/3/2019</v>
      </c>
      <c r="I81" s="63" t="str">
        <f t="array" ref="I81">XLOOKUP(C81,aux_BD_Laborales!$B$2:$B$207,aux_BD_Laborales!$R$2:$R$207,"no dato",0,1)</f>
        <v>6</v>
      </c>
      <c r="J81" s="63" t="str">
        <f t="array" ref="J81">XLOOKUP(C81,BD_personas!$A$2:$A$196,BD_personas!$D$2:$D$196,"no dato",0,1)</f>
        <v>38026805</v>
      </c>
      <c r="K81" s="64" t="str">
        <f t="array" ref="K81">XLOOKUP(C81,BD_personas!$A$2:$A$196,BD_personas!$P$2:$P$196,"no dato",0,1)</f>
        <v>8/3/1994</v>
      </c>
      <c r="L81" s="63" t="str">
        <f>COUNTIF(Bd_hijos!B:B,C81)</f>
        <v>1</v>
      </c>
      <c r="M81" s="65" t="str">
        <f>COUNTIFS(Bd_hijos!B:B,C81,Bd_hijos!I:I,1)</f>
        <v>0</v>
      </c>
      <c r="N81" s="65" t="str">
        <f>COUNTIFS(Bd_hijos!B:B,C81,Bd_hijos!J:J,1)</f>
        <v>0</v>
      </c>
      <c r="O81" s="65" t="str">
        <f>COUNTIFS(Bd_hijos!B:B,C81,Bd_hijos!K:K,1)</f>
        <v>1</v>
      </c>
      <c r="P81" s="65" t="str">
        <f>COUNTIFS(Bd_hijos!B:B,C81,Bd_hijos!L:L,1)</f>
        <v>0</v>
      </c>
      <c r="Q81" s="65" t="str">
        <f t="shared" si="1"/>
        <v>1</v>
      </c>
      <c r="R81" s="63" t="str">
        <f t="array" ref="R81">XLOOKUP(C81,BD_personas!$A$2:$A$196,BD_personas!$O$2:$O$196,"no dato",0,1)</f>
        <v>1124048703</v>
      </c>
      <c r="S81" s="63" t="str">
        <f t="array" ref="S81">XLOOKUP(C81,BD_personas!$A$2:$A$196,BD_personas!$N$2:$N$196,"no dato",0,1)</f>
        <v>nmmengual17@live.com</v>
      </c>
      <c r="T81" s="63" t="str">
        <f t="array" ref="T81">XLOOKUP(R81,grupo_whatsapp!$A$2:$A$306,grupo_whatsapp!$B$2:$B$306,"no esta",0,1)</f>
        <v>no esta</v>
      </c>
      <c r="U81" s="63" t="str">
        <f t="array" ref="U81">XLOOKUP(C81,aux_BD_Laborales!$A$2:$A$207,aux_BD_Laborales!$S$2:$S$207,"no dato",0,1)</f>
        <v>no dato</v>
      </c>
      <c r="V81" s="73"/>
      <c r="W81" s="55"/>
    </row>
    <row r="82" ht="15.75" customHeight="1">
      <c r="A82" s="56"/>
      <c r="B82" s="57"/>
      <c r="C82" s="58" t="str">
        <f>BD_personas!$A$2:$A$196</f>
        <v>22986617</v>
      </c>
      <c r="D82" s="58" t="str">
        <f t="array" ref="D82">XLOOKUP(C82,aux_BD_Laborales!$B$2:$B$207,aux_BD_Laborales!$P$2:$P$207,"dato no encontrado",0,1)</f>
        <v>Monotributista</v>
      </c>
      <c r="E82" s="57" t="str">
        <f t="array" ref="E82">XLOOKUP(C82,aux_BD_Delegados!$B$2:$B$17,aux_BD_Delegados!$D$2:$D$17," ",0,1)</f>
        <v> </v>
      </c>
      <c r="F82" s="58" t="str">
        <f t="array" ref="F82">CONCATENATE(XLOOKUP(C82,BD_personas!$A$2:$A$196,BD_personas!$B$2:$B$196,"no dato",0,1),", ",XLOOKUP(C82,BD_personas!$A$2:$A$196,BD_personas!$C$2:$C$196,"no dato",0,1))</f>
        <v>martinez,  raquel</v>
      </c>
      <c r="G82" s="58" t="str">
        <f t="array" ref="G82">XLOOKUP(C82,aux_BD_Laborales!$B$2:$B$207,aux_BD_Laborales!$C$2:$C$207,"no dato",0,1)</f>
        <v>941</v>
      </c>
      <c r="H82" s="59" t="str">
        <f t="array" ref="H82">XLOOKUP(C82,aux_BD_Laborales!$B$2:$B$207, aux_BD_Laborales!$Q$2:$Q$207,"no dato",0,1)</f>
        <v>1/8/2017</v>
      </c>
      <c r="I82" s="58" t="str">
        <f t="array" ref="I82">XLOOKUP(C82,aux_BD_Laborales!$B$2:$B$207,aux_BD_Laborales!$R$2:$R$207,"no dato",0,1)</f>
        <v>8</v>
      </c>
      <c r="J82" s="58" t="str">
        <f t="array" ref="J82">XLOOKUP(C82,BD_personas!$A$2:$A$196,BD_personas!$D$2:$D$196,"no dato",0,1)</f>
        <v>22986617</v>
      </c>
      <c r="K82" s="59" t="str">
        <f t="array" ref="K82">XLOOKUP(C82,BD_personas!$A$2:$A$196,BD_personas!$P$2:$P$196,"no dato",0,1)</f>
        <v>5/9/1972</v>
      </c>
      <c r="L82" s="58" t="str">
        <f>COUNTIF(Bd_hijos!B:B,C82)</f>
        <v>1</v>
      </c>
      <c r="M82" s="60" t="str">
        <f>COUNTIFS(Bd_hijos!B:B,C82,Bd_hijos!I:I,1)</f>
        <v>0</v>
      </c>
      <c r="N82" s="60" t="str">
        <f>COUNTIFS(Bd_hijos!B:B,C82,Bd_hijos!J:J,1)</f>
        <v>1</v>
      </c>
      <c r="O82" s="60" t="str">
        <f>COUNTIFS(Bd_hijos!B:B,C82,Bd_hijos!K:K,1)</f>
        <v>0</v>
      </c>
      <c r="P82" s="60" t="str">
        <f>COUNTIFS(Bd_hijos!B:B,C82,Bd_hijos!L:L,1)</f>
        <v>0</v>
      </c>
      <c r="Q82" s="60" t="str">
        <f t="shared" si="1"/>
        <v>1</v>
      </c>
      <c r="R82" s="58" t="str">
        <f t="array" ref="R82">XLOOKUP(C82,BD_personas!$A$2:$A$196,BD_personas!$O$2:$O$196,"no dato",0,1)</f>
        <v>1123163394</v>
      </c>
      <c r="S82" s="58" t="str">
        <f t="array" ref="S82">XLOOKUP(C82,BD_personas!$A$2:$A$196,BD_personas!$N$2:$N$196,"no dato",0,1)</f>
        <v>jesusteamo07@live.com.mx</v>
      </c>
      <c r="T82" s="58" t="str">
        <f t="array" ref="T82">XLOOKUP(R82,grupo_whatsapp!$A$2:$A$306,grupo_whatsapp!$B$2:$B$306,"no esta",0,1)</f>
        <v>1</v>
      </c>
      <c r="U82" s="58" t="str">
        <f t="array" ref="U82">XLOOKUP(C82,aux_BD_Laborales!$A$2:$A$207,aux_BD_Laborales!$S$2:$S$207,"no dato",0,1)</f>
        <v>no dato</v>
      </c>
      <c r="V82" s="62" t="str">
        <f t="array" ref="V82">XLOOKUP(C82,aux_BD_Laborales!$B$2:$B$207,aux_BD_Laborales!$T$2:$T$207,"no tiene ficha pdf",0,1)</f>
        <v>1</v>
      </c>
      <c r="W82" s="55"/>
    </row>
    <row r="83" ht="15.75" hidden="1" customHeight="1">
      <c r="A83" s="56"/>
      <c r="B83" s="57"/>
      <c r="C83" s="63" t="str">
        <f>BD_personas!$A$2:$A$196</f>
        <v>34849125</v>
      </c>
      <c r="D83" s="63" t="str">
        <f t="array" ref="D83">XLOOKUP(C83,aux_BD_Laborales!$B$2:$B$207,aux_BD_Laborales!$P$2:$P$207,"dato no encontrado",0,1)</f>
        <v>Monotributista</v>
      </c>
      <c r="E83" s="57" t="str">
        <f t="array" ref="E83">XLOOKUP(C83,aux_BD_Delegados!$B$2:$B$17,aux_BD_Delegados!$D$2:$D$17," ",0,1)</f>
        <v> </v>
      </c>
      <c r="F83" s="63" t="str">
        <f t="array" ref="F83">CONCATENATE(XLOOKUP(C83,BD_personas!$A$2:$A$196,BD_personas!$B$2:$B$196,"no dato",0,1),", ",XLOOKUP(C83,BD_personas!$A$2:$A$196,BD_personas!$C$2:$C$196,"no dato",0,1))</f>
        <v>martinez,  debora alejandra</v>
      </c>
      <c r="G83" s="57" t="str">
        <f t="array" ref="G83">XLOOKUP(C83,aux_BD_Laborales!$B$2:$B$207,aux_BD_Laborales!$C$2:$C$207,"no dato",0,1)</f>
        <v/>
      </c>
      <c r="H83" s="74" t="str">
        <f t="array" ref="H83">XLOOKUP(C83,aux_BD_Laborales!$B$2:$B$207, aux_BD_Laborales!$Q$2:$Q$207,"no dato",0,1)</f>
        <v/>
      </c>
      <c r="I83" s="63" t="str">
        <f t="array" ref="I83">XLOOKUP(C83,aux_BD_Laborales!$B$2:$B$207,aux_BD_Laborales!$R$2:$R$207,"no dato",0,1)</f>
        <v>126</v>
      </c>
      <c r="J83" s="63" t="str">
        <f t="array" ref="J83">XLOOKUP(C83,BD_personas!$A$2:$A$196,BD_personas!$D$2:$D$196,"no dato",0,1)</f>
        <v>34849125</v>
      </c>
      <c r="K83" s="64" t="str">
        <f t="array" ref="K83">XLOOKUP(C83,BD_personas!$A$2:$A$196,BD_personas!$P$2:$P$196,"no dato",0,1)</f>
        <v>18/6/1985</v>
      </c>
      <c r="L83" s="63" t="str">
        <f>COUNTIF(Bd_hijos!B:B,C83)</f>
        <v>0</v>
      </c>
      <c r="M83" s="65" t="str">
        <f>COUNTIFS(Bd_hijos!B:B,C83,Bd_hijos!I:I,1)</f>
        <v>0</v>
      </c>
      <c r="N83" s="65" t="str">
        <f>COUNTIFS(Bd_hijos!B:B,C83,Bd_hijos!J:J,1)</f>
        <v>0</v>
      </c>
      <c r="O83" s="65" t="str">
        <f>COUNTIFS(Bd_hijos!B:B,C83,Bd_hijos!K:K,1)</f>
        <v>0</v>
      </c>
      <c r="P83" s="65" t="str">
        <f>COUNTIFS(Bd_hijos!B:B,C83,Bd_hijos!L:L,1)</f>
        <v>0</v>
      </c>
      <c r="Q83" s="65" t="str">
        <f t="shared" si="1"/>
        <v>0</v>
      </c>
      <c r="R83" s="63" t="str">
        <f t="array" ref="R83">XLOOKUP(C83,BD_personas!$A$2:$A$196,BD_personas!$O$2:$O$196,"no dato",0,1)</f>
        <v>1135661121</v>
      </c>
      <c r="S83" s="63" t="str">
        <f t="array" ref="S83">XLOOKUP(C83,BD_personas!$A$2:$A$196,BD_personas!$N$2:$N$196,"no dato",0,1)</f>
        <v>debymaar@gmail.com</v>
      </c>
      <c r="T83" s="63" t="str">
        <f t="array" ref="T83">XLOOKUP(R83,grupo_whatsapp!$A$2:$A$306,grupo_whatsapp!$B$2:$B$306,"no esta",0,1)</f>
        <v>no esta</v>
      </c>
      <c r="U83" s="63" t="str">
        <f t="array" ref="U83">XLOOKUP(C83,aux_BD_Laborales!$A$2:$A$207,aux_BD_Laborales!$S$2:$S$207,"no dato",0,1)</f>
        <v>no dato</v>
      </c>
      <c r="V83" s="73"/>
      <c r="W83" s="55"/>
    </row>
    <row r="84" ht="15.75" customHeight="1">
      <c r="A84" s="56"/>
      <c r="B84" s="57"/>
      <c r="C84" s="58" t="str">
        <f>BD_personas!$A$2:$A$196</f>
        <v>36471269</v>
      </c>
      <c r="D84" s="58" t="str">
        <f t="array" ref="D84">XLOOKUP(C84,aux_BD_Laborales!$B$2:$B$207,aux_BD_Laborales!$P$2:$P$207,"dato no encontrado",0,1)</f>
        <v>Monotributista</v>
      </c>
      <c r="E84" s="57" t="str">
        <f t="array" ref="E84">XLOOKUP(C84,aux_BD_Delegados!$B$2:$B$17,aux_BD_Delegados!$D$2:$D$17," ",0,1)</f>
        <v> </v>
      </c>
      <c r="F84" s="58" t="str">
        <f t="array" ref="F84">CONCATENATE(XLOOKUP(C84,BD_personas!$A$2:$A$196,BD_personas!$B$2:$B$196,"no dato",0,1),", ",XLOOKUP(C84,BD_personas!$A$2:$A$196,BD_personas!$C$2:$C$196,"no dato",0,1))</f>
        <v>medina,  katerin julieta</v>
      </c>
      <c r="G84" s="58" t="str">
        <f t="array" ref="G84">XLOOKUP(C84,aux_BD_Laborales!$B$2:$B$207,aux_BD_Laborales!$C$2:$C$207,"no dato",0,1)</f>
        <v>2499</v>
      </c>
      <c r="H84" s="74" t="str">
        <f t="array" ref="H84">XLOOKUP(C84,aux_BD_Laborales!$B$2:$B$207, aux_BD_Laborales!$Q$2:$Q$207,"no dato",0,1)</f>
        <v/>
      </c>
      <c r="I84" s="58" t="str">
        <f t="array" ref="I84">XLOOKUP(C84,aux_BD_Laborales!$B$2:$B$207,aux_BD_Laborales!$R$2:$R$207,"no dato",0,1)</f>
        <v>126</v>
      </c>
      <c r="J84" s="58" t="str">
        <f t="array" ref="J84">XLOOKUP(C84,BD_personas!$A$2:$A$196,BD_personas!$D$2:$D$196,"no dato",0,1)</f>
        <v>36471269</v>
      </c>
      <c r="K84" s="59" t="str">
        <f t="array" ref="K84">XLOOKUP(C84,BD_personas!$A$2:$A$196,BD_personas!$P$2:$P$196,"no dato",0,1)</f>
        <v>19/9/1993</v>
      </c>
      <c r="L84" s="58" t="str">
        <f>COUNTIF(Bd_hijos!B:B,C84)</f>
        <v>0</v>
      </c>
      <c r="M84" s="60" t="str">
        <f>COUNTIFS(Bd_hijos!B:B,C84,Bd_hijos!I:I,1)</f>
        <v>0</v>
      </c>
      <c r="N84" s="60" t="str">
        <f>COUNTIFS(Bd_hijos!B:B,C84,Bd_hijos!J:J,1)</f>
        <v>0</v>
      </c>
      <c r="O84" s="60" t="str">
        <f>COUNTIFS(Bd_hijos!B:B,C84,Bd_hijos!K:K,1)</f>
        <v>0</v>
      </c>
      <c r="P84" s="60" t="str">
        <f>COUNTIFS(Bd_hijos!B:B,C84,Bd_hijos!L:L,1)</f>
        <v>0</v>
      </c>
      <c r="Q84" s="60" t="str">
        <f t="shared" si="1"/>
        <v>0</v>
      </c>
      <c r="R84" s="58" t="str">
        <f t="array" ref="R84">XLOOKUP(C84,BD_personas!$A$2:$A$196,BD_personas!$O$2:$O$196,"no dato",0,1)</f>
        <v>1141459520</v>
      </c>
      <c r="S84" s="58" t="str">
        <f t="array" ref="S84">XLOOKUP(C84,BD_personas!$A$2:$A$196,BD_personas!$N$2:$N$196,"no dato",0,1)</f>
        <v>julmedi123@gmail.com</v>
      </c>
      <c r="T84" s="58" t="str">
        <f t="array" ref="T84">XLOOKUP(R84,grupo_whatsapp!$A$2:$A$306,grupo_whatsapp!$B$2:$B$306,"no esta",0,1)</f>
        <v>1</v>
      </c>
      <c r="U84" s="58" t="str">
        <f t="array" ref="U84">XLOOKUP(C84,aux_BD_Laborales!$A$2:$A$207,aux_BD_Laborales!$S$2:$S$207,"no dato",0,1)</f>
        <v>no dato</v>
      </c>
      <c r="V84" s="62" t="str">
        <f t="array" ref="V84">XLOOKUP(C84,aux_BD_Laborales!$B$2:$B$207,aux_BD_Laborales!$T$2:$T$207,"no tiene ficha pdf",0,1)</f>
        <v>no tiene en pdf</v>
      </c>
      <c r="W84" s="55"/>
    </row>
    <row r="85" ht="15.75" customHeight="1">
      <c r="A85" s="56"/>
      <c r="B85" s="57"/>
      <c r="C85" s="63" t="str">
        <f>BD_personas!$A$2:$A$196</f>
        <v>39962767</v>
      </c>
      <c r="D85" s="63" t="str">
        <f t="array" ref="D85">XLOOKUP(C85,aux_BD_Laborales!$B$2:$B$207,aux_BD_Laborales!$P$2:$P$207,"dato no encontrado",0,1)</f>
        <v>Monotributista</v>
      </c>
      <c r="E85" s="57" t="str">
        <f t="array" ref="E85">XLOOKUP(C85,aux_BD_Delegados!$B$2:$B$17,aux_BD_Delegados!$D$2:$D$17," ",0,1)</f>
        <v> </v>
      </c>
      <c r="F85" s="63" t="str">
        <f t="array" ref="F85">CONCATENATE(XLOOKUP(C85,BD_personas!$A$2:$A$196,BD_personas!$B$2:$B$196,"no dato",0,1),", ",XLOOKUP(C85,BD_personas!$A$2:$A$196,BD_personas!$C$2:$C$196,"no dato",0,1))</f>
        <v>mieres,  florencia</v>
      </c>
      <c r="G85" s="63" t="str">
        <f t="array" ref="G85">XLOOKUP(C85,aux_BD_Laborales!$B$2:$B$207,aux_BD_Laborales!$C$2:$C$207,"no dato",0,1)</f>
        <v>1944</v>
      </c>
      <c r="H85" s="74" t="str">
        <f t="array" ref="H85">XLOOKUP(C85,aux_BD_Laborales!$B$2:$B$207, aux_BD_Laborales!$Q$2:$Q$207,"no dato",0,1)</f>
        <v/>
      </c>
      <c r="I85" s="63" t="str">
        <f t="array" ref="I85">XLOOKUP(C85,aux_BD_Laborales!$B$2:$B$207,aux_BD_Laborales!$R$2:$R$207,"no dato",0,1)</f>
        <v>126</v>
      </c>
      <c r="J85" s="63" t="str">
        <f t="array" ref="J85">XLOOKUP(C85,BD_personas!$A$2:$A$196,BD_personas!$D$2:$D$196,"no dato",0,1)</f>
        <v>39962767</v>
      </c>
      <c r="K85" s="64" t="str">
        <f t="array" ref="K85">XLOOKUP(C85,BD_personas!$A$2:$A$196,BD_personas!$P$2:$P$196,"no dato",0,1)</f>
        <v>9/10/1996</v>
      </c>
      <c r="L85" s="63" t="str">
        <f>COUNTIF(Bd_hijos!B:B,C85)</f>
        <v>1</v>
      </c>
      <c r="M85" s="65" t="str">
        <f>COUNTIFS(Bd_hijos!B:B,C85,Bd_hijos!I:I,1)</f>
        <v>0</v>
      </c>
      <c r="N85" s="65" t="str">
        <f>COUNTIFS(Bd_hijos!B:B,C85,Bd_hijos!J:J,1)</f>
        <v>0</v>
      </c>
      <c r="O85" s="65" t="str">
        <f>COUNTIFS(Bd_hijos!B:B,C85,Bd_hijos!K:K,1)</f>
        <v>0</v>
      </c>
      <c r="P85" s="65" t="str">
        <f>COUNTIFS(Bd_hijos!B:B,C85,Bd_hijos!L:L,1)</f>
        <v>1</v>
      </c>
      <c r="Q85" s="65" t="str">
        <f t="shared" si="1"/>
        <v>1</v>
      </c>
      <c r="R85" s="63" t="str">
        <f t="array" ref="R85">XLOOKUP(C85,BD_personas!$A$2:$A$196,BD_personas!$O$2:$O$196,"no dato",0,1)</f>
        <v>1168768011</v>
      </c>
      <c r="S85" s="57" t="str">
        <f t="array" ref="S85">XLOOKUP(C85,BD_personas!$A$2:$A$196,BD_personas!$N$2:$N$196,"no dato",0,1)</f>
        <v/>
      </c>
      <c r="T85" s="63" t="str">
        <f t="array" ref="T85">XLOOKUP(R85,grupo_whatsapp!$A$2:$A$306,grupo_whatsapp!$B$2:$B$306,"no esta",0,1)</f>
        <v>1</v>
      </c>
      <c r="U85" s="63" t="str">
        <f t="array" ref="U85">XLOOKUP(C85,BD_personas!$A$2:$A$196,aux_BD_Laborales!$S$2:$S$207,"no dato",0,1)</f>
        <v>#N/A</v>
      </c>
      <c r="V85" s="66" t="str">
        <f t="array" ref="V85">XLOOKUP(C85,aux_BD_Laborales!$B$2:$B$207,aux_BD_Laborales!$T$2:$T$207,"no tiene ficha pdf",0,1)</f>
        <v>1</v>
      </c>
      <c r="W85" s="55"/>
    </row>
    <row r="86" ht="15.75" hidden="1" customHeight="1">
      <c r="A86" s="56"/>
      <c r="B86" s="57"/>
      <c r="C86" s="58" t="str">
        <f>BD_personas!$A$2:$A$196</f>
        <v>29332369</v>
      </c>
      <c r="D86" s="58" t="str">
        <f t="array" ref="D86">XLOOKUP(C86,aux_BD_Laborales!$B$2:$B$207,aux_BD_Laborales!$P$2:$P$207,"dato no encontrado",0,1)</f>
        <v>Monotributista </v>
      </c>
      <c r="E86" s="57" t="str">
        <f t="array" ref="E86">XLOOKUP(C86,aux_BD_Delegados!$B$2:$B$17,aux_BD_Delegados!$D$2:$D$17," ",0,1)</f>
        <v> </v>
      </c>
      <c r="F86" s="58" t="str">
        <f t="array" ref="F86">CONCATENATE(XLOOKUP(C86,BD_personas!$A$2:$A$196,BD_personas!$B$2:$B$196,"no dato",0,1),", ",XLOOKUP(C86,BD_personas!$A$2:$A$196,BD_personas!$C$2:$C$196,"no dato",0,1))</f>
        <v>montiel,  sergio agustín </v>
      </c>
      <c r="G86" s="58" t="str">
        <f t="array" ref="G86">XLOOKUP(C86,aux_BD_Laborales!$B$2:$B$207,aux_BD_Laborales!$C$2:$C$207,"no dato",0,1)</f>
        <v>523</v>
      </c>
      <c r="H86" s="59" t="str">
        <f t="array" ref="H86">XLOOKUP(C86,aux_BD_Laborales!$B$2:$B$207, aux_BD_Laborales!$Q$2:$Q$207,"no dato",0,1)</f>
        <v>29/5/2017</v>
      </c>
      <c r="I86" s="58" t="str">
        <f t="array" ref="I86">XLOOKUP(C86,aux_BD_Laborales!$B$2:$B$207,aux_BD_Laborales!$R$2:$R$207,"no dato",0,1)</f>
        <v>8</v>
      </c>
      <c r="J86" s="58" t="str">
        <f t="array" ref="J86">XLOOKUP(C86,BD_personas!$A$2:$A$196,BD_personas!$D$2:$D$196,"no dato",0,1)</f>
        <v>29332369</v>
      </c>
      <c r="K86" s="59" t="str">
        <f t="array" ref="K86">XLOOKUP(C86,BD_personas!$A$2:$A$196,BD_personas!$P$2:$P$196,"no dato",0,1)</f>
        <v>9/6/1982</v>
      </c>
      <c r="L86" s="58" t="str">
        <f>COUNTIF(Bd_hijos!B:B,C86)</f>
        <v>0</v>
      </c>
      <c r="M86" s="60" t="str">
        <f>COUNTIFS(Bd_hijos!B:B,C86,Bd_hijos!I:I,1)</f>
        <v>0</v>
      </c>
      <c r="N86" s="60" t="str">
        <f>COUNTIFS(Bd_hijos!B:B,C86,Bd_hijos!J:J,1)</f>
        <v>0</v>
      </c>
      <c r="O86" s="60" t="str">
        <f>COUNTIFS(Bd_hijos!B:B,C86,Bd_hijos!K:K,1)</f>
        <v>0</v>
      </c>
      <c r="P86" s="60" t="str">
        <f>COUNTIFS(Bd_hijos!B:B,C86,Bd_hijos!L:L,1)</f>
        <v>0</v>
      </c>
      <c r="Q86" s="60" t="str">
        <f t="shared" si="1"/>
        <v>0</v>
      </c>
      <c r="R86" s="58" t="str">
        <f t="array" ref="R86">XLOOKUP(C86,BD_personas!$A$2:$A$196,BD_personas!$O$2:$O$196,"no dato",0,1)</f>
        <v>1131909270</v>
      </c>
      <c r="S86" s="58" t="str">
        <f t="array" ref="S86">XLOOKUP(C86,BD_personas!$A$2:$A$196,BD_personas!$N$2:$N$196,"no dato",0,1)</f>
        <v>fa_osiris@hotmail.com</v>
      </c>
      <c r="T86" s="58" t="str">
        <f t="array" ref="T86">XLOOKUP(R86,grupo_whatsapp!$A$2:$A$306,grupo_whatsapp!$B$2:$B$306,"no esta",0,1)</f>
        <v>no esta</v>
      </c>
      <c r="U86" s="58" t="str">
        <f t="array" ref="U86">XLOOKUP(C86,BD_personas!$A$2:$A$196,aux_BD_Laborales!$S$2:$S$207,"no dato",0,1)</f>
        <v>#N/A</v>
      </c>
      <c r="V86" s="62" t="str">
        <f t="array" ref="V86">XLOOKUP(C86,aux_BD_Laborales!$B$2:$B$207,aux_BD_Laborales!$T$2:$T$207,"no tiene ficha pdf",0,1)</f>
        <v>no tiene en pdf</v>
      </c>
      <c r="W86" s="55"/>
    </row>
    <row r="87" ht="15.75" customHeight="1">
      <c r="A87" s="56"/>
      <c r="B87" s="57"/>
      <c r="C87" s="63" t="str">
        <f>BD_personas!$A$2:$A$196</f>
        <v>41556999</v>
      </c>
      <c r="D87" s="63" t="str">
        <f t="array" ref="D87">XLOOKUP(C87,aux_BD_Laborales!$B$2:$B$207,aux_BD_Laborales!$P$2:$P$207,"dato no encontrado",0,1)</f>
        <v>Monotributista</v>
      </c>
      <c r="E87" s="57" t="str">
        <f t="array" ref="E87">XLOOKUP(C87,aux_BD_Delegados!$B$2:$B$17,aux_BD_Delegados!$D$2:$D$17," ",0,1)</f>
        <v> </v>
      </c>
      <c r="F87" s="63" t="str">
        <f t="array" ref="F87">CONCATENATE(XLOOKUP(C87,BD_personas!$A$2:$A$196,BD_personas!$B$2:$B$196,"no dato",0,1),", ",XLOOKUP(C87,BD_personas!$A$2:$A$196,BD_personas!$C$2:$C$196,"no dato",0,1))</f>
        <v>monaco,  agustina</v>
      </c>
      <c r="G87" s="63" t="str">
        <f t="array" ref="G87">XLOOKUP(C87,aux_BD_Laborales!$B$2:$B$207,aux_BD_Laborales!$C$2:$C$207,"no dato",0,1)</f>
        <v>3018</v>
      </c>
      <c r="H87" s="64" t="str">
        <f t="array" ref="H87">XLOOKUP(C87,aux_BD_Laborales!$B$2:$B$207, aux_BD_Laborales!$Q$2:$Q$207,"no dato",0,1)</f>
        <v>2/8/2023</v>
      </c>
      <c r="I87" s="63" t="str">
        <f t="array" ref="I87">XLOOKUP(C87,aux_BD_Laborales!$B$2:$B$207,aux_BD_Laborales!$R$2:$R$207,"no dato",0,1)</f>
        <v>2</v>
      </c>
      <c r="J87" s="63" t="str">
        <f t="array" ref="J87">XLOOKUP(C87,BD_personas!$A$2:$A$196,BD_personas!$D$2:$D$196,"no dato",0,1)</f>
        <v>41556999</v>
      </c>
      <c r="K87" s="64" t="str">
        <f t="array" ref="K87">XLOOKUP(C87,BD_personas!$A$2:$A$196,BD_personas!$P$2:$P$196,"no dato",0,1)</f>
        <v>3/11/1998</v>
      </c>
      <c r="L87" s="63" t="str">
        <f>COUNTIF(Bd_hijos!B:B,C87)</f>
        <v>0</v>
      </c>
      <c r="M87" s="65" t="str">
        <f>COUNTIFS(Bd_hijos!B:B,C87,Bd_hijos!I:I,1)</f>
        <v>0</v>
      </c>
      <c r="N87" s="65" t="str">
        <f>COUNTIFS(Bd_hijos!B:B,C87,Bd_hijos!J:J,1)</f>
        <v>0</v>
      </c>
      <c r="O87" s="65" t="str">
        <f>COUNTIFS(Bd_hijos!B:B,C87,Bd_hijos!K:K,1)</f>
        <v>0</v>
      </c>
      <c r="P87" s="65" t="str">
        <f>COUNTIFS(Bd_hijos!B:B,C87,Bd_hijos!L:L,1)</f>
        <v>0</v>
      </c>
      <c r="Q87" s="65" t="str">
        <f t="shared" si="1"/>
        <v>0</v>
      </c>
      <c r="R87" s="63" t="str">
        <f t="array" ref="R87">XLOOKUP(C87,BD_personas!$A$2:$A$196,BD_personas!$O$2:$O$196,"no dato",0,1)</f>
        <v>1145289291</v>
      </c>
      <c r="S87" s="63" t="str">
        <f t="array" ref="S87">XLOOKUP(C87,BD_personas!$A$2:$A$196,BD_personas!$N$2:$N$196,"no dato",0,1)</f>
        <v>agustinamonaco99@gmail.com</v>
      </c>
      <c r="T87" s="63" t="str">
        <f t="array" ref="T87">XLOOKUP(R87,grupo_whatsapp!$A$2:$A$306,grupo_whatsapp!$B$2:$B$306,"no esta",0,1)</f>
        <v>1</v>
      </c>
      <c r="U87" s="63" t="str">
        <f t="array" ref="U87">XLOOKUP(C87,aux_BD_Laborales!$A$2:$A$207,aux_BD_Laborales!$S$2:$S$207,"no dato",0,1)</f>
        <v>no dato</v>
      </c>
      <c r="V87" s="73"/>
      <c r="W87" s="55"/>
    </row>
    <row r="88" ht="15.75" customHeight="1">
      <c r="A88" s="56"/>
      <c r="B88" s="57"/>
      <c r="C88" s="58" t="str">
        <f>BD_personas!$A$2:$A$196</f>
        <v>22650822</v>
      </c>
      <c r="D88" s="57" t="str">
        <f t="array" ref="D88">XLOOKUP(C88,aux_BD_Laborales!$B$2:$B$207,aux_BD_Laborales!$P$2:$P$207,"dato no encontrado",0,1)</f>
        <v/>
      </c>
      <c r="E88" s="57" t="str">
        <f t="array" ref="E88">XLOOKUP(C88,aux_BD_Delegados!$B$2:$B$17,aux_BD_Delegados!$D$2:$D$17," ",0,1)</f>
        <v> </v>
      </c>
      <c r="F88" s="58" t="str">
        <f t="array" ref="F88">CONCATENATE(XLOOKUP(C88,BD_personas!$A$2:$A$196,BD_personas!$B$2:$B$196,"no dato",0,1),", ",XLOOKUP(C88,BD_personas!$A$2:$A$196,BD_personas!$C$2:$C$196,"no dato",0,1))</f>
        <v>montenegro,  sandra beatriz</v>
      </c>
      <c r="G88" s="58" t="str">
        <f t="array" ref="G88">XLOOKUP(C88,aux_BD_Laborales!$B$2:$B$207,aux_BD_Laborales!$C$2:$C$207,"no dato",0,1)</f>
        <v>114</v>
      </c>
      <c r="H88" s="59" t="str">
        <f t="array" ref="H88">XLOOKUP(C88,aux_BD_Laborales!$B$2:$B$207, aux_BD_Laborales!$Q$2:$Q$207,"no dato",0,1)</f>
        <v>1/7/2015</v>
      </c>
      <c r="I88" s="58" t="str">
        <f t="array" ref="I88">XLOOKUP(C88,aux_BD_Laborales!$B$2:$B$207,aux_BD_Laborales!$R$2:$R$207,"no dato",0,1)</f>
        <v>10</v>
      </c>
      <c r="J88" s="58" t="str">
        <f t="array" ref="J88">XLOOKUP(C88,BD_personas!$A$2:$A$196,BD_personas!$D$2:$D$196,"no dato",0,1)</f>
        <v>22650822</v>
      </c>
      <c r="K88" s="59" t="str">
        <f t="array" ref="K88">XLOOKUP(C88,BD_personas!$A$2:$A$196,BD_personas!$P$2:$P$196,"no dato",0,1)</f>
        <v>23/2/1972</v>
      </c>
      <c r="L88" s="58" t="str">
        <f>COUNTIF(Bd_hijos!B:B,C88)</f>
        <v>0</v>
      </c>
      <c r="M88" s="60" t="str">
        <f>COUNTIFS(Bd_hijos!B:B,C88,Bd_hijos!I:I,1)</f>
        <v>0</v>
      </c>
      <c r="N88" s="60" t="str">
        <f>COUNTIFS(Bd_hijos!B:B,C88,Bd_hijos!J:J,1)</f>
        <v>0</v>
      </c>
      <c r="O88" s="60" t="str">
        <f>COUNTIFS(Bd_hijos!B:B,C88,Bd_hijos!K:K,1)</f>
        <v>0</v>
      </c>
      <c r="P88" s="60" t="str">
        <f>COUNTIFS(Bd_hijos!B:B,C88,Bd_hijos!L:L,1)</f>
        <v>0</v>
      </c>
      <c r="Q88" s="60" t="str">
        <f t="shared" si="1"/>
        <v>0</v>
      </c>
      <c r="R88" s="58" t="str">
        <f t="array" ref="R88">XLOOKUP(C88,BD_personas!$A$2:$A$196,BD_personas!$O$2:$O$196,"no dato",0,1)</f>
        <v>1158521754</v>
      </c>
      <c r="S88" s="58" t="str">
        <f t="array" ref="S88">XLOOKUP(C88,BD_personas!$A$2:$A$196,BD_personas!$N$2:$N$196,"no dato",0,1)</f>
        <v>montenegro-sandra@hotmail.com</v>
      </c>
      <c r="T88" s="58" t="str">
        <f t="array" ref="T88">XLOOKUP(R88,grupo_whatsapp!$A$2:$A$306,grupo_whatsapp!$B$2:$B$306,"no esta",0,1)</f>
        <v>1</v>
      </c>
      <c r="U88" s="58" t="str">
        <f t="array" ref="U88">XLOOKUP(C88,aux_BD_Laborales!$A$2:$A$207,aux_BD_Laborales!$S$2:$S$207,"no dato",0,1)</f>
        <v>no dato</v>
      </c>
      <c r="V88" s="73"/>
      <c r="W88" s="55"/>
    </row>
    <row r="89" ht="15.75" customHeight="1">
      <c r="A89" s="56"/>
      <c r="B89" s="57"/>
      <c r="C89" s="63" t="str">
        <f>BD_personas!$A$2:$A$196</f>
        <v>35959231</v>
      </c>
      <c r="D89" s="63" t="str">
        <f t="array" ref="D89">XLOOKUP(C89,aux_BD_Laborales!$B$2:$B$207,aux_BD_Laborales!$P$2:$P$207,"dato no encontrado",0,1)</f>
        <v>Monotributista</v>
      </c>
      <c r="E89" s="57" t="str">
        <f t="array" ref="E89">XLOOKUP(C89,aux_BD_Delegados!$B$2:$B$17,aux_BD_Delegados!$D$2:$D$17," ",0,1)</f>
        <v> </v>
      </c>
      <c r="F89" s="63" t="str">
        <f t="array" ref="F89">CONCATENATE(XLOOKUP(C89,BD_personas!$A$2:$A$196,BD_personas!$B$2:$B$196,"no dato",0,1),", ",XLOOKUP(C89,BD_personas!$A$2:$A$196,BD_personas!$C$2:$C$196,"no dato",0,1))</f>
        <v>muscarelli,  florencia sol</v>
      </c>
      <c r="G89" s="63" t="str">
        <f t="array" ref="G89">XLOOKUP(C89,aux_BD_Laborales!$B$2:$B$207,aux_BD_Laborales!$C$2:$C$207,"no dato",0,1)</f>
        <v>376</v>
      </c>
      <c r="H89" s="64" t="str">
        <f t="array" ref="H89">XLOOKUP(C89,aux_BD_Laborales!$B$2:$B$207, aux_BD_Laborales!$Q$2:$Q$207,"no dato",0,1)</f>
        <v>29/5/2017</v>
      </c>
      <c r="I89" s="63" t="str">
        <f t="array" ref="I89">XLOOKUP(C89,aux_BD_Laborales!$B$2:$B$207,aux_BD_Laborales!$R$2:$R$207,"no dato",0,1)</f>
        <v>8</v>
      </c>
      <c r="J89" s="63" t="str">
        <f t="array" ref="J89">XLOOKUP(C89,BD_personas!$A$2:$A$196,BD_personas!$D$2:$D$196,"no dato",0,1)</f>
        <v>35959231</v>
      </c>
      <c r="K89" s="64" t="str">
        <f t="array" ref="K89">XLOOKUP(C89,BD_personas!$A$2:$A$196,BD_personas!$P$2:$P$196,"no dato",0,1)</f>
        <v>13/4/1991</v>
      </c>
      <c r="L89" s="63" t="str">
        <f>COUNTIF(Bd_hijos!B:B,C89)</f>
        <v>0</v>
      </c>
      <c r="M89" s="65" t="str">
        <f>COUNTIFS(Bd_hijos!B:B,C89,Bd_hijos!I:I,1)</f>
        <v>0</v>
      </c>
      <c r="N89" s="65" t="str">
        <f>COUNTIFS(Bd_hijos!B:B,C89,Bd_hijos!J:J,1)</f>
        <v>0</v>
      </c>
      <c r="O89" s="65" t="str">
        <f>COUNTIFS(Bd_hijos!B:B,C89,Bd_hijos!K:K,1)</f>
        <v>0</v>
      </c>
      <c r="P89" s="65" t="str">
        <f>COUNTIFS(Bd_hijos!B:B,C89,Bd_hijos!L:L,1)</f>
        <v>0</v>
      </c>
      <c r="Q89" s="65" t="str">
        <f t="shared" si="1"/>
        <v>0</v>
      </c>
      <c r="R89" s="63" t="str">
        <f t="array" ref="R89">XLOOKUP(C89,BD_personas!$A$2:$A$196,BD_personas!$O$2:$O$196,"no dato",0,1)</f>
        <v>1167217723</v>
      </c>
      <c r="S89" s="63" t="str">
        <f t="array" ref="S89">XLOOKUP(C89,BD_personas!$A$2:$A$196,BD_personas!$N$2:$N$196,"no dato",0,1)</f>
        <v>fsm.91@hotmail.com</v>
      </c>
      <c r="T89" s="63" t="str">
        <f t="array" ref="T89">XLOOKUP(R89,grupo_whatsapp!$A$2:$A$306,grupo_whatsapp!$B$2:$B$306,"no esta",0,1)</f>
        <v>1</v>
      </c>
      <c r="U89" s="63" t="str">
        <f t="array" ref="U89">XLOOKUP(C89,BD_personas!$A$2:$A$196,aux_BD_Laborales!$S$2:$S$207,"no dato",0,1)</f>
        <v>#N/A</v>
      </c>
      <c r="V89" s="66" t="str">
        <f t="array" ref="V89">XLOOKUP(C89,aux_BD_Laborales!$B$2:$B$207,aux_BD_Laborales!$T$2:$T$207,"no tiene ficha pdf",0,1)</f>
        <v>no tiene en pdf</v>
      </c>
      <c r="W89" s="55"/>
    </row>
    <row r="90" ht="15.75" customHeight="1">
      <c r="A90" s="56"/>
      <c r="B90" s="57"/>
      <c r="C90" s="58" t="str">
        <f>BD_personas!$A$2:$A$196</f>
        <v>28418896</v>
      </c>
      <c r="D90" s="58" t="str">
        <f t="array" ref="D90">XLOOKUP(C90,aux_BD_Laborales!$B$2:$B$207,aux_BD_Laborales!$P$2:$P$207,"dato no encontrado",0,1)</f>
        <v>Monotributista</v>
      </c>
      <c r="E90" s="57" t="str">
        <f t="array" ref="E90">XLOOKUP(C90,aux_BD_Delegados!$B$2:$B$17,aux_BD_Delegados!$D$2:$D$17," ",0,1)</f>
        <v> </v>
      </c>
      <c r="F90" s="58" t="str">
        <f t="array" ref="F90">CONCATENATE(XLOOKUP(C90,BD_personas!$A$2:$A$196,BD_personas!$B$2:$B$196,"no dato",0,1),", ",XLOOKUP(C90,BD_personas!$A$2:$A$196,BD_personas!$C$2:$C$196,"no dato",0,1))</f>
        <v>nieva,  alcira del valle</v>
      </c>
      <c r="G90" s="58" t="str">
        <f t="array" ref="G90">XLOOKUP(C90,aux_BD_Laborales!$B$2:$B$207,aux_BD_Laborales!$C$2:$C$207,"no dato",0,1)</f>
        <v>1978</v>
      </c>
      <c r="H90" s="74" t="str">
        <f t="array" ref="H90">XLOOKUP(C90,aux_BD_Laborales!$B$2:$B$207, aux_BD_Laborales!$Q$2:$Q$207,"no dato",0,1)</f>
        <v/>
      </c>
      <c r="I90" s="58" t="str">
        <f t="array" ref="I90">XLOOKUP(C90,aux_BD_Laborales!$B$2:$B$207,aux_BD_Laborales!$R$2:$R$207,"no dato",0,1)</f>
        <v>126</v>
      </c>
      <c r="J90" s="58" t="str">
        <f t="array" ref="J90">XLOOKUP(C90,BD_personas!$A$2:$A$196,BD_personas!$D$2:$D$196,"no dato",0,1)</f>
        <v>28418896</v>
      </c>
      <c r="K90" s="59" t="str">
        <f t="array" ref="K90">XLOOKUP(C90,BD_personas!$A$2:$A$196,BD_personas!$P$2:$P$196,"no dato",0,1)</f>
        <v>28/8/1980</v>
      </c>
      <c r="L90" s="58" t="str">
        <f>COUNTIF(Bd_hijos!B:B,C90)</f>
        <v>1</v>
      </c>
      <c r="M90" s="60" t="str">
        <f>COUNTIFS(Bd_hijos!B:B,C90,Bd_hijos!I:I,1)</f>
        <v>0</v>
      </c>
      <c r="N90" s="60" t="str">
        <f>COUNTIFS(Bd_hijos!B:B,C90,Bd_hijos!J:J,1)</f>
        <v>0</v>
      </c>
      <c r="O90" s="60" t="str">
        <f>COUNTIFS(Bd_hijos!B:B,C90,Bd_hijos!K:K,1)</f>
        <v>0</v>
      </c>
      <c r="P90" s="60" t="str">
        <f>COUNTIFS(Bd_hijos!B:B,C90,Bd_hijos!L:L,1)</f>
        <v>1</v>
      </c>
      <c r="Q90" s="60" t="str">
        <f t="shared" si="1"/>
        <v>1</v>
      </c>
      <c r="R90" s="58" t="str">
        <f t="array" ref="R90">XLOOKUP(C90,BD_personas!$A$2:$A$196,BD_personas!$O$2:$O$196,"no dato",0,1)</f>
        <v>1157802702</v>
      </c>
      <c r="S90" s="58" t="str">
        <f t="array" ref="S90">XLOOKUP(C90,BD_personas!$A$2:$A$196,BD_personas!$N$2:$N$196,"no dato",0,1)</f>
        <v>alcira_delvalle80@hotmail.com</v>
      </c>
      <c r="T90" s="58" t="str">
        <f t="array" ref="T90">XLOOKUP(R90,grupo_whatsapp!$A$2:$A$306,grupo_whatsapp!$B$2:$B$306,"no esta",0,1)</f>
        <v>1</v>
      </c>
      <c r="U90" s="58" t="str">
        <f t="array" ref="U90">XLOOKUP(C90,aux_BD_Laborales!$A$2:$A$207,aux_BD_Laborales!$S$2:$S$207,"no dato",0,1)</f>
        <v>no dato</v>
      </c>
      <c r="V90" s="73"/>
      <c r="W90" s="55"/>
    </row>
    <row r="91" ht="15.75" customHeight="1">
      <c r="A91" s="56"/>
      <c r="B91" s="57"/>
      <c r="C91" s="63" t="str">
        <f>BD_personas!$A$2:$A$196</f>
        <v>40137655</v>
      </c>
      <c r="D91" s="63" t="str">
        <f t="array" ref="D91">XLOOKUP(C91,aux_BD_Laborales!$B$2:$B$207,aux_BD_Laborales!$P$2:$P$207,"dato no encontrado",0,1)</f>
        <v>Monotributista</v>
      </c>
      <c r="E91" s="57" t="str">
        <f t="array" ref="E91">XLOOKUP(C91,aux_BD_Delegados!$B$2:$B$17,aux_BD_Delegados!$D$2:$D$17," ",0,1)</f>
        <v> </v>
      </c>
      <c r="F91" s="63" t="str">
        <f t="array" ref="F91">CONCATENATE(XLOOKUP(C91,BD_personas!$A$2:$A$196,BD_personas!$B$2:$B$196,"no dato",0,1),", ",XLOOKUP(C91,BD_personas!$A$2:$A$196,BD_personas!$C$2:$C$196,"no dato",0,1))</f>
        <v>nuñez,  santino alan</v>
      </c>
      <c r="G91" s="63" t="str">
        <f t="array" ref="G91">XLOOKUP(C91,aux_BD_Laborales!$B$2:$B$207,aux_BD_Laborales!$C$2:$C$207,"no dato",0,1)</f>
        <v>2324</v>
      </c>
      <c r="H91" s="74" t="str">
        <f t="array" ref="H91">XLOOKUP(C91,aux_BD_Laborales!$B$2:$B$207, aux_BD_Laborales!$Q$2:$Q$207,"no dato",0,1)</f>
        <v/>
      </c>
      <c r="I91" s="63" t="str">
        <f t="array" ref="I91">XLOOKUP(C91,aux_BD_Laborales!$B$2:$B$207,aux_BD_Laborales!$R$2:$R$207,"no dato",0,1)</f>
        <v>126</v>
      </c>
      <c r="J91" s="63" t="str">
        <f t="array" ref="J91">XLOOKUP(C91,BD_personas!$A$2:$A$196,BD_personas!$D$2:$D$196,"no dato",0,1)</f>
        <v>40137655</v>
      </c>
      <c r="K91" s="64" t="str">
        <f t="array" ref="K91">XLOOKUP(C91,BD_personas!$A$2:$A$196,BD_personas!$P$2:$P$196,"no dato",0,1)</f>
        <v>21/1/1997</v>
      </c>
      <c r="L91" s="63" t="str">
        <f>COUNTIF(Bd_hijos!B:B,C91)</f>
        <v>1</v>
      </c>
      <c r="M91" s="65" t="str">
        <f>COUNTIFS(Bd_hijos!B:B,C91,Bd_hijos!I:I,1)</f>
        <v>1</v>
      </c>
      <c r="N91" s="65" t="str">
        <f>COUNTIFS(Bd_hijos!B:B,C91,Bd_hijos!J:J,1)</f>
        <v>0</v>
      </c>
      <c r="O91" s="65" t="str">
        <f>COUNTIFS(Bd_hijos!B:B,C91,Bd_hijos!K:K,1)</f>
        <v>0</v>
      </c>
      <c r="P91" s="65" t="str">
        <f>COUNTIFS(Bd_hijos!B:B,C91,Bd_hijos!L:L,1)</f>
        <v>0</v>
      </c>
      <c r="Q91" s="65" t="str">
        <f t="shared" si="1"/>
        <v>1</v>
      </c>
      <c r="R91" s="63" t="str">
        <f t="array" ref="R91">XLOOKUP(C91,BD_personas!$A$2:$A$196,BD_personas!$O$2:$O$196,"no dato",0,1)</f>
        <v>1127455035</v>
      </c>
      <c r="S91" s="63" t="str">
        <f t="array" ref="S91">XLOOKUP(C91,BD_personas!$A$2:$A$196,BD_personas!$N$2:$N$196,"no dato",0,1)</f>
        <v>santinoalan222@gmail.com</v>
      </c>
      <c r="T91" s="63" t="str">
        <f t="array" ref="T91">XLOOKUP(R91,grupo_whatsapp!$A$2:$A$306,grupo_whatsapp!$B$2:$B$306,"no esta",0,1)</f>
        <v>1</v>
      </c>
      <c r="U91" s="63" t="str">
        <f t="array" ref="U91">XLOOKUP(C91,BD_personas!$A$2:$A$196,aux_BD_Laborales!$S$2:$S$207,"no dato",0,1)</f>
        <v>#N/A</v>
      </c>
      <c r="V91" s="66" t="str">
        <f t="array" ref="V91">XLOOKUP(C91,aux_BD_Laborales!$B$2:$B$207,aux_BD_Laborales!$T$2:$T$207,"no tiene ficha pdf",0,1)</f>
        <v>1</v>
      </c>
      <c r="W91" s="55"/>
    </row>
    <row r="92" ht="15.75" customHeight="1">
      <c r="A92" s="56"/>
      <c r="B92" s="57"/>
      <c r="C92" s="58" t="str">
        <f>BD_personas!$A$2:$A$196</f>
        <v>40390933</v>
      </c>
      <c r="D92" s="58" t="str">
        <f t="array" ref="D92">XLOOKUP(C92,aux_BD_Laborales!$B$2:$B$207,aux_BD_Laborales!$P$2:$P$207,"dato no encontrado",0,1)</f>
        <v>Monotributista</v>
      </c>
      <c r="E92" s="57" t="str">
        <f t="array" ref="E92">XLOOKUP(C92,aux_BD_Delegados!$B$2:$B$17,aux_BD_Delegados!$D$2:$D$17," ",0,1)</f>
        <v> </v>
      </c>
      <c r="F92" s="58" t="str">
        <f t="array" ref="F92">CONCATENATE(XLOOKUP(C92,BD_personas!$A$2:$A$196,BD_personas!$B$2:$B$196,"no dato",0,1),", ",XLOOKUP(C92,BD_personas!$A$2:$A$196,BD_personas!$C$2:$C$196,"no dato",0,1))</f>
        <v>ortiz,  yazmin vaniria nahir</v>
      </c>
      <c r="G92" s="58" t="str">
        <f t="array" ref="G92">XLOOKUP(C92,aux_BD_Laborales!$B$2:$B$207,aux_BD_Laborales!$C$2:$C$207,"no dato",0,1)</f>
        <v>1543</v>
      </c>
      <c r="H92" s="59" t="str">
        <f t="array" ref="H92">XLOOKUP(C92,aux_BD_Laborales!$B$2:$B$207, aux_BD_Laborales!$Q$2:$Q$207,"no dato",0,1)</f>
        <v>1/11/2018</v>
      </c>
      <c r="I92" s="58" t="str">
        <f t="array" ref="I92">XLOOKUP(C92,aux_BD_Laborales!$B$2:$B$207,aux_BD_Laborales!$R$2:$R$207,"no dato",0,1)</f>
        <v>7</v>
      </c>
      <c r="J92" s="58" t="str">
        <f t="array" ref="J92">XLOOKUP(C92,BD_personas!$A$2:$A$196,BD_personas!$D$2:$D$196,"no dato",0,1)</f>
        <v>40390933</v>
      </c>
      <c r="K92" s="59" t="str">
        <f t="array" ref="K92">XLOOKUP(C92,BD_personas!$A$2:$A$196,BD_personas!$P$2:$P$196,"no dato",0,1)</f>
        <v>8/10/1997</v>
      </c>
      <c r="L92" s="58" t="str">
        <f>COUNTIF(Bd_hijos!B:B,C92)</f>
        <v>0</v>
      </c>
      <c r="M92" s="60" t="str">
        <f>COUNTIFS(Bd_hijos!B:B,C92,Bd_hijos!I:I,1)</f>
        <v>0</v>
      </c>
      <c r="N92" s="60" t="str">
        <f>COUNTIFS(Bd_hijos!B:B,C92,Bd_hijos!J:J,1)</f>
        <v>0</v>
      </c>
      <c r="O92" s="60" t="str">
        <f>COUNTIFS(Bd_hijos!B:B,C92,Bd_hijos!K:K,1)</f>
        <v>0</v>
      </c>
      <c r="P92" s="60" t="str">
        <f>COUNTIFS(Bd_hijos!B:B,C92,Bd_hijos!L:L,1)</f>
        <v>0</v>
      </c>
      <c r="Q92" s="60" t="str">
        <f t="shared" si="1"/>
        <v>0</v>
      </c>
      <c r="R92" s="58" t="str">
        <f t="array" ref="R92">XLOOKUP(C92,BD_personas!$A$2:$A$196,BD_personas!$O$2:$O$196,"no dato",0,1)</f>
        <v>1125168797</v>
      </c>
      <c r="S92" s="58" t="str">
        <f t="array" ref="S92">XLOOKUP(C92,BD_personas!$A$2:$A$196,BD_personas!$N$2:$N$196,"no dato",0,1)</f>
        <v>yazmin-ortiz@hotmail.com</v>
      </c>
      <c r="T92" s="58" t="str">
        <f t="array" ref="T92">XLOOKUP(R92,grupo_whatsapp!$A$2:$A$306,grupo_whatsapp!$B$2:$B$306,"no esta",0,1)</f>
        <v>1</v>
      </c>
      <c r="U92" s="57"/>
      <c r="V92" s="73"/>
      <c r="W92" s="55"/>
    </row>
    <row r="93" ht="15.75" customHeight="1">
      <c r="A93" s="56"/>
      <c r="B93" s="57"/>
      <c r="C93" s="67" t="str">
        <f>BD_personas!$A$2:$A$196</f>
        <v>40239878</v>
      </c>
      <c r="D93" s="67" t="str">
        <f t="array" ref="D93">XLOOKUP(C93,aux_BD_Laborales!$B$2:$B$207,aux_BD_Laborales!$P$2:$P$207,"dato no encontrado",0,1)</f>
        <v>Monotributista</v>
      </c>
      <c r="E93" s="67" t="str">
        <f t="array" ref="E93">XLOOKUP(C93,aux_BD_Delegados!$B$2:$B$17,aux_BD_Delegados!$D$2:$D$17," ",0,1)</f>
        <v>1</v>
      </c>
      <c r="F93" s="67" t="str">
        <f t="array" ref="F93">CONCATENATE(XLOOKUP(C93,BD_personas!$A$2:$A$196,BD_personas!$B$2:$B$196,"no dato",0,1),", ",XLOOKUP(C93,BD_personas!$A$2:$A$196,BD_personas!$C$2:$C$196,"no dato",0,1))</f>
        <v>ortiz,  daniela  </v>
      </c>
      <c r="G93" s="67" t="str">
        <f t="array" ref="G93">XLOOKUP(C93,aux_BD_Laborales!$B$2:$B$207,aux_BD_Laborales!$C$2:$C$207,"no dato",0,1)</f>
        <v>1739</v>
      </c>
      <c r="H93" s="68" t="str">
        <f t="array" ref="H93">XLOOKUP(C93,aux_BD_Laborales!$B$2:$B$207, aux_BD_Laborales!$Q$2:$Q$207,"no dato",0,1)</f>
        <v>2/9/2019</v>
      </c>
      <c r="I93" s="67" t="str">
        <f t="array" ref="I93">XLOOKUP(C93,aux_BD_Laborales!$B$2:$B$207,aux_BD_Laborales!$R$2:$R$207,"no dato",0,1)</f>
        <v>6</v>
      </c>
      <c r="J93" s="67" t="str">
        <f t="array" ref="J93">XLOOKUP(C93,BD_personas!$A$2:$A$196,BD_personas!$D$2:$D$196,"no dato",0,1)</f>
        <v>40239878</v>
      </c>
      <c r="K93" s="68" t="str">
        <f t="array" ref="K93">XLOOKUP(C93,BD_personas!$A$2:$A$196,BD_personas!$P$2:$P$196,"no dato",0,1)</f>
        <v>19/1/1997</v>
      </c>
      <c r="L93" s="67" t="str">
        <f>COUNTIF(Bd_hijos!B:B,C93)</f>
        <v>0</v>
      </c>
      <c r="M93" s="69" t="str">
        <f>COUNTIFS(Bd_hijos!B:B,C93,Bd_hijos!I:I,1)</f>
        <v>0</v>
      </c>
      <c r="N93" s="69" t="str">
        <f>COUNTIFS(Bd_hijos!B:B,C93,Bd_hijos!J:J,1)</f>
        <v>0</v>
      </c>
      <c r="O93" s="69" t="str">
        <f>COUNTIFS(Bd_hijos!B:B,C93,Bd_hijos!K:K,1)</f>
        <v>0</v>
      </c>
      <c r="P93" s="69" t="str">
        <f>COUNTIFS(Bd_hijos!B:B,C93,Bd_hijos!L:L,1)</f>
        <v>0</v>
      </c>
      <c r="Q93" s="69" t="str">
        <f t="shared" si="1"/>
        <v>0</v>
      </c>
      <c r="R93" s="67" t="str">
        <f t="array" ref="R93">XLOOKUP(C93,BD_personas!$A$2:$A$196,BD_personas!$O$2:$O$196,"no dato",0,1)</f>
        <v>1138017700</v>
      </c>
      <c r="S93" s="67" t="str">
        <f t="array" ref="S93">XLOOKUP(C93,BD_personas!$A$2:$A$196,BD_personas!$N$2:$N$196,"no dato",0,1)</f>
        <v>Ortizdaniela977@gmail.com</v>
      </c>
      <c r="T93" s="67" t="str">
        <f t="array" ref="T93">XLOOKUP(R93,grupo_whatsapp!$A$2:$A$306,grupo_whatsapp!$B$2:$B$306,"no esta",0,1)</f>
        <v>1</v>
      </c>
      <c r="U93" s="67" t="str">
        <f t="array" ref="U93">XLOOKUP(C93,aux_BD_Laborales!$A$2:$A$207,aux_BD_Laborales!$S$2:$S$207,"no dato",0,1)</f>
        <v>no dato</v>
      </c>
      <c r="V93" s="73"/>
      <c r="W93" s="55"/>
    </row>
    <row r="94" ht="15.75" hidden="1" customHeight="1">
      <c r="A94" s="56"/>
      <c r="B94" s="57"/>
      <c r="C94" s="58" t="str">
        <f>BD_personas!$A$2:$A$196</f>
        <v>94997820</v>
      </c>
      <c r="D94" s="58" t="str">
        <f t="array" ref="D94">XLOOKUP(C94,aux_BD_Laborales!$B$2:$B$207,aux_BD_Laborales!$P$2:$P$207,"dato no encontrado",0,1)</f>
        <v>Monotributista</v>
      </c>
      <c r="E94" s="57" t="str">
        <f t="array" ref="E94">XLOOKUP(C94,aux_BD_Delegados!$B$2:$B$17,aux_BD_Delegados!$D$2:$D$17," ",0,1)</f>
        <v> </v>
      </c>
      <c r="F94" s="58" t="str">
        <f t="array" ref="F94">CONCATENATE(XLOOKUP(C94,BD_personas!$A$2:$A$196,BD_personas!$B$2:$B$196,"no dato",0,1),", ",XLOOKUP(C94,BD_personas!$A$2:$A$196,BD_personas!$C$2:$C$196,"no dato",0,1))</f>
        <v>ortiz,  gustavo</v>
      </c>
      <c r="G94" s="57" t="str">
        <f t="array" ref="G94">XLOOKUP(C94,aux_BD_Laborales!$B$2:$B$207,aux_BD_Laborales!$C$2:$C$207,"no dato",0,1)</f>
        <v/>
      </c>
      <c r="H94" s="59" t="str">
        <f t="array" ref="H94">XLOOKUP(C94,aux_BD_Laborales!$B$2:$B$207, aux_BD_Laborales!$Q$2:$Q$207,"no dato",0,1)</f>
        <v>10/11/2021</v>
      </c>
      <c r="I94" s="58" t="str">
        <f t="array" ref="I94">XLOOKUP(C94,aux_BD_Laborales!$B$2:$B$207,aux_BD_Laborales!$R$2:$R$207,"no dato",0,1)</f>
        <v>4</v>
      </c>
      <c r="J94" s="58" t="str">
        <f t="array" ref="J94">XLOOKUP(C94,BD_personas!$A$2:$A$196,BD_personas!$D$2:$D$196,"no dato",0,1)</f>
        <v>94997820</v>
      </c>
      <c r="K94" s="59" t="str">
        <f t="array" ref="K94">XLOOKUP(C94,BD_personas!$A$2:$A$196,BD_personas!$P$2:$P$196,"no dato",0,1)</f>
        <v>20/5/1993</v>
      </c>
      <c r="L94" s="58" t="str">
        <f>COUNTIF(Bd_hijos!B:B,C94)</f>
        <v>0</v>
      </c>
      <c r="M94" s="60" t="str">
        <f>COUNTIFS(Bd_hijos!B:B,C94,Bd_hijos!I:I,1)</f>
        <v>0</v>
      </c>
      <c r="N94" s="60" t="str">
        <f>COUNTIFS(Bd_hijos!B:B,C94,Bd_hijos!J:J,1)</f>
        <v>0</v>
      </c>
      <c r="O94" s="60" t="str">
        <f>COUNTIFS(Bd_hijos!B:B,C94,Bd_hijos!K:K,1)</f>
        <v>0</v>
      </c>
      <c r="P94" s="60" t="str">
        <f>COUNTIFS(Bd_hijos!B:B,C94,Bd_hijos!L:L,1)</f>
        <v>0</v>
      </c>
      <c r="Q94" s="60" t="str">
        <f t="shared" si="1"/>
        <v>0</v>
      </c>
      <c r="R94" s="58" t="str">
        <f t="array" ref="R94">XLOOKUP(C94,BD_personas!$A$2:$A$196,BD_personas!$O$2:$O$196,"no dato",0,1)</f>
        <v>1168314085</v>
      </c>
      <c r="S94" s="58" t="str">
        <f t="array" ref="S94">XLOOKUP(C94,BD_personas!$A$2:$A$196,BD_personas!$N$2:$N$196,"no dato",0,1)</f>
        <v>gusttyortiz_GO@hotmail.com</v>
      </c>
      <c r="T94" s="58" t="str">
        <f t="array" ref="T94">XLOOKUP(R94,grupo_whatsapp!$A$2:$A$306,grupo_whatsapp!$B$2:$B$306,"no esta",0,1)</f>
        <v>1</v>
      </c>
      <c r="U94" s="57"/>
      <c r="V94" s="73"/>
      <c r="W94" s="55"/>
    </row>
    <row r="95" ht="15.75" customHeight="1">
      <c r="A95" s="56"/>
      <c r="B95" s="57"/>
      <c r="C95" s="63" t="str">
        <f>BD_personas!$A$2:$A$196</f>
        <v>25847688</v>
      </c>
      <c r="D95" s="63" t="str">
        <f t="array" ref="D95">XLOOKUP(C95,aux_BD_Laborales!$B$2:$B$207,aux_BD_Laborales!$P$2:$P$207,"dato no encontrado",0,1)</f>
        <v>Monotributista</v>
      </c>
      <c r="E95" s="57" t="str">
        <f t="array" ref="E95">XLOOKUP(C95,aux_BD_Delegados!$B$2:$B$17,aux_BD_Delegados!$D$2:$D$17," ",0,1)</f>
        <v> </v>
      </c>
      <c r="F95" s="63" t="str">
        <f t="array" ref="F95">CONCATENATE(XLOOKUP(C95,BD_personas!$A$2:$A$196,BD_personas!$B$2:$B$196,"no dato",0,1),", ",XLOOKUP(C95,BD_personas!$A$2:$A$196,BD_personas!$C$2:$C$196,"no dato",0,1))</f>
        <v>ortiz,  marina elizabeth</v>
      </c>
      <c r="G95" s="63" t="str">
        <f t="array" ref="G95">XLOOKUP(C95,aux_BD_Laborales!$B$2:$B$207,aux_BD_Laborales!$C$2:$C$207,"no dato",0,1)</f>
        <v>3199</v>
      </c>
      <c r="H95" s="74" t="str">
        <f t="array" ref="H95">XLOOKUP(C95,aux_BD_Laborales!$B$2:$B$207, aux_BD_Laborales!$Q$2:$Q$207,"no dato",0,1)</f>
        <v/>
      </c>
      <c r="I95" s="63" t="str">
        <f t="array" ref="I95">XLOOKUP(C95,aux_BD_Laborales!$B$2:$B$207,aux_BD_Laborales!$R$2:$R$207,"no dato",0,1)</f>
        <v>126</v>
      </c>
      <c r="J95" s="63" t="str">
        <f t="array" ref="J95">XLOOKUP(C95,BD_personas!$A$2:$A$196,BD_personas!$D$2:$D$196,"no dato",0,1)</f>
        <v>25847688</v>
      </c>
      <c r="K95" s="74" t="str">
        <f t="array" ref="K95">XLOOKUP(C95,BD_personas!$A$2:$A$196,BD_personas!$P$2:$P$196,"no dato",0,1)</f>
        <v/>
      </c>
      <c r="L95" s="63" t="str">
        <f>COUNTIF(Bd_hijos!B:B,C95)</f>
        <v>2</v>
      </c>
      <c r="M95" s="65" t="str">
        <f>COUNTIFS(Bd_hijos!B:B,C95,Bd_hijos!I:I,1)</f>
        <v>0</v>
      </c>
      <c r="N95" s="65" t="str">
        <f>COUNTIFS(Bd_hijos!B:B,C95,Bd_hijos!J:J,1)</f>
        <v>1</v>
      </c>
      <c r="O95" s="65" t="str">
        <f>COUNTIFS(Bd_hijos!B:B,C95,Bd_hijos!K:K,1)</f>
        <v>0</v>
      </c>
      <c r="P95" s="65" t="str">
        <f>COUNTIFS(Bd_hijos!B:B,C95,Bd_hijos!L:L,1)</f>
        <v>1</v>
      </c>
      <c r="Q95" s="65" t="str">
        <f t="shared" si="1"/>
        <v>2</v>
      </c>
      <c r="R95" s="63" t="str">
        <f t="array" ref="R95">XLOOKUP(C95,BD_personas!$A$2:$A$196,BD_personas!$O$2:$O$196,"no dato",0,1)</f>
        <v>1131269652</v>
      </c>
      <c r="S95" s="57" t="str">
        <f t="array" ref="S95">XLOOKUP(C95,BD_personas!$A$2:$A$196,BD_personas!$N$2:$N$196,"no dato",0,1)</f>
        <v/>
      </c>
      <c r="T95" s="63" t="str">
        <f t="array" ref="T95">XLOOKUP(R95,grupo_whatsapp!$A$2:$A$306,grupo_whatsapp!$B$2:$B$306,"no esta",0,1)</f>
        <v>1</v>
      </c>
      <c r="U95" s="63" t="str">
        <f t="array" ref="U95">XLOOKUP(C95,aux_BD_Laborales!$A$2:$A$207,aux_BD_Laborales!$S$2:$S$207,"no dato",0,1)</f>
        <v>no dato</v>
      </c>
      <c r="V95" s="66" t="str">
        <f t="array" ref="V95">XLOOKUP(C95,aux_BD_Laborales!$B$2:$B$207,aux_BD_Laborales!$T$2:$T$207,"no tiene ficha pdf",0,1)</f>
        <v>no tiene en pdf</v>
      </c>
      <c r="W95" s="55"/>
    </row>
    <row r="96" ht="15.75" hidden="1" customHeight="1">
      <c r="A96" s="56"/>
      <c r="B96" s="57"/>
      <c r="C96" s="58" t="str">
        <f>BD_personas!$A$2:$A$196</f>
        <v>38152098</v>
      </c>
      <c r="D96" s="58" t="str">
        <f t="array" ref="D96">XLOOKUP(C96,aux_BD_Laborales!$B$2:$B$207,aux_BD_Laborales!$P$2:$P$207,"dato no encontrado",0,1)</f>
        <v>Monotributista</v>
      </c>
      <c r="E96" s="57" t="str">
        <f t="array" ref="E96">XLOOKUP(C96,aux_BD_Delegados!$B$2:$B$17,aux_BD_Delegados!$D$2:$D$17," ",0,1)</f>
        <v> </v>
      </c>
      <c r="F96" s="58" t="str">
        <f t="array" ref="F96">CONCATENATE(XLOOKUP(C96,BD_personas!$A$2:$A$196,BD_personas!$B$2:$B$196,"no dato",0,1),", ",XLOOKUP(C96,BD_personas!$A$2:$A$196,BD_personas!$C$2:$C$196,"no dato",0,1))</f>
        <v>paez,  yamila denise</v>
      </c>
      <c r="G96" s="58" t="str">
        <f t="array" ref="G96">XLOOKUP(C96,aux_BD_Laborales!$B$2:$B$207,aux_BD_Laborales!$C$2:$C$207,"no dato",0,1)</f>
        <v>1594</v>
      </c>
      <c r="H96" s="59" t="str">
        <f t="array" ref="H96">XLOOKUP(C96,aux_BD_Laborales!$B$2:$B$207, aux_BD_Laborales!$Q$2:$Q$207,"no dato",0,1)</f>
        <v>1/2/2019</v>
      </c>
      <c r="I96" s="58" t="str">
        <f t="array" ref="I96">XLOOKUP(C96,aux_BD_Laborales!$B$2:$B$207,aux_BD_Laborales!$R$2:$R$207,"no dato",0,1)</f>
        <v>6</v>
      </c>
      <c r="J96" s="58" t="str">
        <f t="array" ref="J96">XLOOKUP(C96,BD_personas!$A$2:$A$196,BD_personas!$D$2:$D$196,"no dato",0,1)</f>
        <v>38152098</v>
      </c>
      <c r="K96" s="59" t="str">
        <f t="array" ref="K96">XLOOKUP(C96,BD_personas!$A$2:$A$196,BD_personas!$P$2:$P$196,"no dato",0,1)</f>
        <v>9/9/1994</v>
      </c>
      <c r="L96" s="58" t="str">
        <f>COUNTIF(Bd_hijos!B:B,C96)</f>
        <v>0</v>
      </c>
      <c r="M96" s="60" t="str">
        <f>COUNTIFS(Bd_hijos!B:B,C96,Bd_hijos!I:I,1)</f>
        <v>0</v>
      </c>
      <c r="N96" s="60" t="str">
        <f>COUNTIFS(Bd_hijos!B:B,C96,Bd_hijos!J:J,1)</f>
        <v>0</v>
      </c>
      <c r="O96" s="60" t="str">
        <f>COUNTIFS(Bd_hijos!B:B,C96,Bd_hijos!K:K,1)</f>
        <v>0</v>
      </c>
      <c r="P96" s="60" t="str">
        <f>COUNTIFS(Bd_hijos!B:B,C96,Bd_hijos!L:L,1)</f>
        <v>0</v>
      </c>
      <c r="Q96" s="60" t="str">
        <f t="shared" si="1"/>
        <v>0</v>
      </c>
      <c r="R96" s="57" t="str">
        <f t="array" ref="R96">XLOOKUP(C96,BD_personas!$A$2:$A$196,BD_personas!$O$2:$O$196,"no dato",0,1)</f>
        <v/>
      </c>
      <c r="S96" s="58" t="str">
        <f t="array" ref="S96">XLOOKUP(C96,BD_personas!$A$2:$A$196,BD_personas!$N$2:$N$196,"no dato",0,1)</f>
        <v>yamiladpaez@gmail.com</v>
      </c>
      <c r="T96" s="58" t="str">
        <f t="array" ref="T96">XLOOKUP(R96,grupo_whatsapp!$A$2:$A$306,grupo_whatsapp!$B$2:$B$306,"no esta",0,1)</f>
        <v>no esta</v>
      </c>
      <c r="U96" s="58" t="str">
        <f t="array" ref="U96">XLOOKUP(C96,aux_BD_Laborales!$A$2:$A$207,aux_BD_Laborales!$S$2:$S$207,"no dato",0,1)</f>
        <v>no dato</v>
      </c>
      <c r="V96" s="62" t="str">
        <f t="array" ref="V96">XLOOKUP(C96,aux_BD_Laborales!$B$2:$B$207,aux_BD_Laborales!$T$2:$T$207,"no tiene ficha pdf",0,1)</f>
        <v>no tiene en pdf</v>
      </c>
      <c r="W96" s="55"/>
    </row>
    <row r="97" ht="15.75" customHeight="1">
      <c r="A97" s="56"/>
      <c r="B97" s="57"/>
      <c r="C97" s="63" t="str">
        <f>BD_personas!$A$2:$A$196</f>
        <v>40698496</v>
      </c>
      <c r="D97" s="63" t="str">
        <f t="array" ref="D97">XLOOKUP(C97,aux_BD_Laborales!$B$2:$B$207,aux_BD_Laborales!$P$2:$P$207,"dato no encontrado",0,1)</f>
        <v>Monotributista</v>
      </c>
      <c r="E97" s="57" t="str">
        <f t="array" ref="E97">XLOOKUP(C97,aux_BD_Delegados!$B$2:$B$17,aux_BD_Delegados!$D$2:$D$17," ",0,1)</f>
        <v> </v>
      </c>
      <c r="F97" s="63" t="str">
        <f t="array" ref="F97">CONCATENATE(XLOOKUP(C97,BD_personas!$A$2:$A$196,BD_personas!$B$2:$B$196,"no dato",0,1),", ",XLOOKUP(C97,BD_personas!$A$2:$A$196,BD_personas!$C$2:$C$196,"no dato",0,1))</f>
        <v>paz,  daniela</v>
      </c>
      <c r="G97" s="63" t="str">
        <f t="array" ref="G97">XLOOKUP(C97,aux_BD_Laborales!$B$2:$B$207,aux_BD_Laborales!$C$2:$C$207,"no dato",0,1)</f>
        <v>2830</v>
      </c>
      <c r="H97" s="74" t="str">
        <f t="array" ref="H97">XLOOKUP(C97,aux_BD_Laborales!$B$2:$B$207, aux_BD_Laborales!$Q$2:$Q$207,"no dato",0,1)</f>
        <v/>
      </c>
      <c r="I97" s="63" t="str">
        <f t="array" ref="I97">XLOOKUP(C97,aux_BD_Laborales!$B$2:$B$207,aux_BD_Laborales!$R$2:$R$207,"no dato",0,1)</f>
        <v>126</v>
      </c>
      <c r="J97" s="63" t="str">
        <f t="array" ref="J97">XLOOKUP(C97,BD_personas!$A$2:$A$196,BD_personas!$D$2:$D$196,"no dato",0,1)</f>
        <v>40698496</v>
      </c>
      <c r="K97" s="74" t="str">
        <f t="array" ref="K97">XLOOKUP(C97,BD_personas!$A$2:$A$196,BD_personas!$P$2:$P$196,"no dato",0,1)</f>
        <v/>
      </c>
      <c r="L97" s="63" t="str">
        <f>COUNTIF(Bd_hijos!B:B,C97)</f>
        <v>0</v>
      </c>
      <c r="M97" s="65" t="str">
        <f>COUNTIFS(Bd_hijos!B:B,C97,Bd_hijos!I:I,1)</f>
        <v>0</v>
      </c>
      <c r="N97" s="65" t="str">
        <f>COUNTIFS(Bd_hijos!B:B,C97,Bd_hijos!J:J,1)</f>
        <v>0</v>
      </c>
      <c r="O97" s="65" t="str">
        <f>COUNTIFS(Bd_hijos!B:B,C97,Bd_hijos!K:K,1)</f>
        <v>0</v>
      </c>
      <c r="P97" s="65" t="str">
        <f>COUNTIFS(Bd_hijos!B:B,C97,Bd_hijos!L:L,1)</f>
        <v>0</v>
      </c>
      <c r="Q97" s="65" t="str">
        <f t="shared" si="1"/>
        <v>0</v>
      </c>
      <c r="R97" s="63" t="str">
        <f t="array" ref="R97">XLOOKUP(C97,BD_personas!$A$2:$A$196,BD_personas!$O$2:$O$196,"no dato",0,1)</f>
        <v>1165882650</v>
      </c>
      <c r="S97" s="57" t="str">
        <f t="array" ref="S97">XLOOKUP(C97,BD_personas!$A$2:$A$196,BD_personas!$N$2:$N$196,"no dato",0,1)</f>
        <v/>
      </c>
      <c r="T97" s="63" t="str">
        <f t="array" ref="T97">XLOOKUP(R97,grupo_whatsapp!$A$2:$A$306,grupo_whatsapp!$B$2:$B$306,"no esta",0,1)</f>
        <v>1</v>
      </c>
      <c r="U97" s="57"/>
      <c r="V97" s="73"/>
      <c r="W97" s="55"/>
    </row>
    <row r="98" ht="15.75" customHeight="1">
      <c r="A98" s="56"/>
      <c r="B98" s="57"/>
      <c r="C98" s="67" t="str">
        <f>BD_personas!$A$2:$A$196</f>
        <v>30465419</v>
      </c>
      <c r="D98" s="67" t="str">
        <f t="array" ref="D98">XLOOKUP(C98,aux_BD_Laborales!$B$2:$B$207,aux_BD_Laborales!$P$2:$P$207,"dato no encontrado",0,1)</f>
        <v>Monotributista</v>
      </c>
      <c r="E98" s="67" t="str">
        <f t="array" ref="E98">XLOOKUP(C98,aux_BD_Delegados!$B$2:$B$17,aux_BD_Delegados!$D$2:$D$17," ",0,1)</f>
        <v>1</v>
      </c>
      <c r="F98" s="67" t="str">
        <f t="array" ref="F98">CONCATENATE(XLOOKUP(C98,BD_personas!$A$2:$A$196,BD_personas!$B$2:$B$196,"no dato",0,1),", ",XLOOKUP(C98,BD_personas!$A$2:$A$196,BD_personas!$C$2:$C$196,"no dato",0,1))</f>
        <v>palacio,  gustavo</v>
      </c>
      <c r="G98" s="67" t="str">
        <f t="array" ref="G98">XLOOKUP(C98,aux_BD_Laborales!$B$2:$B$207,aux_BD_Laborales!$C$2:$C$207,"no dato",0,1)</f>
        <v>1124</v>
      </c>
      <c r="H98" s="68" t="str">
        <f t="array" ref="H98">XLOOKUP(C98,aux_BD_Laborales!$B$2:$B$207, aux_BD_Laborales!$Q$2:$Q$207,"no dato",0,1)</f>
        <v>1/10/2017</v>
      </c>
      <c r="I98" s="67" t="str">
        <f t="array" ref="I98">XLOOKUP(C98,aux_BD_Laborales!$B$2:$B$207,aux_BD_Laborales!$R$2:$R$207,"no dato",0,1)</f>
        <v>8</v>
      </c>
      <c r="J98" s="67" t="str">
        <f t="array" ref="J98">XLOOKUP(C98,BD_personas!$A$2:$A$196,BD_personas!$D$2:$D$196,"no dato",0,1)</f>
        <v>30465419</v>
      </c>
      <c r="K98" s="68" t="str">
        <f t="array" ref="K98">XLOOKUP(C98,BD_personas!$A$2:$A$196,BD_personas!$P$2:$P$196,"no dato",0,1)</f>
        <v>21/9/1983</v>
      </c>
      <c r="L98" s="67" t="str">
        <f>COUNTIF(Bd_hijos!B:B,C98)</f>
        <v>2</v>
      </c>
      <c r="M98" s="69" t="str">
        <f>COUNTIFS(Bd_hijos!B:B,C98,Bd_hijos!I:I,1)</f>
        <v>0</v>
      </c>
      <c r="N98" s="69" t="str">
        <f>COUNTIFS(Bd_hijos!B:B,C98,Bd_hijos!J:J,1)</f>
        <v>1</v>
      </c>
      <c r="O98" s="69" t="str">
        <f>COUNTIFS(Bd_hijos!B:B,C98,Bd_hijos!K:K,1)</f>
        <v>0</v>
      </c>
      <c r="P98" s="69" t="str">
        <f>COUNTIFS(Bd_hijos!B:B,C98,Bd_hijos!L:L,1)</f>
        <v>1</v>
      </c>
      <c r="Q98" s="69" t="str">
        <f t="shared" si="1"/>
        <v>2</v>
      </c>
      <c r="R98" s="67" t="str">
        <f t="array" ref="R98">XLOOKUP(C98,BD_personas!$A$2:$A$196,BD_personas!$O$2:$O$196,"no dato",0,1)</f>
        <v>1151361265</v>
      </c>
      <c r="S98" s="67" t="str">
        <f t="array" ref="S98">XLOOKUP(C98,BD_personas!$A$2:$A$196,BD_personas!$N$2:$N$196,"no dato",0,1)</f>
        <v>leonelll_83@hotmail.com</v>
      </c>
      <c r="T98" s="67" t="str">
        <f t="array" ref="T98">XLOOKUP(R98,grupo_whatsapp!$A$2:$A$306,grupo_whatsapp!$B$2:$B$306,"no esta",0,1)</f>
        <v>1</v>
      </c>
      <c r="U98" s="67" t="str">
        <f t="array" ref="U98">XLOOKUP(C98,aux_BD_Laborales!$A$2:$A$207,aux_BD_Laborales!$S$2:$S$207,"no dato",0,1)</f>
        <v>no dato</v>
      </c>
      <c r="V98" s="73"/>
      <c r="W98" s="55"/>
    </row>
    <row r="99" ht="15.75" customHeight="1">
      <c r="A99" s="56"/>
      <c r="B99" s="57"/>
      <c r="C99" s="63" t="str">
        <f>BD_personas!$A$2:$A$196</f>
        <v>45285264</v>
      </c>
      <c r="D99" s="63" t="str">
        <f t="array" ref="D99">XLOOKUP(C99,aux_BD_Laborales!$B$2:$B$207,aux_BD_Laborales!$P$2:$P$207,"dato no encontrado",0,1)</f>
        <v>Monotributista</v>
      </c>
      <c r="E99" s="57" t="str">
        <f t="array" ref="E99">XLOOKUP(C99,aux_BD_Delegados!$B$2:$B$17,aux_BD_Delegados!$D$2:$D$17," ",0,1)</f>
        <v> </v>
      </c>
      <c r="F99" s="63" t="str">
        <f t="array" ref="F99">CONCATENATE(XLOOKUP(C99,BD_personas!$A$2:$A$196,BD_personas!$B$2:$B$196,"no dato",0,1),", ",XLOOKUP(C99,BD_personas!$A$2:$A$196,BD_personas!$C$2:$C$196,"no dato",0,1))</f>
        <v>perez,  florencia ludmila</v>
      </c>
      <c r="G99" s="63" t="str">
        <f t="array" ref="G99">XLOOKUP(C99,aux_BD_Laborales!$B$2:$B$207,aux_BD_Laborales!$C$2:$C$207,"no dato",0,1)</f>
        <v>2518</v>
      </c>
      <c r="H99" s="74" t="str">
        <f t="array" ref="H99">XLOOKUP(C99,aux_BD_Laborales!$B$2:$B$207, aux_BD_Laborales!$Q$2:$Q$207,"no dato",0,1)</f>
        <v/>
      </c>
      <c r="I99" s="63" t="str">
        <f t="array" ref="I99">XLOOKUP(C99,aux_BD_Laborales!$B$2:$B$207,aux_BD_Laborales!$R$2:$R$207,"no dato",0,1)</f>
        <v>126</v>
      </c>
      <c r="J99" s="63" t="str">
        <f t="array" ref="J99">XLOOKUP(C99,BD_personas!$A$2:$A$196,BD_personas!$D$2:$D$196,"no dato",0,1)</f>
        <v>45285264</v>
      </c>
      <c r="K99" s="64" t="str">
        <f t="array" ref="K99">XLOOKUP(C99,BD_personas!$A$2:$A$196,BD_personas!$P$2:$P$196,"no dato",0,1)</f>
        <v>24/3/2004</v>
      </c>
      <c r="L99" s="63" t="str">
        <f>COUNTIF(Bd_hijos!B:B,C99)</f>
        <v>0</v>
      </c>
      <c r="M99" s="65" t="str">
        <f>COUNTIFS(Bd_hijos!B:B,C99,Bd_hijos!I:I,1)</f>
        <v>0</v>
      </c>
      <c r="N99" s="65" t="str">
        <f>COUNTIFS(Bd_hijos!B:B,C99,Bd_hijos!J:J,1)</f>
        <v>0</v>
      </c>
      <c r="O99" s="65" t="str">
        <f>COUNTIFS(Bd_hijos!B:B,C99,Bd_hijos!K:K,1)</f>
        <v>0</v>
      </c>
      <c r="P99" s="65" t="str">
        <f>COUNTIFS(Bd_hijos!B:B,C99,Bd_hijos!L:L,1)</f>
        <v>0</v>
      </c>
      <c r="Q99" s="65" t="str">
        <f t="shared" si="1"/>
        <v>0</v>
      </c>
      <c r="R99" s="63" t="str">
        <f t="array" ref="R99">XLOOKUP(C99,BD_personas!$A$2:$A$196,BD_personas!$O$2:$O$196,"no dato",0,1)</f>
        <v>1124676665</v>
      </c>
      <c r="S99" s="57" t="str">
        <f t="array" ref="S99">XLOOKUP(C99,BD_personas!$A$2:$A$196,BD_personas!$N$2:$N$196,"no dato",0,1)</f>
        <v/>
      </c>
      <c r="T99" s="63" t="str">
        <f t="array" ref="T99">XLOOKUP(R99,grupo_whatsapp!$A$2:$A$306,grupo_whatsapp!$B$2:$B$306,"no esta",0,1)</f>
        <v>1</v>
      </c>
      <c r="U99" s="63" t="str">
        <f t="array" ref="U99">XLOOKUP(C99,aux_BD_Laborales!$A$2:$A$207,aux_BD_Laborales!$S$2:$S$207,"no dato",0,1)</f>
        <v>no dato</v>
      </c>
      <c r="V99" s="73"/>
      <c r="W99" s="55"/>
    </row>
    <row r="100" ht="15.75" hidden="1" customHeight="1">
      <c r="A100" s="56"/>
      <c r="B100" s="57"/>
      <c r="C100" s="58" t="str">
        <f>BD_personas!$A$2:$A$196</f>
        <v>40850341</v>
      </c>
      <c r="D100" s="58" t="str">
        <f t="array" ref="D100">XLOOKUP(C100,aux_BD_Laborales!$B$2:$B$207,aux_BD_Laborales!$P$2:$P$207,"dato no encontrado",0,1)</f>
        <v>Monotributista</v>
      </c>
      <c r="E100" s="57" t="str">
        <f t="array" ref="E100">XLOOKUP(C100,aux_BD_Delegados!$B$2:$B$17,aux_BD_Delegados!$D$2:$D$17," ",0,1)</f>
        <v> </v>
      </c>
      <c r="F100" s="58" t="str">
        <f t="array" ref="F100">CONCATENATE(XLOOKUP(C100,BD_personas!$A$2:$A$196,BD_personas!$B$2:$B$196,"no dato",0,1),", ",XLOOKUP(C100,BD_personas!$A$2:$A$196,BD_personas!$C$2:$C$196,"no dato",0,1))</f>
        <v>perez,  maría bettina </v>
      </c>
      <c r="G100" s="58" t="str">
        <f t="array" ref="G100">XLOOKUP(C100,aux_BD_Laborales!$B$2:$B$207,aux_BD_Laborales!$C$2:$C$207,"no dato",0,1)</f>
        <v>1693</v>
      </c>
      <c r="H100" s="59" t="str">
        <f t="array" ref="H100">XLOOKUP(C100,aux_BD_Laborales!$B$2:$B$207, aux_BD_Laborales!$Q$2:$Q$207,"no dato",0,1)</f>
        <v>14/5/2018</v>
      </c>
      <c r="I100" s="58" t="str">
        <f t="array" ref="I100">XLOOKUP(C100,aux_BD_Laborales!$B$2:$B$207,aux_BD_Laborales!$R$2:$R$207,"no dato",0,1)</f>
        <v>7</v>
      </c>
      <c r="J100" s="58" t="str">
        <f t="array" ref="J100">XLOOKUP(C100,BD_personas!$A$2:$A$196,BD_personas!$D$2:$D$196,"no dato",0,1)</f>
        <v>40850341</v>
      </c>
      <c r="K100" s="59" t="str">
        <f t="array" ref="K100">XLOOKUP(C100,BD_personas!$A$2:$A$196,BD_personas!$P$2:$P$196,"no dato",0,1)</f>
        <v>4/11/1997</v>
      </c>
      <c r="L100" s="58" t="str">
        <f>COUNTIF(Bd_hijos!B:B,C100)</f>
        <v>0</v>
      </c>
      <c r="M100" s="60" t="str">
        <f>COUNTIFS(Bd_hijos!B:B,C100,Bd_hijos!I:I,1)</f>
        <v>0</v>
      </c>
      <c r="N100" s="60" t="str">
        <f>COUNTIFS(Bd_hijos!B:B,C100,Bd_hijos!J:J,1)</f>
        <v>0</v>
      </c>
      <c r="O100" s="60" t="str">
        <f>COUNTIFS(Bd_hijos!B:B,C100,Bd_hijos!K:K,1)</f>
        <v>0</v>
      </c>
      <c r="P100" s="60" t="str">
        <f>COUNTIFS(Bd_hijos!B:B,C100,Bd_hijos!L:L,1)</f>
        <v>0</v>
      </c>
      <c r="Q100" s="60" t="str">
        <f t="shared" si="1"/>
        <v>0</v>
      </c>
      <c r="R100" s="57" t="str">
        <f t="array" ref="R100">XLOOKUP(C100,BD_personas!$A$2:$A$196,BD_personas!$O$2:$O$196,"no dato",0,1)</f>
        <v/>
      </c>
      <c r="S100" s="58" t="str">
        <f t="array" ref="S100">XLOOKUP(C100,BD_personas!$A$2:$A$196,BD_personas!$N$2:$N$196,"no dato",0,1)</f>
        <v>mariabettinaperez.18.2015@gmail.com</v>
      </c>
      <c r="T100" s="58" t="str">
        <f t="array" ref="T100">XLOOKUP(R100,grupo_whatsapp!$A$2:$A$306,grupo_whatsapp!$B$2:$B$306,"no esta",0,1)</f>
        <v>no esta</v>
      </c>
      <c r="U100" s="58" t="str">
        <f t="array" ref="U100">XLOOKUP(C100,BD_personas!$A$2:$A$196,aux_BD_Laborales!$S$2:$S$207,"no dato",0,1)</f>
        <v>#N/A</v>
      </c>
      <c r="V100" s="62" t="str">
        <f t="array" ref="V100">XLOOKUP(C100,aux_BD_Laborales!$B$2:$B$207,aux_BD_Laborales!$T$2:$T$207,"no tiene ficha pdf",0,1)</f>
        <v>no tiene en pdf</v>
      </c>
      <c r="W100" s="55"/>
    </row>
    <row r="101" ht="15.75" customHeight="1">
      <c r="A101" s="56"/>
      <c r="B101" s="57"/>
      <c r="C101" s="63" t="str">
        <f>BD_personas!$A$2:$A$196</f>
        <v>25681364</v>
      </c>
      <c r="D101" s="63" t="str">
        <f t="array" ref="D101">XLOOKUP(C101,aux_BD_Laborales!$B$2:$B$207,aux_BD_Laborales!$P$2:$P$207,"dato no encontrado",0,1)</f>
        <v>Monotributista</v>
      </c>
      <c r="E101" s="57" t="str">
        <f t="array" ref="E101">XLOOKUP(C101,aux_BD_Delegados!$B$2:$B$17,aux_BD_Delegados!$D$2:$D$17," ",0,1)</f>
        <v> </v>
      </c>
      <c r="F101" s="63" t="str">
        <f t="array" ref="F101">CONCATENATE(XLOOKUP(C101,BD_personas!$A$2:$A$196,BD_personas!$B$2:$B$196,"no dato",0,1),", ",XLOOKUP(C101,BD_personas!$A$2:$A$196,BD_personas!$C$2:$C$196,"no dato",0,1))</f>
        <v>perez,  fernanda mariel</v>
      </c>
      <c r="G101" s="63" t="str">
        <f t="array" ref="G101">XLOOKUP(C101,aux_BD_Laborales!$B$2:$B$207,aux_BD_Laborales!$C$2:$C$207,"no dato",0,1)</f>
        <v>1953</v>
      </c>
      <c r="H101" s="64" t="str">
        <f t="array" ref="H101">XLOOKUP(C101,aux_BD_Laborales!$B$2:$B$207, aux_BD_Laborales!$Q$2:$Q$207,"no dato",0,1)</f>
        <v>7/3/2022</v>
      </c>
      <c r="I101" s="63" t="str">
        <f t="array" ref="I101">XLOOKUP(C101,aux_BD_Laborales!$B$2:$B$207,aux_BD_Laborales!$R$2:$R$207,"no dato",0,1)</f>
        <v>3</v>
      </c>
      <c r="J101" s="63" t="str">
        <f t="array" ref="J101">XLOOKUP(C101,BD_personas!$A$2:$A$196,BD_personas!$D$2:$D$196,"no dato",0,1)</f>
        <v>25681364</v>
      </c>
      <c r="K101" s="64" t="str">
        <f t="array" ref="K101">XLOOKUP(C101,BD_personas!$A$2:$A$196,BD_personas!$P$2:$P$196,"no dato",0,1)</f>
        <v>17/1/1977</v>
      </c>
      <c r="L101" s="63" t="str">
        <f>COUNTIF(Bd_hijos!B:B,C101)</f>
        <v>1</v>
      </c>
      <c r="M101" s="65" t="str">
        <f>COUNTIFS(Bd_hijos!B:B,C101,Bd_hijos!I:I,1)</f>
        <v>0</v>
      </c>
      <c r="N101" s="65" t="str">
        <f>COUNTIFS(Bd_hijos!B:B,C101,Bd_hijos!J:J,1)</f>
        <v>0</v>
      </c>
      <c r="O101" s="65" t="str">
        <f>COUNTIFS(Bd_hijos!B:B,C101,Bd_hijos!K:K,1)</f>
        <v>0</v>
      </c>
      <c r="P101" s="65" t="str">
        <f>COUNTIFS(Bd_hijos!B:B,C101,Bd_hijos!L:L,1)</f>
        <v>1</v>
      </c>
      <c r="Q101" s="65" t="str">
        <f t="shared" si="1"/>
        <v>1</v>
      </c>
      <c r="R101" s="63" t="str">
        <f t="array" ref="R101">XLOOKUP(C101,BD_personas!$A$2:$A$196,BD_personas!$O$2:$O$196,"no dato",0,1)</f>
        <v>1126573366</v>
      </c>
      <c r="S101" s="63" t="str">
        <f t="array" ref="S101">XLOOKUP(C101,BD_personas!$A$2:$A$196,BD_personas!$N$2:$N$196,"no dato",0,1)</f>
        <v>fernandachuleta@gmail.com</v>
      </c>
      <c r="T101" s="63" t="str">
        <f t="array" ref="T101">XLOOKUP(R101,grupo_whatsapp!$A$2:$A$306,grupo_whatsapp!$B$2:$B$306,"no esta",0,1)</f>
        <v>1</v>
      </c>
      <c r="U101" s="63" t="str">
        <f t="array" ref="U101">XLOOKUP(C101,aux_BD_Laborales!$A$2:$A$207,aux_BD_Laborales!$S$2:$S$207,"no dato",0,1)</f>
        <v>no dato</v>
      </c>
      <c r="V101" s="73"/>
      <c r="W101" s="55"/>
    </row>
    <row r="102" ht="15.75" hidden="1" customHeight="1">
      <c r="A102" s="56"/>
      <c r="B102" s="57"/>
      <c r="C102" s="67" t="str">
        <f>BD_personas!$A$2:$A$196</f>
        <v>37099313</v>
      </c>
      <c r="D102" s="67" t="str">
        <f t="array" ref="D102">XLOOKUP(C102,aux_BD_Laborales!$B$2:$B$207,aux_BD_Laborales!$P$2:$P$207,"dato no encontrado",0,1)</f>
        <v>Monotributista</v>
      </c>
      <c r="E102" s="67" t="str">
        <f t="array" ref="E102">XLOOKUP(C102,aux_BD_Delegados!$B$2:$B$17,aux_BD_Delegados!$D$2:$D$17," ",0,1)</f>
        <v>1</v>
      </c>
      <c r="F102" s="67" t="str">
        <f t="array" ref="F102">CONCATENATE(XLOOKUP(C102,BD_personas!$A$2:$A$196,BD_personas!$B$2:$B$196,"no dato",0,1),", ",XLOOKUP(C102,BD_personas!$A$2:$A$196,BD_personas!$C$2:$C$196,"no dato",0,1))</f>
        <v>pereyra,  lucas daniel</v>
      </c>
      <c r="G102" s="67" t="str">
        <f t="array" ref="G102">XLOOKUP(C102,aux_BD_Laborales!$B$2:$B$207,aux_BD_Laborales!$C$2:$C$207,"no dato",0,1)</f>
        <v>1862</v>
      </c>
      <c r="H102" s="68" t="str">
        <f t="array" ref="H102">XLOOKUP(C102,aux_BD_Laborales!$B$2:$B$207, aux_BD_Laborales!$Q$2:$Q$207,"no dato",0,1)</f>
        <v>1/3/2021</v>
      </c>
      <c r="I102" s="67" t="str">
        <f t="array" ref="I102">XLOOKUP(C102,aux_BD_Laborales!$B$2:$B$207,aux_BD_Laborales!$R$2:$R$207,"no dato",0,1)</f>
        <v>4</v>
      </c>
      <c r="J102" s="67" t="str">
        <f t="array" ref="J102">XLOOKUP(C102,BD_personas!$A$2:$A$196,BD_personas!$D$2:$D$196,"no dato",0,1)</f>
        <v>37099313</v>
      </c>
      <c r="K102" s="68" t="str">
        <f t="array" ref="K102">XLOOKUP(C102,BD_personas!$A$2:$A$196,BD_personas!$P$2:$P$196,"no dato",0,1)</f>
        <v>20/12/1992</v>
      </c>
      <c r="L102" s="67" t="str">
        <f>COUNTIF(Bd_hijos!B:B,C102)</f>
        <v>1</v>
      </c>
      <c r="M102" s="69" t="str">
        <f>COUNTIFS(Bd_hijos!B:B,C102,Bd_hijos!I:I,1)</f>
        <v>0</v>
      </c>
      <c r="N102" s="69" t="str">
        <f>COUNTIFS(Bd_hijos!B:B,C102,Bd_hijos!J:J,1)</f>
        <v>1</v>
      </c>
      <c r="O102" s="69" t="str">
        <f>COUNTIFS(Bd_hijos!B:B,C102,Bd_hijos!K:K,1)</f>
        <v>0</v>
      </c>
      <c r="P102" s="69" t="str">
        <f>COUNTIFS(Bd_hijos!B:B,C102,Bd_hijos!L:L,1)</f>
        <v>0</v>
      </c>
      <c r="Q102" s="69" t="str">
        <f t="shared" si="1"/>
        <v>1</v>
      </c>
      <c r="R102" s="67" t="str">
        <f t="array" ref="R102">XLOOKUP(C102,BD_personas!$A$2:$A$196,BD_personas!$O$2:$O$196,"no dato",0,1)</f>
        <v>1130148179</v>
      </c>
      <c r="S102" s="67" t="str">
        <f t="array" ref="S102">XLOOKUP(C102,BD_personas!$A$2:$A$196,BD_personas!$N$2:$N$196,"no dato",0,1)</f>
        <v>lukzdaniel@gmail.com</v>
      </c>
      <c r="T102" s="67" t="str">
        <f t="array" ref="T102">XLOOKUP(R102,grupo_whatsapp!$A$2:$A$306,grupo_whatsapp!$B$2:$B$306,"no esta",0,1)</f>
        <v>no esta</v>
      </c>
      <c r="U102" s="67" t="str">
        <f t="array" ref="U102">XLOOKUP(C102,aux_BD_Laborales!$A$2:$A$207,aux_BD_Laborales!$S$2:$S$207,"no dato",0,1)</f>
        <v>no dato</v>
      </c>
      <c r="V102" s="70" t="str">
        <f t="array" ref="V102">XLOOKUP(C102,aux_BD_Laborales!$B$2:$B$207,aux_BD_Laborales!$T$2:$T$207,"no tiene ficha pdf",0,1)</f>
        <v>no tiene en pdf</v>
      </c>
      <c r="W102" s="55"/>
    </row>
    <row r="103" ht="15.75" customHeight="1">
      <c r="A103" s="56"/>
      <c r="B103" s="57"/>
      <c r="C103" s="63" t="str">
        <f>BD_personas!$A$2:$A$196</f>
        <v>44963800</v>
      </c>
      <c r="D103" s="63" t="str">
        <f t="array" ref="D103">XLOOKUP(C103,aux_BD_Laborales!$B$2:$B$207,aux_BD_Laborales!$P$2:$P$207,"dato no encontrado",0,1)</f>
        <v>Monotributista</v>
      </c>
      <c r="E103" s="57" t="str">
        <f t="array" ref="E103">XLOOKUP(C103,aux_BD_Delegados!$B$2:$B$17,aux_BD_Delegados!$D$2:$D$17," ",0,1)</f>
        <v> </v>
      </c>
      <c r="F103" s="63" t="str">
        <f t="array" ref="F103">CONCATENATE(XLOOKUP(C103,BD_personas!$A$2:$A$196,BD_personas!$B$2:$B$196,"no dato",0,1),", ",XLOOKUP(C103,BD_personas!$A$2:$A$196,BD_personas!$C$2:$C$196,"no dato",0,1))</f>
        <v>pineda,  gina magali florencia</v>
      </c>
      <c r="G103" s="63" t="str">
        <f t="array" ref="G103">XLOOKUP(C103,aux_BD_Laborales!$B$2:$B$207,aux_BD_Laborales!$C$2:$C$207,"no dato",0,1)</f>
        <v>2680</v>
      </c>
      <c r="H103" s="74" t="str">
        <f t="array" ref="H103">XLOOKUP(C103,aux_BD_Laborales!$B$2:$B$207, aux_BD_Laborales!$Q$2:$Q$207,"no dato",0,1)</f>
        <v/>
      </c>
      <c r="I103" s="63" t="str">
        <f t="array" ref="I103">XLOOKUP(C103,aux_BD_Laborales!$B$2:$B$207,aux_BD_Laborales!$R$2:$R$207,"no dato",0,1)</f>
        <v>126</v>
      </c>
      <c r="J103" s="63" t="str">
        <f t="array" ref="J103">XLOOKUP(C103,BD_personas!$A$2:$A$196,BD_personas!$D$2:$D$196,"no dato",0,1)</f>
        <v>44963800</v>
      </c>
      <c r="K103" s="64" t="str">
        <f t="array" ref="K103">XLOOKUP(C103,BD_personas!$A$2:$A$196,BD_personas!$P$2:$P$196,"no dato",0,1)</f>
        <v>20/2/2003</v>
      </c>
      <c r="L103" s="63" t="str">
        <f>COUNTIF(Bd_hijos!B:B,C103)</f>
        <v>1</v>
      </c>
      <c r="M103" s="65" t="str">
        <f>COUNTIFS(Bd_hijos!B:B,C103,Bd_hijos!I:I,1)</f>
        <v>1</v>
      </c>
      <c r="N103" s="65" t="str">
        <f>COUNTIFS(Bd_hijos!B:B,C103,Bd_hijos!J:J,1)</f>
        <v>0</v>
      </c>
      <c r="O103" s="65" t="str">
        <f>COUNTIFS(Bd_hijos!B:B,C103,Bd_hijos!K:K,1)</f>
        <v>0</v>
      </c>
      <c r="P103" s="65" t="str">
        <f>COUNTIFS(Bd_hijos!B:B,C103,Bd_hijos!L:L,1)</f>
        <v>0</v>
      </c>
      <c r="Q103" s="65" t="str">
        <f t="shared" si="1"/>
        <v>1</v>
      </c>
      <c r="R103" s="63" t="str">
        <f t="array" ref="R103">XLOOKUP(C103,BD_personas!$A$2:$A$196,BD_personas!$O$2:$O$196,"no dato",0,1)</f>
        <v>1163746095</v>
      </c>
      <c r="S103" s="63" t="str">
        <f t="array" ref="S103">XLOOKUP(C103,BD_personas!$A$2:$A$196,BD_personas!$N$2:$N$196,"no dato",0,1)</f>
        <v>giinapinedaa@gmail.com</v>
      </c>
      <c r="T103" s="63" t="str">
        <f t="array" ref="T103">XLOOKUP(R103,grupo_whatsapp!$A$2:$A$306,grupo_whatsapp!$B$2:$B$306,"no esta",0,1)</f>
        <v>1</v>
      </c>
      <c r="U103" s="63" t="str">
        <f t="array" ref="U103">XLOOKUP(C103,aux_BD_Laborales!$A$2:$A$207,aux_BD_Laborales!$S$2:$S$207,"no dato",0,1)</f>
        <v>no dato</v>
      </c>
      <c r="V103" s="73"/>
      <c r="W103" s="55"/>
    </row>
    <row r="104" ht="15.75" customHeight="1">
      <c r="A104" s="56"/>
      <c r="B104" s="57"/>
      <c r="C104" s="58" t="str">
        <f>BD_personas!$A$2:$A$196</f>
        <v>19063150</v>
      </c>
      <c r="D104" s="58" t="str">
        <f t="array" ref="D104">XLOOKUP(C104,aux_BD_Laborales!$B$2:$B$207,aux_BD_Laborales!$P$2:$P$207,"dato no encontrado",0,1)</f>
        <v>Monotributista</v>
      </c>
      <c r="E104" s="57" t="str">
        <f t="array" ref="E104">XLOOKUP(C104,aux_BD_Delegados!$B$2:$B$17,aux_BD_Delegados!$D$2:$D$17," ",0,1)</f>
        <v> </v>
      </c>
      <c r="F104" s="58" t="str">
        <f t="array" ref="F104">CONCATENATE(XLOOKUP(C104,BD_personas!$A$2:$A$196,BD_personas!$B$2:$B$196,"no dato",0,1),", ",XLOOKUP(C104,BD_personas!$A$2:$A$196,BD_personas!$C$2:$C$196,"no dato",0,1))</f>
        <v>pineda mongelos,  sindy kathiana</v>
      </c>
      <c r="G104" s="58" t="str">
        <f t="array" ref="G104">XLOOKUP(C104,aux_BD_Laborales!$B$2:$B$207,aux_BD_Laborales!$C$2:$C$207,"no dato",0,1)</f>
        <v>996</v>
      </c>
      <c r="H104" s="59" t="str">
        <f t="array" ref="H104">XLOOKUP(C104,aux_BD_Laborales!$B$2:$B$207, aux_BD_Laborales!$Q$2:$Q$207,"no dato",0,1)</f>
        <v>1/8/2017</v>
      </c>
      <c r="I104" s="58" t="str">
        <f t="array" ref="I104">XLOOKUP(C104,aux_BD_Laborales!$B$2:$B$207,aux_BD_Laborales!$R$2:$R$207,"no dato",0,1)</f>
        <v>8</v>
      </c>
      <c r="J104" s="58" t="str">
        <f t="array" ref="J104">XLOOKUP(C104,BD_personas!$A$2:$A$196,BD_personas!$D$2:$D$196,"no dato",0,1)</f>
        <v>19063150</v>
      </c>
      <c r="K104" s="59" t="str">
        <f t="array" ref="K104">XLOOKUP(C104,BD_personas!$A$2:$A$196,BD_personas!$P$2:$P$196,"no dato",0,1)</f>
        <v>23/7/1988</v>
      </c>
      <c r="L104" s="58" t="str">
        <f>COUNTIF(Bd_hijos!B:B,C104)</f>
        <v>2</v>
      </c>
      <c r="M104" s="60" t="str">
        <f>COUNTIFS(Bd_hijos!B:B,C104,Bd_hijos!I:I,1)</f>
        <v>0</v>
      </c>
      <c r="N104" s="60" t="str">
        <f>COUNTIFS(Bd_hijos!B:B,C104,Bd_hijos!J:J,1)</f>
        <v>0</v>
      </c>
      <c r="O104" s="60" t="str">
        <f>COUNTIFS(Bd_hijos!B:B,C104,Bd_hijos!K:K,1)</f>
        <v>0</v>
      </c>
      <c r="P104" s="60" t="str">
        <f>COUNTIFS(Bd_hijos!B:B,C104,Bd_hijos!L:L,1)</f>
        <v>2</v>
      </c>
      <c r="Q104" s="60" t="str">
        <f t="shared" si="1"/>
        <v>2</v>
      </c>
      <c r="R104" s="58" t="str">
        <f t="array" ref="R104">XLOOKUP(C104,BD_personas!$A$2:$A$196,BD_personas!$O$2:$O$196,"no dato",0,1)</f>
        <v>1138863933</v>
      </c>
      <c r="S104" s="58" t="str">
        <f t="array" ref="S104">XLOOKUP(C104,BD_personas!$A$2:$A$196,BD_personas!$N$2:$N$196,"no dato",0,1)</f>
        <v>sindykacheroff@gmail.com</v>
      </c>
      <c r="T104" s="58" t="str">
        <f t="array" ref="T104">XLOOKUP(R104,grupo_whatsapp!$A$2:$A$306,grupo_whatsapp!$B$2:$B$306,"no esta",0,1)</f>
        <v>1</v>
      </c>
      <c r="U104" s="58" t="str">
        <f t="array" ref="U104">XLOOKUP(C104,aux_BD_Laborales!$A$2:$A$207,aux_BD_Laborales!$S$2:$S$207,"no dato",0,1)</f>
        <v>no dato</v>
      </c>
      <c r="V104" s="62" t="str">
        <f t="array" ref="V104">XLOOKUP(C104,aux_BD_Laborales!$B$2:$B$207,aux_BD_Laborales!$T$2:$T$207,"no tiene ficha pdf",0,1)</f>
        <v>no tiene en pdf</v>
      </c>
      <c r="W104" s="55"/>
    </row>
    <row r="105" ht="15.75" customHeight="1">
      <c r="A105" s="56"/>
      <c r="B105" s="57"/>
      <c r="C105" s="63" t="str">
        <f>BD_personas!$A$2:$A$196</f>
        <v>38838668</v>
      </c>
      <c r="D105" s="63" t="str">
        <f t="array" ref="D105">XLOOKUP(C105,aux_BD_Laborales!$B$2:$B$207,aux_BD_Laborales!$P$2:$P$207,"dato no encontrado",0,1)</f>
        <v>Monotributista</v>
      </c>
      <c r="E105" s="57" t="str">
        <f t="array" ref="E105">XLOOKUP(C105,aux_BD_Delegados!$B$2:$B$17,aux_BD_Delegados!$D$2:$D$17," ",0,1)</f>
        <v> </v>
      </c>
      <c r="F105" s="63" t="str">
        <f t="array" ref="F105">CONCATENATE(XLOOKUP(C105,BD_personas!$A$2:$A$196,BD_personas!$B$2:$B$196,"no dato",0,1),", ",XLOOKUP(C105,BD_personas!$A$2:$A$196,BD_personas!$C$2:$C$196,"no dato",0,1))</f>
        <v>proz,  magali nahir</v>
      </c>
      <c r="G105" s="63" t="str">
        <f t="array" ref="G105">XLOOKUP(C105,aux_BD_Laborales!$B$2:$B$207,aux_BD_Laborales!$C$2:$C$207,"no dato",0,1)</f>
        <v>1970</v>
      </c>
      <c r="H105" s="64" t="str">
        <f t="array" ref="H105">XLOOKUP(C105,aux_BD_Laborales!$B$2:$B$207, aux_BD_Laborales!$Q$2:$Q$207,"no dato",0,1)</f>
        <v>1/8/2022</v>
      </c>
      <c r="I105" s="63" t="str">
        <f t="array" ref="I105">XLOOKUP(C105,aux_BD_Laborales!$B$2:$B$207,aux_BD_Laborales!$R$2:$R$207,"no dato",0,1)</f>
        <v>3</v>
      </c>
      <c r="J105" s="63" t="str">
        <f t="array" ref="J105">XLOOKUP(C105,BD_personas!$A$2:$A$196,BD_personas!$D$2:$D$196,"no dato",0,1)</f>
        <v>38838668</v>
      </c>
      <c r="K105" s="74" t="str">
        <f t="array" ref="K105">XLOOKUP(C105,BD_personas!$A$2:$A$196,BD_personas!$P$2:$P$196,"no dato",0,1)</f>
        <v/>
      </c>
      <c r="L105" s="63" t="str">
        <f>COUNTIF(Bd_hijos!B:B,C105)</f>
        <v>1</v>
      </c>
      <c r="M105" s="65" t="str">
        <f>COUNTIFS(Bd_hijos!B:B,C105,Bd_hijos!I:I,1)</f>
        <v>0</v>
      </c>
      <c r="N105" s="65" t="str">
        <f>COUNTIFS(Bd_hijos!B:B,C105,Bd_hijos!J:J,1)</f>
        <v>0</v>
      </c>
      <c r="O105" s="65" t="str">
        <f>COUNTIFS(Bd_hijos!B:B,C105,Bd_hijos!K:K,1)</f>
        <v>1</v>
      </c>
      <c r="P105" s="65" t="str">
        <f>COUNTIFS(Bd_hijos!B:B,C105,Bd_hijos!L:L,1)</f>
        <v>0</v>
      </c>
      <c r="Q105" s="65" t="str">
        <f t="shared" si="1"/>
        <v>1</v>
      </c>
      <c r="R105" s="63" t="str">
        <f t="array" ref="R105">XLOOKUP(C105,BD_personas!$A$2:$A$196,BD_personas!$O$2:$O$196,"no dato",0,1)</f>
        <v>1136269477</v>
      </c>
      <c r="S105" s="63" t="str">
        <f t="array" ref="S105">XLOOKUP(C105,BD_personas!$A$2:$A$196,BD_personas!$N$2:$N$196,"no dato",0,1)</f>
        <v>magalinahirproz@gmail.com</v>
      </c>
      <c r="T105" s="63" t="str">
        <f t="array" ref="T105">XLOOKUP(R105,grupo_whatsapp!$A$2:$A$306,grupo_whatsapp!$B$2:$B$306,"no esta",0,1)</f>
        <v>1</v>
      </c>
      <c r="U105" s="63" t="str">
        <f t="array" ref="U105">XLOOKUP(C105,aux_BD_Laborales!$A$2:$A$207,aux_BD_Laborales!$S$2:$S$207,"no dato",0,1)</f>
        <v>no dato</v>
      </c>
      <c r="V105" s="73"/>
      <c r="W105" s="55"/>
    </row>
    <row r="106" ht="15.75" customHeight="1">
      <c r="A106" s="56"/>
      <c r="B106" s="57"/>
      <c r="C106" s="58" t="str">
        <f>BD_personas!$A$2:$A$196</f>
        <v>31624543</v>
      </c>
      <c r="D106" s="58" t="str">
        <f t="array" ref="D106">XLOOKUP(C106,aux_BD_Laborales!$B$2:$B$207,aux_BD_Laborales!$P$2:$P$207,"dato no encontrado",0,1)</f>
        <v>Monotributista</v>
      </c>
      <c r="E106" s="57" t="str">
        <f t="array" ref="E106">XLOOKUP(C106,aux_BD_Delegados!$B$2:$B$17,aux_BD_Delegados!$D$2:$D$17," ",0,1)</f>
        <v> </v>
      </c>
      <c r="F106" s="58" t="str">
        <f t="array" ref="F106">CONCATENATE(XLOOKUP(C106,BD_personas!$A$2:$A$196,BD_personas!$B$2:$B$196,"no dato",0,1),", ",XLOOKUP(C106,BD_personas!$A$2:$A$196,BD_personas!$C$2:$C$196,"no dato",0,1))</f>
        <v>quintero,  cinthia alejandra </v>
      </c>
      <c r="G106" s="58" t="str">
        <f t="array" ref="G106">XLOOKUP(C106,aux_BD_Laborales!$B$2:$B$207,aux_BD_Laborales!$C$2:$C$207,"no dato",0,1)</f>
        <v>1365</v>
      </c>
      <c r="H106" s="59" t="str">
        <f t="array" ref="H106">XLOOKUP(C106,aux_BD_Laborales!$B$2:$B$207, aux_BD_Laborales!$Q$2:$Q$207,"no dato",0,1)</f>
        <v>31/12/2017</v>
      </c>
      <c r="I106" s="58" t="str">
        <f t="array" ref="I106">XLOOKUP(C106,aux_BD_Laborales!$B$2:$B$207,aux_BD_Laborales!$R$2:$R$207,"no dato",0,1)</f>
        <v>8</v>
      </c>
      <c r="J106" s="58" t="str">
        <f t="array" ref="J106">XLOOKUP(C106,BD_personas!$A$2:$A$196,BD_personas!$D$2:$D$196,"no dato",0,1)</f>
        <v>31624543</v>
      </c>
      <c r="K106" s="59" t="str">
        <f t="array" ref="K106">XLOOKUP(C106,BD_personas!$A$2:$A$196,BD_personas!$P$2:$P$196,"no dato",0,1)</f>
        <v>21/4/1985</v>
      </c>
      <c r="L106" s="58" t="str">
        <f>COUNTIF(Bd_hijos!B:B,C106)</f>
        <v>0</v>
      </c>
      <c r="M106" s="60" t="str">
        <f>COUNTIFS(Bd_hijos!B:B,C106,Bd_hijos!I:I,1)</f>
        <v>0</v>
      </c>
      <c r="N106" s="60" t="str">
        <f>COUNTIFS(Bd_hijos!B:B,C106,Bd_hijos!J:J,1)</f>
        <v>0</v>
      </c>
      <c r="O106" s="60" t="str">
        <f>COUNTIFS(Bd_hijos!B:B,C106,Bd_hijos!K:K,1)</f>
        <v>0</v>
      </c>
      <c r="P106" s="60" t="str">
        <f>COUNTIFS(Bd_hijos!B:B,C106,Bd_hijos!L:L,1)</f>
        <v>0</v>
      </c>
      <c r="Q106" s="60" t="str">
        <f t="shared" si="1"/>
        <v>0</v>
      </c>
      <c r="R106" s="58" t="str">
        <f t="array" ref="R106">XLOOKUP(C106,BD_personas!$A$2:$A$196,BD_personas!$O$2:$O$196,"no dato",0,1)</f>
        <v>1161566965</v>
      </c>
      <c r="S106" s="58" t="str">
        <f t="array" ref="S106">XLOOKUP(C106,BD_personas!$A$2:$A$196,BD_personas!$N$2:$N$196,"no dato",0,1)</f>
        <v>cinthiaquintero20@hotmail.com</v>
      </c>
      <c r="T106" s="58" t="str">
        <f t="array" ref="T106">XLOOKUP(R106,grupo_whatsapp!$A$2:$A$306,grupo_whatsapp!$B$2:$B$306,"no esta",0,1)</f>
        <v>1</v>
      </c>
      <c r="U106" s="58" t="str">
        <f t="array" ref="U106">XLOOKUP(C106,aux_BD_Laborales!$A$2:$A$207,aux_BD_Laborales!$S$2:$S$207,"no dato",0,1)</f>
        <v>no dato</v>
      </c>
      <c r="V106" s="73"/>
      <c r="W106" s="55"/>
    </row>
    <row r="107" ht="15.75" customHeight="1">
      <c r="A107" s="56"/>
      <c r="B107" s="57"/>
      <c r="C107" s="63" t="str">
        <f>BD_personas!$A$2:$A$196</f>
        <v>29400848</v>
      </c>
      <c r="D107" s="63" t="str">
        <f t="array" ref="D107">XLOOKUP(C107,aux_BD_Laborales!$B$2:$B$207,aux_BD_Laborales!$P$2:$P$207,"dato no encontrado",0,1)</f>
        <v>Monotributista</v>
      </c>
      <c r="E107" s="57" t="str">
        <f t="array" ref="E107">XLOOKUP(C107,aux_BD_Delegados!$B$2:$B$17,aux_BD_Delegados!$D$2:$D$17," ",0,1)</f>
        <v> </v>
      </c>
      <c r="F107" s="63" t="str">
        <f t="array" ref="F107">CONCATENATE(XLOOKUP(C107,BD_personas!$A$2:$A$196,BD_personas!$B$2:$B$196,"no dato",0,1),", ",XLOOKUP(C107,BD_personas!$A$2:$A$196,BD_personas!$C$2:$C$196,"no dato",0,1))</f>
        <v>quintero,  natalia paola</v>
      </c>
      <c r="G107" s="63" t="str">
        <f t="array" ref="G107">XLOOKUP(C107,aux_BD_Laborales!$B$2:$B$207,aux_BD_Laborales!$C$2:$C$207,"no dato",0,1)</f>
        <v>2340</v>
      </c>
      <c r="H107" s="74" t="str">
        <f t="array" ref="H107">XLOOKUP(C107,aux_BD_Laborales!$B$2:$B$207, aux_BD_Laborales!$Q$2:$Q$207,"no dato",0,1)</f>
        <v/>
      </c>
      <c r="I107" s="63" t="str">
        <f t="array" ref="I107">XLOOKUP(C107,aux_BD_Laborales!$B$2:$B$207,aux_BD_Laborales!$R$2:$R$207,"no dato",0,1)</f>
        <v>126</v>
      </c>
      <c r="J107" s="63" t="str">
        <f t="array" ref="J107">XLOOKUP(C107,BD_personas!$A$2:$A$196,BD_personas!$D$2:$D$196,"no dato",0,1)</f>
        <v>29400848</v>
      </c>
      <c r="K107" s="64" t="str">
        <f t="array" ref="K107">XLOOKUP(C107,BD_personas!$A$2:$A$196,BD_personas!$P$2:$P$196,"no dato",0,1)</f>
        <v>25/3/1982</v>
      </c>
      <c r="L107" s="63" t="str">
        <f>COUNTIF(Bd_hijos!B:B,C107)</f>
        <v>1</v>
      </c>
      <c r="M107" s="65" t="str">
        <f>COUNTIFS(Bd_hijos!B:B,C107,Bd_hijos!I:I,1)</f>
        <v>0</v>
      </c>
      <c r="N107" s="65" t="str">
        <f>COUNTIFS(Bd_hijos!B:B,C107,Bd_hijos!J:J,1)</f>
        <v>1</v>
      </c>
      <c r="O107" s="65" t="str">
        <f>COUNTIFS(Bd_hijos!B:B,C107,Bd_hijos!K:K,1)</f>
        <v>0</v>
      </c>
      <c r="P107" s="65" t="str">
        <f>COUNTIFS(Bd_hijos!B:B,C107,Bd_hijos!L:L,1)</f>
        <v>0</v>
      </c>
      <c r="Q107" s="65" t="str">
        <f t="shared" si="1"/>
        <v>1</v>
      </c>
      <c r="R107" s="63" t="str">
        <f t="array" ref="R107">XLOOKUP(C107,BD_personas!$A$2:$A$196,BD_personas!$O$2:$O$196,"no dato",0,1)</f>
        <v>1161636711</v>
      </c>
      <c r="S107" s="63" t="str">
        <f t="array" ref="S107">XLOOKUP(C107,BD_personas!$A$2:$A$196,BD_personas!$N$2:$N$196,"no dato",0,1)</f>
        <v>natty_82@hotmail.com.ar</v>
      </c>
      <c r="T107" s="63" t="str">
        <f t="array" ref="T107">XLOOKUP(R107,grupo_whatsapp!$A$2:$A$306,grupo_whatsapp!$B$2:$B$306,"no esta",0,1)</f>
        <v>1</v>
      </c>
      <c r="U107" s="63" t="str">
        <f t="array" ref="U107">XLOOKUP(C107,aux_BD_Laborales!$A$2:$A$207,aux_BD_Laborales!$S$2:$S$207,"no dato",0,1)</f>
        <v>no dato</v>
      </c>
      <c r="V107" s="66" t="str">
        <f t="array" ref="V107">XLOOKUP(C107,aux_BD_Laborales!$B$2:$B$207,aux_BD_Laborales!$T$2:$T$207,"no tiene ficha pdf",0,1)</f>
        <v>1</v>
      </c>
      <c r="W107" s="55"/>
    </row>
    <row r="108" ht="15.75" customHeight="1">
      <c r="A108" s="56"/>
      <c r="B108" s="57"/>
      <c r="C108" s="58" t="str">
        <f>BD_personas!$A$2:$A$196</f>
        <v>31575604</v>
      </c>
      <c r="D108" s="58" t="str">
        <f t="array" ref="D108">XLOOKUP(C108,aux_BD_Laborales!$B$2:$B$207,aux_BD_Laborales!$P$2:$P$207,"dato no encontrado",0,1)</f>
        <v>Monotributista</v>
      </c>
      <c r="E108" s="57" t="str">
        <f t="array" ref="E108">XLOOKUP(C108,aux_BD_Delegados!$B$2:$B$17,aux_BD_Delegados!$D$2:$D$17," ",0,1)</f>
        <v> </v>
      </c>
      <c r="F108" s="58" t="str">
        <f t="array" ref="F108">CONCATENATE(XLOOKUP(C108,BD_personas!$A$2:$A$196,BD_personas!$B$2:$B$196,"no dato",0,1),", ",XLOOKUP(C108,BD_personas!$A$2:$A$196,BD_personas!$C$2:$C$196,"no dato",0,1))</f>
        <v>quiroga,  claudio javier </v>
      </c>
      <c r="G108" s="58" t="str">
        <f t="array" ref="G108">XLOOKUP(C108,aux_BD_Laborales!$B$2:$B$207,aux_BD_Laborales!$C$2:$C$207,"no dato",0,1)</f>
        <v>1004</v>
      </c>
      <c r="H108" s="59" t="str">
        <f t="array" ref="H108">XLOOKUP(C108,aux_BD_Laborales!$B$2:$B$207, aux_BD_Laborales!$Q$2:$Q$207,"no dato",0,1)</f>
        <v>1/10/2017</v>
      </c>
      <c r="I108" s="58" t="str">
        <f t="array" ref="I108">XLOOKUP(C108,aux_BD_Laborales!$B$2:$B$207,aux_BD_Laborales!$R$2:$R$207,"no dato",0,1)</f>
        <v>8</v>
      </c>
      <c r="J108" s="58" t="str">
        <f t="array" ref="J108">XLOOKUP(C108,BD_personas!$A$2:$A$196,BD_personas!$D$2:$D$196,"no dato",0,1)</f>
        <v>31575604</v>
      </c>
      <c r="K108" s="59" t="str">
        <f t="array" ref="K108">XLOOKUP(C108,BD_personas!$A$2:$A$196,BD_personas!$P$2:$P$196,"no dato",0,1)</f>
        <v>8/1/1985</v>
      </c>
      <c r="L108" s="58" t="str">
        <f>COUNTIF(Bd_hijos!B:B,C108)</f>
        <v>1</v>
      </c>
      <c r="M108" s="60" t="str">
        <f>COUNTIFS(Bd_hijos!B:B,C108,Bd_hijos!I:I,1)</f>
        <v>0</v>
      </c>
      <c r="N108" s="60" t="str">
        <f>COUNTIFS(Bd_hijos!B:B,C108,Bd_hijos!J:J,1)</f>
        <v>0</v>
      </c>
      <c r="O108" s="60" t="str">
        <f>COUNTIFS(Bd_hijos!B:B,C108,Bd_hijos!K:K,1)</f>
        <v>0</v>
      </c>
      <c r="P108" s="60" t="str">
        <f>COUNTIFS(Bd_hijos!B:B,C108,Bd_hijos!L:L,1)</f>
        <v>1</v>
      </c>
      <c r="Q108" s="60" t="str">
        <f t="shared" si="1"/>
        <v>1</v>
      </c>
      <c r="R108" s="58" t="str">
        <f t="array" ref="R108">XLOOKUP(C108,BD_personas!$A$2:$A$196,BD_personas!$O$2:$O$196,"no dato",0,1)</f>
        <v>1123957070</v>
      </c>
      <c r="S108" s="58" t="str">
        <f t="array" ref="S108">XLOOKUP(C108,BD_personas!$A$2:$A$196,BD_personas!$N$2:$N$196,"no dato",0,1)</f>
        <v>javi_pef@hotmail.com</v>
      </c>
      <c r="T108" s="58" t="str">
        <f t="array" ref="T108">XLOOKUP(R108,grupo_whatsapp!$A$2:$A$306,grupo_whatsapp!$B$2:$B$306,"no esta",0,1)</f>
        <v>1</v>
      </c>
      <c r="U108" s="58" t="str">
        <f t="array" ref="U108">XLOOKUP(C108,BD_personas!$A$2:$A$196,aux_BD_Laborales!$S$2:$S$207,"no dato",0,1)</f>
        <v>#N/A</v>
      </c>
      <c r="V108" s="62" t="str">
        <f t="array" ref="V108">XLOOKUP(C108,aux_BD_Laborales!$B$2:$B$207,aux_BD_Laborales!$T$2:$T$207,"no tiene ficha pdf",0,1)</f>
        <v>1</v>
      </c>
      <c r="W108" s="55"/>
    </row>
    <row r="109" ht="15.75" customHeight="1">
      <c r="A109" s="56"/>
      <c r="B109" s="57"/>
      <c r="C109" s="63" t="str">
        <f>BD_personas!$A$2:$A$196</f>
        <v>95040589</v>
      </c>
      <c r="D109" s="63" t="str">
        <f t="array" ref="D109">XLOOKUP(C109,aux_BD_Laborales!$B$2:$B$207,aux_BD_Laborales!$P$2:$P$207,"dato no encontrado",0,1)</f>
        <v>Monotributista</v>
      </c>
      <c r="E109" s="57" t="str">
        <f t="array" ref="E109">XLOOKUP(C109,aux_BD_Delegados!$B$2:$B$17,aux_BD_Delegados!$D$2:$D$17," ",0,1)</f>
        <v> </v>
      </c>
      <c r="F109" s="63" t="str">
        <f t="array" ref="F109">CONCATENATE(XLOOKUP(C109,BD_personas!$A$2:$A$196,BD_personas!$B$2:$B$196,"no dato",0,1),", ",XLOOKUP(C109,BD_personas!$A$2:$A$196,BD_personas!$C$2:$C$196,"no dato",0,1))</f>
        <v>quispe coronado,  josé luis</v>
      </c>
      <c r="G109" s="63" t="str">
        <f t="array" ref="G109">XLOOKUP(C109,aux_BD_Laborales!$B$2:$B$207,aux_BD_Laborales!$C$2:$C$207,"no dato",0,1)</f>
        <v>180</v>
      </c>
      <c r="H109" s="64" t="str">
        <f t="array" ref="H109">XLOOKUP(C109,aux_BD_Laborales!$B$2:$B$207, aux_BD_Laborales!$Q$2:$Q$207,"no dato",0,1)</f>
        <v>2/9/2016</v>
      </c>
      <c r="I109" s="63" t="str">
        <f t="array" ref="I109">XLOOKUP(C109,aux_BD_Laborales!$B$2:$B$207,aux_BD_Laborales!$R$2:$R$207,"no dato",0,1)</f>
        <v>9</v>
      </c>
      <c r="J109" s="63" t="str">
        <f t="array" ref="J109">XLOOKUP(C109,BD_personas!$A$2:$A$196,BD_personas!$D$2:$D$196,"no dato",0,1)</f>
        <v>95040589</v>
      </c>
      <c r="K109" s="64" t="str">
        <f t="array" ref="K109">XLOOKUP(C109,BD_personas!$A$2:$A$196,BD_personas!$P$2:$P$196,"no dato",0,1)</f>
        <v>21/11/1977</v>
      </c>
      <c r="L109" s="63" t="str">
        <f>COUNTIF(Bd_hijos!B:B,C109)</f>
        <v>1</v>
      </c>
      <c r="M109" s="65" t="str">
        <f>COUNTIFS(Bd_hijos!B:B,C109,Bd_hijos!I:I,1)</f>
        <v>0</v>
      </c>
      <c r="N109" s="65" t="str">
        <f>COUNTIFS(Bd_hijos!B:B,C109,Bd_hijos!J:J,1)</f>
        <v>0</v>
      </c>
      <c r="O109" s="65" t="str">
        <f>COUNTIFS(Bd_hijos!B:B,C109,Bd_hijos!K:K,1)</f>
        <v>1</v>
      </c>
      <c r="P109" s="65" t="str">
        <f>COUNTIFS(Bd_hijos!B:B,C109,Bd_hijos!L:L,1)</f>
        <v>0</v>
      </c>
      <c r="Q109" s="65" t="str">
        <f t="shared" si="1"/>
        <v>1</v>
      </c>
      <c r="R109" s="63" t="str">
        <f t="array" ref="R109">XLOOKUP(C109,BD_personas!$A$2:$A$196,BD_personas!$O$2:$O$196,"no dato",0,1)</f>
        <v>1160531098</v>
      </c>
      <c r="S109" s="63" t="str">
        <f t="array" ref="S109">XLOOKUP(C109,BD_personas!$A$2:$A$196,BD_personas!$N$2:$N$196,"no dato",0,1)</f>
        <v>Joseluisquispecoronado39@gmail.com </v>
      </c>
      <c r="T109" s="63" t="str">
        <f t="array" ref="T109">XLOOKUP(R109,grupo_whatsapp!$A$2:$A$306,grupo_whatsapp!$B$2:$B$306,"no esta",0,1)</f>
        <v>1</v>
      </c>
      <c r="U109" s="63" t="str">
        <f t="array" ref="U109">XLOOKUP(C109,aux_BD_Laborales!$A$2:$A$207,aux_BD_Laborales!$S$2:$S$207,"no dato",0,1)</f>
        <v>no dato</v>
      </c>
      <c r="V109" s="73"/>
      <c r="W109" s="55"/>
    </row>
    <row r="110" ht="15.75" customHeight="1">
      <c r="A110" s="56"/>
      <c r="B110" s="57"/>
      <c r="C110" s="58" t="str">
        <f>BD_personas!$A$2:$A$196</f>
        <v>43624266</v>
      </c>
      <c r="D110" s="58" t="str">
        <f t="array" ref="D110">XLOOKUP(C110,aux_BD_Laborales!$B$2:$B$207,aux_BD_Laborales!$P$2:$P$207,"dato no encontrado",0,1)</f>
        <v>Monotributista</v>
      </c>
      <c r="E110" s="57" t="str">
        <f t="array" ref="E110">XLOOKUP(C110,aux_BD_Delegados!$B$2:$B$17,aux_BD_Delegados!$D$2:$D$17," ",0,1)</f>
        <v> </v>
      </c>
      <c r="F110" s="58" t="str">
        <f t="array" ref="F110">CONCATENATE(XLOOKUP(C110,BD_personas!$A$2:$A$196,BD_personas!$B$2:$B$196,"no dato",0,1),", ",XLOOKUP(C110,BD_personas!$A$2:$A$196,BD_personas!$C$2:$C$196,"no dato",0,1))</f>
        <v>quiñones,  camila</v>
      </c>
      <c r="G110" s="58" t="str">
        <f t="array" ref="G110">XLOOKUP(C110,aux_BD_Laborales!$B$2:$B$207,aux_BD_Laborales!$C$2:$C$207,"no dato",0,1)</f>
        <v>3033</v>
      </c>
      <c r="H110" s="74" t="str">
        <f t="array" ref="H110">XLOOKUP(C110,aux_BD_Laborales!$B$2:$B$207, aux_BD_Laborales!$Q$2:$Q$207,"no dato",0,1)</f>
        <v/>
      </c>
      <c r="I110" s="58" t="str">
        <f t="array" ref="I110">XLOOKUP(C110,aux_BD_Laborales!$B$2:$B$207,aux_BD_Laborales!$R$2:$R$207,"no dato",0,1)</f>
        <v>126</v>
      </c>
      <c r="J110" s="58" t="str">
        <f t="array" ref="J110">XLOOKUP(C110,BD_personas!$A$2:$A$196,BD_personas!$D$2:$D$196,"no dato",0,1)</f>
        <v>43624266</v>
      </c>
      <c r="K110" s="59" t="str">
        <f t="array" ref="K110">XLOOKUP(C110,BD_personas!$A$2:$A$196,BD_personas!$P$2:$P$196,"no dato",0,1)</f>
        <v>27/12/2001</v>
      </c>
      <c r="L110" s="58" t="str">
        <f>COUNTIF(Bd_hijos!B:B,C110)</f>
        <v>0</v>
      </c>
      <c r="M110" s="60" t="str">
        <f>COUNTIFS(Bd_hijos!B:B,C110,Bd_hijos!I:I,1)</f>
        <v>0</v>
      </c>
      <c r="N110" s="60" t="str">
        <f>COUNTIFS(Bd_hijos!B:B,C110,Bd_hijos!J:J,1)</f>
        <v>0</v>
      </c>
      <c r="O110" s="60" t="str">
        <f>COUNTIFS(Bd_hijos!B:B,C110,Bd_hijos!K:K,1)</f>
        <v>0</v>
      </c>
      <c r="P110" s="60" t="str">
        <f>COUNTIFS(Bd_hijos!B:B,C110,Bd_hijos!L:L,1)</f>
        <v>0</v>
      </c>
      <c r="Q110" s="60" t="str">
        <f t="shared" si="1"/>
        <v>0</v>
      </c>
      <c r="R110" s="58" t="str">
        <f t="array" ref="R110">XLOOKUP(C110,BD_personas!$A$2:$A$196,BD_personas!$O$2:$O$196,"no dato",0,1)</f>
        <v>1127487823</v>
      </c>
      <c r="S110" s="58" t="str">
        <f t="array" ref="S110">XLOOKUP(C110,BD_personas!$A$2:$A$196,BD_personas!$N$2:$N$196,"no dato",0,1)</f>
        <v>camilarebeca927@gmail.com</v>
      </c>
      <c r="T110" s="58" t="str">
        <f t="array" ref="T110">XLOOKUP(R110,grupo_whatsapp!$A$2:$A$306,grupo_whatsapp!$B$2:$B$306,"no esta",0,1)</f>
        <v>1</v>
      </c>
      <c r="U110" s="58" t="str">
        <f t="array" ref="U110">XLOOKUP(C110,aux_BD_Laborales!$A$2:$A$207,aux_BD_Laborales!$S$2:$S$207,"no dato",0,1)</f>
        <v>no dato</v>
      </c>
      <c r="V110" s="73"/>
      <c r="W110" s="55"/>
    </row>
    <row r="111" ht="15.75" hidden="1" customHeight="1">
      <c r="A111" s="56"/>
      <c r="B111" s="57"/>
      <c r="C111" s="63" t="str">
        <f>BD_personas!$A$2:$A$196</f>
        <v>43318554</v>
      </c>
      <c r="D111" s="63" t="str">
        <f t="array" ref="D111">XLOOKUP(C111,aux_BD_Laborales!$B$2:$B$207,aux_BD_Laborales!$P$2:$P$207,"dato no encontrado",0,1)</f>
        <v>Monotributista</v>
      </c>
      <c r="E111" s="57" t="str">
        <f t="array" ref="E111">XLOOKUP(C111,aux_BD_Delegados!$B$2:$B$17,aux_BD_Delegados!$D$2:$D$17," ",0,1)</f>
        <v> </v>
      </c>
      <c r="F111" s="63" t="str">
        <f t="array" ref="F111">CONCATENATE(XLOOKUP(C111,BD_personas!$A$2:$A$196,BD_personas!$B$2:$B$196,"no dato",0,1),", ",XLOOKUP(C111,BD_personas!$A$2:$A$196,BD_personas!$C$2:$C$196,"no dato",0,1))</f>
        <v>rivera,  daniela alejandra</v>
      </c>
      <c r="G111" s="63" t="str">
        <f t="array" ref="G111">XLOOKUP(C111,aux_BD_Laborales!$B$2:$B$207,aux_BD_Laborales!$C$2:$C$207,"no dato",0,1)</f>
        <v>2351</v>
      </c>
      <c r="H111" s="64" t="str">
        <f t="array" ref="H111">XLOOKUP(C111,aux_BD_Laborales!$B$2:$B$207, aux_BD_Laborales!$Q$2:$Q$207,"no dato",0,1)</f>
        <v>1/1/2023</v>
      </c>
      <c r="I111" s="63" t="str">
        <f t="array" ref="I111">XLOOKUP(C111,aux_BD_Laborales!$B$2:$B$207,aux_BD_Laborales!$R$2:$R$207,"no dato",0,1)</f>
        <v>2</v>
      </c>
      <c r="J111" s="63" t="str">
        <f t="array" ref="J111">XLOOKUP(C111,BD_personas!$A$2:$A$196,BD_personas!$D$2:$D$196,"no dato",0,1)</f>
        <v>43318554</v>
      </c>
      <c r="K111" s="64" t="str">
        <f t="array" ref="K111">XLOOKUP(C111,BD_personas!$A$2:$A$196,BD_personas!$P$2:$P$196,"no dato",0,1)</f>
        <v>23/3/2001</v>
      </c>
      <c r="L111" s="63" t="str">
        <f>COUNTIF(Bd_hijos!B:B,C111)</f>
        <v>0</v>
      </c>
      <c r="M111" s="65" t="str">
        <f>COUNTIFS(Bd_hijos!B:B,C111,Bd_hijos!I:I,1)</f>
        <v>0</v>
      </c>
      <c r="N111" s="65" t="str">
        <f>COUNTIFS(Bd_hijos!B:B,C111,Bd_hijos!J:J,1)</f>
        <v>0</v>
      </c>
      <c r="O111" s="65" t="str">
        <f>COUNTIFS(Bd_hijos!B:B,C111,Bd_hijos!K:K,1)</f>
        <v>0</v>
      </c>
      <c r="P111" s="65" t="str">
        <f>COUNTIFS(Bd_hijos!B:B,C111,Bd_hijos!L:L,1)</f>
        <v>0</v>
      </c>
      <c r="Q111" s="65" t="str">
        <f t="shared" si="1"/>
        <v>0</v>
      </c>
      <c r="R111" s="63" t="str">
        <f t="array" ref="R111">XLOOKUP(C111,BD_personas!$A$2:$A$196,BD_personas!$O$2:$O$196,"no dato",0,1)</f>
        <v>1170816674</v>
      </c>
      <c r="S111" s="63" t="str">
        <f t="array" ref="S111">XLOOKUP(C111,BD_personas!$A$2:$A$196,BD_personas!$N$2:$N$196,"no dato",0,1)</f>
        <v>riveradany28@gmail.com</v>
      </c>
      <c r="T111" s="63" t="str">
        <f t="array" ref="T111">XLOOKUP(R111,grupo_whatsapp!$A$2:$A$306,grupo_whatsapp!$B$2:$B$306,"no esta",0,1)</f>
        <v>no esta</v>
      </c>
      <c r="U111" s="63" t="str">
        <f t="array" ref="U111">XLOOKUP(C111,aux_BD_Laborales!$A$2:$A$207,aux_BD_Laborales!$S$2:$S$207,"no dato",0,1)</f>
        <v>no dato</v>
      </c>
      <c r="V111" s="73"/>
      <c r="W111" s="55"/>
    </row>
    <row r="112" ht="15.75" hidden="1" customHeight="1">
      <c r="A112" s="56"/>
      <c r="B112" s="57"/>
      <c r="C112" s="58" t="str">
        <f>BD_personas!$A$2:$A$196</f>
        <v>34436156</v>
      </c>
      <c r="D112" s="58" t="str">
        <f t="array" ref="D112">XLOOKUP(C112,aux_BD_Laborales!$B$2:$B$207,aux_BD_Laborales!$P$2:$P$207,"dato no encontrado",0,1)</f>
        <v>Monotributista</v>
      </c>
      <c r="E112" s="57" t="str">
        <f t="array" ref="E112">XLOOKUP(C112,aux_BD_Delegados!$B$2:$B$17,aux_BD_Delegados!$D$2:$D$17," ",0,1)</f>
        <v> </v>
      </c>
      <c r="F112" s="58" t="str">
        <f t="array" ref="F112">CONCATENATE(XLOOKUP(C112,BD_personas!$A$2:$A$196,BD_personas!$B$2:$B$196,"no dato",0,1),", ",XLOOKUP(C112,BD_personas!$A$2:$A$196,BD_personas!$C$2:$C$196,"no dato",0,1))</f>
        <v>rinaldi,  carla</v>
      </c>
      <c r="G112" s="58" t="str">
        <f t="array" ref="G112">XLOOKUP(C112,aux_BD_Laborales!$B$2:$B$207,aux_BD_Laborales!$C$2:$C$207,"no dato",0,1)</f>
        <v>1917</v>
      </c>
      <c r="H112" s="74" t="str">
        <f t="array" ref="H112">XLOOKUP(C112,aux_BD_Laborales!$B$2:$B$207, aux_BD_Laborales!$Q$2:$Q$207,"no dato",0,1)</f>
        <v/>
      </c>
      <c r="I112" s="58" t="str">
        <f t="array" ref="I112">XLOOKUP(C112,aux_BD_Laborales!$B$2:$B$207,aux_BD_Laborales!$R$2:$R$207,"no dato",0,1)</f>
        <v>126</v>
      </c>
      <c r="J112" s="58" t="str">
        <f t="array" ref="J112">XLOOKUP(C112,BD_personas!$A$2:$A$196,BD_personas!$D$2:$D$196,"no dato",0,1)</f>
        <v>34436156</v>
      </c>
      <c r="K112" s="59" t="str">
        <f t="array" ref="K112">XLOOKUP(C112,BD_personas!$A$2:$A$196,BD_personas!$P$2:$P$196,"no dato",0,1)</f>
        <v>17/2/1989</v>
      </c>
      <c r="L112" s="58" t="str">
        <f>COUNTIF(Bd_hijos!B:B,C112)</f>
        <v>1</v>
      </c>
      <c r="M112" s="60" t="str">
        <f>COUNTIFS(Bd_hijos!B:B,C112,Bd_hijos!I:I,1)</f>
        <v>0</v>
      </c>
      <c r="N112" s="60" t="str">
        <f>COUNTIFS(Bd_hijos!B:B,C112,Bd_hijos!J:J,1)</f>
        <v>0</v>
      </c>
      <c r="O112" s="60" t="str">
        <f>COUNTIFS(Bd_hijos!B:B,C112,Bd_hijos!K:K,1)</f>
        <v>1</v>
      </c>
      <c r="P112" s="60" t="str">
        <f>COUNTIFS(Bd_hijos!B:B,C112,Bd_hijos!L:L,1)</f>
        <v>0</v>
      </c>
      <c r="Q112" s="60" t="str">
        <f t="shared" si="1"/>
        <v>1</v>
      </c>
      <c r="R112" s="57" t="str">
        <f t="array" ref="R112">XLOOKUP(C112,BD_personas!$A$2:$A$196,BD_personas!$O$2:$O$196,"no dato",0,1)</f>
        <v/>
      </c>
      <c r="S112" s="58" t="str">
        <f t="array" ref="S112">XLOOKUP(C112,BD_personas!$A$2:$A$196,BD_personas!$N$2:$N$196,"no dato",0,1)</f>
        <v>carlanoeliarinaldi@hotmail.com</v>
      </c>
      <c r="T112" s="58" t="str">
        <f t="array" ref="T112">XLOOKUP(R112,grupo_whatsapp!$A$2:$A$306,grupo_whatsapp!$B$2:$B$306,"no esta",0,1)</f>
        <v>no esta</v>
      </c>
      <c r="U112" s="57"/>
      <c r="V112" s="73"/>
      <c r="W112" s="55"/>
    </row>
    <row r="113" ht="15.75" hidden="1" customHeight="1">
      <c r="A113" s="56"/>
      <c r="B113" s="57"/>
      <c r="C113" s="63" t="str">
        <f>BD_personas!$A$2:$A$196</f>
        <v>39200084</v>
      </c>
      <c r="D113" s="63" t="str">
        <f t="array" ref="D113">XLOOKUP(C113,aux_BD_Laborales!$B$2:$B$207,aux_BD_Laborales!$P$2:$P$207,"dato no encontrado",0,1)</f>
        <v>Monotributista</v>
      </c>
      <c r="E113" s="57" t="str">
        <f t="array" ref="E113">XLOOKUP(C113,aux_BD_Delegados!$B$2:$B$17,aux_BD_Delegados!$D$2:$D$17," ",0,1)</f>
        <v> </v>
      </c>
      <c r="F113" s="63" t="str">
        <f t="array" ref="F113">CONCATENATE(XLOOKUP(C113,BD_personas!$A$2:$A$196,BD_personas!$B$2:$B$196,"no dato",0,1),", ",XLOOKUP(C113,BD_personas!$A$2:$A$196,BD_personas!$C$2:$C$196,"no dato",0,1))</f>
        <v>ríos,  mariana noemí</v>
      </c>
      <c r="G113" s="63" t="str">
        <f t="array" ref="G113">XLOOKUP(C113,aux_BD_Laborales!$B$2:$B$207,aux_BD_Laborales!$C$2:$C$207,"no dato",0,1)</f>
        <v>1662</v>
      </c>
      <c r="H113" s="64" t="str">
        <f t="array" ref="H113">XLOOKUP(C113,aux_BD_Laborales!$B$2:$B$207, aux_BD_Laborales!$Q$2:$Q$207,"no dato",0,1)</f>
        <v>1/4/2019</v>
      </c>
      <c r="I113" s="63" t="str">
        <f t="array" ref="I113">XLOOKUP(C113,aux_BD_Laborales!$B$2:$B$207,aux_BD_Laborales!$R$2:$R$207,"no dato",0,1)</f>
        <v>6</v>
      </c>
      <c r="J113" s="63" t="str">
        <f t="array" ref="J113">XLOOKUP(C113,BD_personas!$A$2:$A$196,BD_personas!$D$2:$D$196,"no dato",0,1)</f>
        <v>39200084</v>
      </c>
      <c r="K113" s="64" t="str">
        <f t="array" ref="K113">XLOOKUP(C113,BD_personas!$A$2:$A$196,BD_personas!$P$2:$P$196,"no dato",0,1)</f>
        <v>23/6/1996</v>
      </c>
      <c r="L113" s="63" t="str">
        <f>COUNTIF(Bd_hijos!B:B,C113)</f>
        <v>0</v>
      </c>
      <c r="M113" s="65" t="str">
        <f>COUNTIFS(Bd_hijos!B:B,C113,Bd_hijos!I:I,1)</f>
        <v>0</v>
      </c>
      <c r="N113" s="65" t="str">
        <f>COUNTIFS(Bd_hijos!B:B,C113,Bd_hijos!J:J,1)</f>
        <v>0</v>
      </c>
      <c r="O113" s="65" t="str">
        <f>COUNTIFS(Bd_hijos!B:B,C113,Bd_hijos!K:K,1)</f>
        <v>0</v>
      </c>
      <c r="P113" s="65" t="str">
        <f>COUNTIFS(Bd_hijos!B:B,C113,Bd_hijos!L:L,1)</f>
        <v>0</v>
      </c>
      <c r="Q113" s="65" t="str">
        <f t="shared" si="1"/>
        <v>0</v>
      </c>
      <c r="R113" s="57" t="str">
        <f t="array" ref="R113">XLOOKUP(C113,BD_personas!$A$2:$A$196,BD_personas!$O$2:$O$196,"no dato",0,1)</f>
        <v/>
      </c>
      <c r="S113" s="63" t="str">
        <f t="array" ref="S113">XLOOKUP(C113,BD_personas!$A$2:$A$196,BD_personas!$N$2:$N$196,"no dato",0,1)</f>
        <v>mr9524422@gmail.com</v>
      </c>
      <c r="T113" s="63" t="str">
        <f t="array" ref="T113">XLOOKUP(R113,grupo_whatsapp!$A$2:$A$306,grupo_whatsapp!$B$2:$B$306,"no esta",0,1)</f>
        <v>no esta</v>
      </c>
      <c r="U113" s="63" t="str">
        <f t="array" ref="U113">XLOOKUP(C113,aux_BD_Laborales!$A$2:$A$207,aux_BD_Laborales!$S$2:$S$207,"no dato",0,1)</f>
        <v>no dato</v>
      </c>
      <c r="V113" s="72" t="str">
        <f t="array" ref="V113">XLOOKUP(C113,aux_BD_Laborales!$B$2:$B$207,aux_BD_Laborales!$T$2:$T$207,"no tiene ficha pdf",0,1)</f>
        <v>no tiene en pdf</v>
      </c>
      <c r="W113" s="55"/>
    </row>
    <row r="114" ht="15.75" customHeight="1">
      <c r="A114" s="56"/>
      <c r="B114" s="57"/>
      <c r="C114" s="58" t="str">
        <f>BD_personas!$A$2:$A$196</f>
        <v>31137587</v>
      </c>
      <c r="D114" s="58" t="str">
        <f t="array" ref="D114">XLOOKUP(C114,aux_BD_Laborales!$B$2:$B$207,aux_BD_Laborales!$P$2:$P$207,"dato no encontrado",0,1)</f>
        <v>Monotributista</v>
      </c>
      <c r="E114" s="57" t="str">
        <f t="array" ref="E114">XLOOKUP(C114,aux_BD_Delegados!$B$2:$B$17,aux_BD_Delegados!$D$2:$D$17," ",0,1)</f>
        <v> </v>
      </c>
      <c r="F114" s="58" t="str">
        <f t="array" ref="F114">CONCATENATE(XLOOKUP(C114,BD_personas!$A$2:$A$196,BD_personas!$B$2:$B$196,"no dato",0,1),", ",XLOOKUP(C114,BD_personas!$A$2:$A$196,BD_personas!$C$2:$C$196,"no dato",0,1))</f>
        <v>rodriguez,  paola alejandra</v>
      </c>
      <c r="G114" s="58" t="str">
        <f t="array" ref="G114">XLOOKUP(C114,aux_BD_Laborales!$B$2:$B$207,aux_BD_Laborales!$C$2:$C$207,"no dato",0,1)</f>
        <v>543</v>
      </c>
      <c r="H114" s="59" t="str">
        <f t="array" ref="H114">XLOOKUP(C114,aux_BD_Laborales!$B$2:$B$207, aux_BD_Laborales!$Q$2:$Q$207,"no dato",0,1)</f>
        <v>1/7/2017</v>
      </c>
      <c r="I114" s="58" t="str">
        <f t="array" ref="I114">XLOOKUP(C114,aux_BD_Laborales!$B$2:$B$207,aux_BD_Laborales!$R$2:$R$207,"no dato",0,1)</f>
        <v>8</v>
      </c>
      <c r="J114" s="58" t="str">
        <f t="array" ref="J114">XLOOKUP(C114,BD_personas!$A$2:$A$196,BD_personas!$D$2:$D$196,"no dato",0,1)</f>
        <v>31137587</v>
      </c>
      <c r="K114" s="59" t="str">
        <f t="array" ref="K114">XLOOKUP(C114,BD_personas!$A$2:$A$196,BD_personas!$P$2:$P$196,"no dato",0,1)</f>
        <v>29/6/1984</v>
      </c>
      <c r="L114" s="58" t="str">
        <f>COUNTIF(Bd_hijos!B:B,C114)</f>
        <v>1</v>
      </c>
      <c r="M114" s="60" t="str">
        <f>COUNTIFS(Bd_hijos!B:B,C114,Bd_hijos!I:I,1)</f>
        <v>0</v>
      </c>
      <c r="N114" s="60" t="str">
        <f>COUNTIFS(Bd_hijos!B:B,C114,Bd_hijos!J:J,1)</f>
        <v>0</v>
      </c>
      <c r="O114" s="60" t="str">
        <f>COUNTIFS(Bd_hijos!B:B,C114,Bd_hijos!K:K,1)</f>
        <v>0</v>
      </c>
      <c r="P114" s="60" t="str">
        <f>COUNTIFS(Bd_hijos!B:B,C114,Bd_hijos!L:L,1)</f>
        <v>1</v>
      </c>
      <c r="Q114" s="60" t="str">
        <f t="shared" si="1"/>
        <v>1</v>
      </c>
      <c r="R114" s="58" t="str">
        <f t="array" ref="R114">XLOOKUP(C114,BD_personas!$A$2:$A$196,BD_personas!$O$2:$O$196,"no dato",0,1)</f>
        <v>1130404995</v>
      </c>
      <c r="S114" s="58" t="str">
        <f t="array" ref="S114">XLOOKUP(C114,BD_personas!$A$2:$A$196,BD_personas!$N$2:$N$196,"no dato",0,1)</f>
        <v>paolaymorena.rodriguez@gmail.com</v>
      </c>
      <c r="T114" s="58" t="str">
        <f t="array" ref="T114">XLOOKUP(R114,grupo_whatsapp!$A$2:$A$306,grupo_whatsapp!$B$2:$B$306,"no esta",0,1)</f>
        <v>1</v>
      </c>
      <c r="U114" s="57"/>
      <c r="V114" s="73"/>
      <c r="W114" s="55"/>
    </row>
    <row r="115" ht="15.75" customHeight="1">
      <c r="A115" s="56"/>
      <c r="B115" s="57"/>
      <c r="C115" s="63" t="str">
        <f>BD_personas!$A$2:$A$196</f>
        <v>38070572</v>
      </c>
      <c r="D115" s="63" t="str">
        <f t="array" ref="D115">XLOOKUP(C115,aux_BD_Laborales!$B$2:$B$207,aux_BD_Laborales!$P$2:$P$207,"dato no encontrado",0,1)</f>
        <v>Monotributista</v>
      </c>
      <c r="E115" s="57" t="str">
        <f t="array" ref="E115">XLOOKUP(C115,aux_BD_Delegados!$B$2:$B$17,aux_BD_Delegados!$D$2:$D$17," ",0,1)</f>
        <v> </v>
      </c>
      <c r="F115" s="63" t="str">
        <f t="array" ref="F115">CONCATENATE(XLOOKUP(C115,BD_personas!$A$2:$A$196,BD_personas!$B$2:$B$196,"no dato",0,1),", ",XLOOKUP(C115,BD_personas!$A$2:$A$196,BD_personas!$C$2:$C$196,"no dato",0,1))</f>
        <v>rojas molinas,  micaela</v>
      </c>
      <c r="G115" s="63" t="str">
        <f t="array" ref="G115">XLOOKUP(C115,aux_BD_Laborales!$B$2:$B$207,aux_BD_Laborales!$C$2:$C$207,"no dato",0,1)</f>
        <v>1775</v>
      </c>
      <c r="H115" s="64" t="str">
        <f t="array" ref="H115">XLOOKUP(C115,aux_BD_Laborales!$B$2:$B$207, aux_BD_Laborales!$Q$2:$Q$207,"no dato",0,1)</f>
        <v>1/10/2019</v>
      </c>
      <c r="I115" s="63" t="str">
        <f t="array" ref="I115">XLOOKUP(C115,aux_BD_Laborales!$B$2:$B$207,aux_BD_Laborales!$R$2:$R$207,"no dato",0,1)</f>
        <v>6</v>
      </c>
      <c r="J115" s="63" t="str">
        <f t="array" ref="J115">XLOOKUP(C115,BD_personas!$A$2:$A$196,BD_personas!$D$2:$D$196,"no dato",0,1)</f>
        <v>38070572</v>
      </c>
      <c r="K115" s="64" t="str">
        <f t="array" ref="K115">XLOOKUP(C115,BD_personas!$A$2:$A$196,BD_personas!$P$2:$P$196,"no dato",0,1)</f>
        <v>19/3/1994</v>
      </c>
      <c r="L115" s="63" t="str">
        <f>COUNTIF(Bd_hijos!B:B,C115)</f>
        <v>0</v>
      </c>
      <c r="M115" s="65" t="str">
        <f>COUNTIFS(Bd_hijos!B:B,C115,Bd_hijos!I:I,1)</f>
        <v>0</v>
      </c>
      <c r="N115" s="65" t="str">
        <f>COUNTIFS(Bd_hijos!B:B,C115,Bd_hijos!J:J,1)</f>
        <v>0</v>
      </c>
      <c r="O115" s="65" t="str">
        <f>COUNTIFS(Bd_hijos!B:B,C115,Bd_hijos!K:K,1)</f>
        <v>0</v>
      </c>
      <c r="P115" s="65" t="str">
        <f>COUNTIFS(Bd_hijos!B:B,C115,Bd_hijos!L:L,1)</f>
        <v>0</v>
      </c>
      <c r="Q115" s="65" t="str">
        <f t="shared" si="1"/>
        <v>0</v>
      </c>
      <c r="R115" s="63" t="str">
        <f t="array" ref="R115">XLOOKUP(C115,BD_personas!$A$2:$A$196,BD_personas!$O$2:$O$196,"no dato",0,1)</f>
        <v>1157530604</v>
      </c>
      <c r="S115" s="63" t="str">
        <f t="array" ref="S115">XLOOKUP(C115,BD_personas!$A$2:$A$196,BD_personas!$N$2:$N$196,"no dato",0,1)</f>
        <v>rojasmicaela325@gmail.com</v>
      </c>
      <c r="T115" s="63" t="str">
        <f t="array" ref="T115">XLOOKUP(R115,grupo_whatsapp!$A$2:$A$306,grupo_whatsapp!$B$2:$B$306,"no esta",0,1)</f>
        <v>1</v>
      </c>
      <c r="U115" s="63" t="str">
        <f t="array" ref="U115">XLOOKUP(C115,BD_personas!$A$2:$A$196,aux_BD_Laborales!$S$2:$S$207,"no dato",0,1)</f>
        <v>#N/A</v>
      </c>
      <c r="V115" s="73"/>
      <c r="W115" s="55"/>
    </row>
    <row r="116" ht="15.75" customHeight="1">
      <c r="A116" s="56"/>
      <c r="B116" s="57"/>
      <c r="C116" s="67" t="str">
        <f>BD_personas!$A$2:$A$196</f>
        <v>21365112</v>
      </c>
      <c r="D116" s="67" t="str">
        <f t="array" ref="D116">XLOOKUP(C116,aux_BD_Laborales!$B$2:$B$207,aux_BD_Laborales!$P$2:$P$207,"dato no encontrado",0,1)</f>
        <v>Planta Transitoria</v>
      </c>
      <c r="E116" s="67" t="str">
        <f t="array" ref="E116">XLOOKUP(C116,aux_BD_Delegados!$B$2:$B$17,aux_BD_Delegados!$D$2:$D$17," ",0,1)</f>
        <v>1</v>
      </c>
      <c r="F116" s="67" t="str">
        <f t="array" ref="F116">CONCATENATE(XLOOKUP(C116,BD_personas!$A$2:$A$196,BD_personas!$B$2:$B$196,"no dato",0,1),", ",XLOOKUP(C116,BD_personas!$A$2:$A$196,BD_personas!$C$2:$C$196,"no dato",0,1))</f>
        <v>rolón,  marta patricia</v>
      </c>
      <c r="G116" s="67" t="str">
        <f t="array" ref="G116">XLOOKUP(C116,aux_BD_Laborales!$B$2:$B$207,aux_BD_Laborales!$C$2:$C$207,"no dato",0,1)</f>
        <v>1429</v>
      </c>
      <c r="H116" s="68" t="str">
        <f t="array" ref="H116">XLOOKUP(C116,aux_BD_Laborales!$B$2:$B$207, aux_BD_Laborales!$Q$2:$Q$207,"no dato",0,1)</f>
        <v>1/9/2018</v>
      </c>
      <c r="I116" s="67" t="str">
        <f t="array" ref="I116">XLOOKUP(C116,aux_BD_Laborales!$B$2:$B$207,aux_BD_Laborales!$R$2:$R$207,"no dato",0,1)</f>
        <v>7</v>
      </c>
      <c r="J116" s="67" t="str">
        <f t="array" ref="J116">XLOOKUP(C116,BD_personas!$A$2:$A$196,BD_personas!$D$2:$D$196,"no dato",0,1)</f>
        <v>21365112</v>
      </c>
      <c r="K116" s="68" t="str">
        <f t="array" ref="K116">XLOOKUP(C116,BD_personas!$A$2:$A$196,BD_personas!$P$2:$P$196,"no dato",0,1)</f>
        <v>8/3/1970</v>
      </c>
      <c r="L116" s="67" t="str">
        <f>COUNTIF(Bd_hijos!B:B,C116)</f>
        <v>0</v>
      </c>
      <c r="M116" s="69" t="str">
        <f>COUNTIFS(Bd_hijos!B:B,C116,Bd_hijos!I:I,1)</f>
        <v>0</v>
      </c>
      <c r="N116" s="69" t="str">
        <f>COUNTIFS(Bd_hijos!B:B,C116,Bd_hijos!J:J,1)</f>
        <v>0</v>
      </c>
      <c r="O116" s="69" t="str">
        <f>COUNTIFS(Bd_hijos!B:B,C116,Bd_hijos!K:K,1)</f>
        <v>0</v>
      </c>
      <c r="P116" s="69" t="str">
        <f>COUNTIFS(Bd_hijos!B:B,C116,Bd_hijos!L:L,1)</f>
        <v>0</v>
      </c>
      <c r="Q116" s="69" t="str">
        <f t="shared" si="1"/>
        <v>0</v>
      </c>
      <c r="R116" s="67" t="str">
        <f t="array" ref="R116">XLOOKUP(C116,BD_personas!$A$2:$A$196,BD_personas!$O$2:$O$196,"no dato",0,1)</f>
        <v>1168758827</v>
      </c>
      <c r="S116" s="67" t="str">
        <f t="array" ref="S116">XLOOKUP(C116,BD_personas!$A$2:$A$196,BD_personas!$N$2:$N$196,"no dato",0,1)</f>
        <v>martapatricia.r.11@gimail.com </v>
      </c>
      <c r="T116" s="67" t="str">
        <f t="array" ref="T116">XLOOKUP(R116,grupo_whatsapp!$A$2:$A$306,grupo_whatsapp!$B$2:$B$306,"no esta",0,1)</f>
        <v>1</v>
      </c>
      <c r="U116" s="67" t="str">
        <f t="array" ref="U116">XLOOKUP(C116,aux_BD_Laborales!$A$2:$A$207,aux_BD_Laborales!$S$2:$S$207,"no dato",0,1)</f>
        <v>no dato</v>
      </c>
      <c r="V116" s="73"/>
      <c r="W116" s="55"/>
    </row>
    <row r="117" ht="15.75" hidden="1" customHeight="1">
      <c r="A117" s="56"/>
      <c r="B117" s="57"/>
      <c r="C117" s="63" t="str">
        <f>BD_personas!$A$2:$A$196</f>
        <v>25530864</v>
      </c>
      <c r="D117" s="63" t="str">
        <f t="array" ref="D117">XLOOKUP(C117,aux_BD_Laborales!$B$2:$B$207,aux_BD_Laborales!$P$2:$P$207,"dato no encontrado",0,1)</f>
        <v>Monotributista</v>
      </c>
      <c r="E117" s="57" t="str">
        <f t="array" ref="E117">XLOOKUP(C117,aux_BD_Delegados!$B$2:$B$17,aux_BD_Delegados!$D$2:$D$17," ",0,1)</f>
        <v> </v>
      </c>
      <c r="F117" s="63" t="str">
        <f t="array" ref="F117">CONCATENATE(XLOOKUP(C117,BD_personas!$A$2:$A$196,BD_personas!$B$2:$B$196,"no dato",0,1),", ",XLOOKUP(C117,BD_personas!$A$2:$A$196,BD_personas!$C$2:$C$196,"no dato",0,1))</f>
        <v>roma,  pablo</v>
      </c>
      <c r="G117" s="63" t="str">
        <f t="array" ref="G117">XLOOKUP(C117,aux_BD_Laborales!$B$2:$B$207,aux_BD_Laborales!$C$2:$C$207,"no dato",0,1)</f>
        <v>1407</v>
      </c>
      <c r="H117" s="64" t="str">
        <f t="array" ref="H117">XLOOKUP(C117,aux_BD_Laborales!$B$2:$B$207, aux_BD_Laborales!$Q$2:$Q$207,"no dato",0,1)</f>
        <v>1/10/2015</v>
      </c>
      <c r="I117" s="63" t="str">
        <f t="array" ref="I117">XLOOKUP(C117,aux_BD_Laborales!$B$2:$B$207,aux_BD_Laborales!$R$2:$R$207,"no dato",0,1)</f>
        <v>10</v>
      </c>
      <c r="J117" s="63" t="str">
        <f t="array" ref="J117">XLOOKUP(C117,BD_personas!$A$2:$A$196,BD_personas!$D$2:$D$196,"no dato",0,1)</f>
        <v>25530864</v>
      </c>
      <c r="K117" s="64" t="str">
        <f t="array" ref="K117">XLOOKUP(C117,BD_personas!$A$2:$A$196,BD_personas!$P$2:$P$196,"no dato",0,1)</f>
        <v>17/9/1976</v>
      </c>
      <c r="L117" s="63" t="str">
        <f>COUNTIF(Bd_hijos!B:B,C117)</f>
        <v>0</v>
      </c>
      <c r="M117" s="65" t="str">
        <f>COUNTIFS(Bd_hijos!B:B,C117,Bd_hijos!I:I,1)</f>
        <v>0</v>
      </c>
      <c r="N117" s="65" t="str">
        <f>COUNTIFS(Bd_hijos!B:B,C117,Bd_hijos!J:J,1)</f>
        <v>0</v>
      </c>
      <c r="O117" s="65" t="str">
        <f>COUNTIFS(Bd_hijos!B:B,C117,Bd_hijos!K:K,1)</f>
        <v>0</v>
      </c>
      <c r="P117" s="65" t="str">
        <f>COUNTIFS(Bd_hijos!B:B,C117,Bd_hijos!L:L,1)</f>
        <v>0</v>
      </c>
      <c r="Q117" s="65" t="str">
        <f t="shared" si="1"/>
        <v>0</v>
      </c>
      <c r="R117" s="57" t="str">
        <f t="array" ref="R117">XLOOKUP(C117,BD_personas!$A$2:$A$196,BD_personas!$O$2:$O$196,"no dato",0,1)</f>
        <v/>
      </c>
      <c r="S117" s="63" t="str">
        <f t="array" ref="S117">XLOOKUP(C117,BD_personas!$A$2:$A$196,BD_personas!$N$2:$N$196,"no dato",0,1)</f>
        <v>pabloroma742@gmail.com</v>
      </c>
      <c r="T117" s="63" t="str">
        <f t="array" ref="T117">XLOOKUP(R117,grupo_whatsapp!$A$2:$A$306,grupo_whatsapp!$B$2:$B$306,"no esta",0,1)</f>
        <v>no esta</v>
      </c>
      <c r="U117" s="63" t="str">
        <f t="array" ref="U117">XLOOKUP(C117,aux_BD_Laborales!$A$2:$A$207,aux_BD_Laborales!$S$2:$S$207,"no dato",0,1)</f>
        <v>no dato</v>
      </c>
      <c r="V117" s="66" t="str">
        <f t="array" ref="V117">XLOOKUP(C117,aux_BD_Laborales!$B$2:$B$207,aux_BD_Laborales!$T$2:$T$207,"no tiene ficha pdf",0,1)</f>
        <v>no tiene en pdf</v>
      </c>
      <c r="W117" s="55"/>
    </row>
    <row r="118" ht="15.75" hidden="1" customHeight="1">
      <c r="A118" s="56"/>
      <c r="B118" s="57"/>
      <c r="C118" s="58" t="str">
        <f>BD_personas!$A$2:$A$196</f>
        <v>28168835</v>
      </c>
      <c r="D118" s="58" t="str">
        <f t="array" ref="D118">XLOOKUP(C118,aux_BD_Laborales!$B$2:$B$207,aux_BD_Laborales!$P$2:$P$207,"dato no encontrado",0,1)</f>
        <v>Monotributista</v>
      </c>
      <c r="E118" s="57" t="str">
        <f t="array" ref="E118">XLOOKUP(C118,aux_BD_Delegados!$B$2:$B$17,aux_BD_Delegados!$D$2:$D$17," ",0,1)</f>
        <v> </v>
      </c>
      <c r="F118" s="58" t="str">
        <f t="array" ref="F118">CONCATENATE(XLOOKUP(C118,BD_personas!$A$2:$A$196,BD_personas!$B$2:$B$196,"no dato",0,1),", ",XLOOKUP(C118,BD_personas!$A$2:$A$196,BD_personas!$C$2:$C$196,"no dato",0,1))</f>
        <v>rossi,  jesica johana</v>
      </c>
      <c r="G118" s="58" t="str">
        <f t="array" ref="G118">XLOOKUP(C118,aux_BD_Laborales!$B$2:$B$207,aux_BD_Laborales!$C$2:$C$207,"no dato",0,1)</f>
        <v>1484</v>
      </c>
      <c r="H118" s="59" t="str">
        <f t="array" ref="H118">XLOOKUP(C118,aux_BD_Laborales!$B$2:$B$207, aux_BD_Laborales!$Q$2:$Q$207,"no dato",0,1)</f>
        <v>22/10/2018</v>
      </c>
      <c r="I118" s="58" t="str">
        <f t="array" ref="I118">XLOOKUP(C118,aux_BD_Laborales!$B$2:$B$207,aux_BD_Laborales!$R$2:$R$207,"no dato",0,1)</f>
        <v>7</v>
      </c>
      <c r="J118" s="58" t="str">
        <f t="array" ref="J118">XLOOKUP(C118,BD_personas!$A$2:$A$196,BD_personas!$D$2:$D$196,"no dato",0,1)</f>
        <v>28168835</v>
      </c>
      <c r="K118" s="59" t="str">
        <f t="array" ref="K118">XLOOKUP(C118,BD_personas!$A$2:$A$196,BD_personas!$P$2:$P$196,"no dato",0,1)</f>
        <v>13/5/1980</v>
      </c>
      <c r="L118" s="58" t="str">
        <f>COUNTIF(Bd_hijos!B:B,C118)</f>
        <v>3</v>
      </c>
      <c r="M118" s="60" t="str">
        <f>COUNTIFS(Bd_hijos!B:B,C118,Bd_hijos!I:I,1)</f>
        <v>0</v>
      </c>
      <c r="N118" s="60" t="str">
        <f>COUNTIFS(Bd_hijos!B:B,C118,Bd_hijos!J:J,1)</f>
        <v>0</v>
      </c>
      <c r="O118" s="60" t="str">
        <f>COUNTIFS(Bd_hijos!B:B,C118,Bd_hijos!K:K,1)</f>
        <v>0</v>
      </c>
      <c r="P118" s="60" t="str">
        <f>COUNTIFS(Bd_hijos!B:B,C118,Bd_hijos!L:L,1)</f>
        <v>2</v>
      </c>
      <c r="Q118" s="60" t="str">
        <f t="shared" si="1"/>
        <v>2</v>
      </c>
      <c r="R118" s="57" t="str">
        <f t="array" ref="R118">XLOOKUP(C118,BD_personas!$A$2:$A$196,BD_personas!$O$2:$O$196,"no dato",0,1)</f>
        <v/>
      </c>
      <c r="S118" s="58" t="str">
        <f t="array" ref="S118">XLOOKUP(C118,BD_personas!$A$2:$A$196,BD_personas!$N$2:$N$196,"no dato",0,1)</f>
        <v>jessyjohann22@gmail.com</v>
      </c>
      <c r="T118" s="58" t="str">
        <f t="array" ref="T118">XLOOKUP(R118,grupo_whatsapp!$A$2:$A$306,grupo_whatsapp!$B$2:$B$306,"no esta",0,1)</f>
        <v>no esta</v>
      </c>
      <c r="U118" s="58" t="str">
        <f t="array" ref="U118">XLOOKUP(C118,BD_personas!$A$2:$A$196,aux_BD_Laborales!$S$2:$S$207,"no dato",0,1)</f>
        <v>#N/A</v>
      </c>
      <c r="V118" s="73"/>
      <c r="W118" s="55"/>
    </row>
    <row r="119" ht="15.75" hidden="1" customHeight="1">
      <c r="A119" s="56"/>
      <c r="B119" s="57"/>
      <c r="C119" s="63" t="str">
        <f>BD_personas!$A$2:$A$196</f>
        <v>38625889</v>
      </c>
      <c r="D119" s="63" t="str">
        <f t="array" ref="D119">XLOOKUP(C119,aux_BD_Laborales!$B$2:$B$207,aux_BD_Laborales!$P$2:$P$207,"dato no encontrado",0,1)</f>
        <v>Monotributista</v>
      </c>
      <c r="E119" s="57" t="str">
        <f t="array" ref="E119">XLOOKUP(C119,aux_BD_Delegados!$B$2:$B$17,aux_BD_Delegados!$D$2:$D$17," ",0,1)</f>
        <v> </v>
      </c>
      <c r="F119" s="63" t="str">
        <f t="array" ref="F119">CONCATENATE(XLOOKUP(C119,BD_personas!$A$2:$A$196,BD_personas!$B$2:$B$196,"no dato",0,1),", ",XLOOKUP(C119,BD_personas!$A$2:$A$196,BD_personas!$C$2:$C$196,"no dato",0,1))</f>
        <v>ruiz,  lucia yamila</v>
      </c>
      <c r="G119" s="63" t="str">
        <f t="array" ref="G119">XLOOKUP(C119,aux_BD_Laborales!$B$2:$B$207,aux_BD_Laborales!$C$2:$C$207,"no dato",0,1)</f>
        <v>2849</v>
      </c>
      <c r="H119" s="74" t="str">
        <f t="array" ref="H119">XLOOKUP(C119,aux_BD_Laborales!$B$2:$B$207, aux_BD_Laborales!$Q$2:$Q$207,"no dato",0,1)</f>
        <v/>
      </c>
      <c r="I119" s="63" t="str">
        <f t="array" ref="I119">XLOOKUP(C119,aux_BD_Laborales!$B$2:$B$207,aux_BD_Laborales!$R$2:$R$207,"no dato",0,1)</f>
        <v>126</v>
      </c>
      <c r="J119" s="63" t="str">
        <f t="array" ref="J119">XLOOKUP(C119,BD_personas!$A$2:$A$196,BD_personas!$D$2:$D$196,"no dato",0,1)</f>
        <v>38625889</v>
      </c>
      <c r="K119" s="64" t="str">
        <f t="array" ref="K119">XLOOKUP(C119,BD_personas!$A$2:$A$196,BD_personas!$P$2:$P$196,"no dato",0,1)</f>
        <v>6/1/1995</v>
      </c>
      <c r="L119" s="63" t="str">
        <f>COUNTIF(Bd_hijos!B:B,C119)</f>
        <v>1</v>
      </c>
      <c r="M119" s="65" t="str">
        <f>COUNTIFS(Bd_hijos!B:B,C119,Bd_hijos!I:I,1)</f>
        <v>0</v>
      </c>
      <c r="N119" s="65" t="str">
        <f>COUNTIFS(Bd_hijos!B:B,C119,Bd_hijos!J:J,1)</f>
        <v>1</v>
      </c>
      <c r="O119" s="65" t="str">
        <f>COUNTIFS(Bd_hijos!B:B,C119,Bd_hijos!K:K,1)</f>
        <v>0</v>
      </c>
      <c r="P119" s="65" t="str">
        <f>COUNTIFS(Bd_hijos!B:B,C119,Bd_hijos!L:L,1)</f>
        <v>0</v>
      </c>
      <c r="Q119" s="65" t="str">
        <f t="shared" si="1"/>
        <v>1</v>
      </c>
      <c r="R119" s="63" t="str">
        <f t="array" ref="R119">XLOOKUP(C119,BD_personas!$A$2:$A$196,BD_personas!$O$2:$O$196,"no dato",0,1)</f>
        <v>1126744774</v>
      </c>
      <c r="S119" s="63" t="str">
        <f t="array" ref="S119">XLOOKUP(C119,BD_personas!$A$2:$A$196,BD_personas!$N$2:$N$196,"no dato",0,1)</f>
        <v>ruizyamila979@gmail.com</v>
      </c>
      <c r="T119" s="63" t="str">
        <f t="array" ref="T119">XLOOKUP(R119,grupo_whatsapp!$A$2:$A$306,grupo_whatsapp!$B$2:$B$306,"no esta",0,1)</f>
        <v>no esta</v>
      </c>
      <c r="U119" s="63" t="str">
        <f t="array" ref="U119">XLOOKUP(C119,aux_BD_Laborales!$A$2:$A$207,aux_BD_Laborales!$S$2:$S$207,"no dato",0,1)</f>
        <v>no dato</v>
      </c>
      <c r="V119" s="73"/>
      <c r="W119" s="55"/>
    </row>
    <row r="120" ht="15.75" customHeight="1">
      <c r="A120" s="56"/>
      <c r="B120" s="57"/>
      <c r="C120" s="58" t="str">
        <f>BD_personas!$A$2:$A$196</f>
        <v>39464452</v>
      </c>
      <c r="D120" s="58" t="str">
        <f t="array" ref="D120">XLOOKUP(C120,aux_BD_Laborales!$B$2:$B$207,aux_BD_Laborales!$P$2:$P$207,"dato no encontrado",0,1)</f>
        <v>Monotributista </v>
      </c>
      <c r="E120" s="57" t="str">
        <f t="array" ref="E120">XLOOKUP(C120,aux_BD_Delegados!$B$2:$B$17,aux_BD_Delegados!$D$2:$D$17," ",0,1)</f>
        <v> </v>
      </c>
      <c r="F120" s="58" t="str">
        <f t="array" ref="F120">CONCATENATE(XLOOKUP(C120,BD_personas!$A$2:$A$196,BD_personas!$B$2:$B$196,"no dato",0,1),", ",XLOOKUP(C120,BD_personas!$A$2:$A$196,BD_personas!$C$2:$C$196,"no dato",0,1))</f>
        <v>ruiz,  mailen ariadna</v>
      </c>
      <c r="G120" s="58" t="str">
        <f t="array" ref="G120">XLOOKUP(C120,aux_BD_Laborales!$B$2:$B$207,aux_BD_Laborales!$C$2:$C$207,"no dato",0,1)</f>
        <v>2537</v>
      </c>
      <c r="H120" s="74" t="str">
        <f t="array" ref="H120">XLOOKUP(C120,aux_BD_Laborales!$B$2:$B$207, aux_BD_Laborales!$Q$2:$Q$207,"no dato",0,1)</f>
        <v/>
      </c>
      <c r="I120" s="58" t="str">
        <f t="array" ref="I120">XLOOKUP(C120,aux_BD_Laborales!$B$2:$B$207,aux_BD_Laborales!$R$2:$R$207,"no dato",0,1)</f>
        <v>126</v>
      </c>
      <c r="J120" s="58" t="str">
        <f t="array" ref="J120">XLOOKUP(C120,BD_personas!$A$2:$A$196,BD_personas!$D$2:$D$196,"no dato",0,1)</f>
        <v>39464452</v>
      </c>
      <c r="K120" s="59" t="str">
        <f t="array" ref="K120">XLOOKUP(C120,BD_personas!$A$2:$A$196,BD_personas!$P$2:$P$196,"no dato",0,1)</f>
        <v>25/9/1996</v>
      </c>
      <c r="L120" s="58" t="str">
        <f>COUNTIF(Bd_hijos!B:B,C120)</f>
        <v>1</v>
      </c>
      <c r="M120" s="60" t="str">
        <f>COUNTIFS(Bd_hijos!B:B,C120,Bd_hijos!I:I,1)</f>
        <v>0</v>
      </c>
      <c r="N120" s="60" t="str">
        <f>COUNTIFS(Bd_hijos!B:B,C120,Bd_hijos!J:J,1)</f>
        <v>1</v>
      </c>
      <c r="O120" s="60" t="str">
        <f>COUNTIFS(Bd_hijos!B:B,C120,Bd_hijos!K:K,1)</f>
        <v>0</v>
      </c>
      <c r="P120" s="60" t="str">
        <f>COUNTIFS(Bd_hijos!B:B,C120,Bd_hijos!L:L,1)</f>
        <v>0</v>
      </c>
      <c r="Q120" s="60" t="str">
        <f t="shared" si="1"/>
        <v>1</v>
      </c>
      <c r="R120" s="58" t="str">
        <f t="array" ref="R120">XLOOKUP(C120,BD_personas!$A$2:$A$196,BD_personas!$O$2:$O$196,"no dato",0,1)</f>
        <v>1138747010</v>
      </c>
      <c r="S120" s="58" t="str">
        <f t="array" ref="S120">XLOOKUP(C120,BD_personas!$A$2:$A$196,BD_personas!$N$2:$N$196,"no dato",0,1)</f>
        <v>ruizamail1996@gmail.com</v>
      </c>
      <c r="T120" s="58" t="str">
        <f t="array" ref="T120">XLOOKUP(R120,grupo_whatsapp!$A$2:$A$306,grupo_whatsapp!$B$2:$B$306,"no esta",0,1)</f>
        <v>1</v>
      </c>
      <c r="U120" s="58" t="str">
        <f t="array" ref="U120">XLOOKUP(C120,aux_BD_Laborales!$A$2:$A$207,aux_BD_Laborales!$S$2:$S$207,"no dato",0,1)</f>
        <v>no dato</v>
      </c>
      <c r="V120" s="62" t="str">
        <f t="array" ref="V120">XLOOKUP(C120,aux_BD_Laborales!$B$2:$B$207,aux_BD_Laborales!$T$2:$T$207,"no tiene ficha pdf",0,1)</f>
        <v>1</v>
      </c>
      <c r="W120" s="55"/>
    </row>
    <row r="121" ht="15.75" customHeight="1">
      <c r="A121" s="56"/>
      <c r="B121" s="57"/>
      <c r="C121" s="63" t="str">
        <f>BD_personas!$A$2:$A$196</f>
        <v>95159988</v>
      </c>
      <c r="D121" s="63" t="str">
        <f t="array" ref="D121">XLOOKUP(C121,aux_BD_Laborales!$B$2:$B$207,aux_BD_Laborales!$P$2:$P$207,"dato no encontrado",0,1)</f>
        <v>Monotributista</v>
      </c>
      <c r="E121" s="57" t="str">
        <f t="array" ref="E121">XLOOKUP(C121,aux_BD_Delegados!$B$2:$B$17,aux_BD_Delegados!$D$2:$D$17," ",0,1)</f>
        <v> </v>
      </c>
      <c r="F121" s="63" t="str">
        <f t="array" ref="F121">CONCATENATE(XLOOKUP(C121,BD_personas!$A$2:$A$196,BD_personas!$B$2:$B$196,"no dato",0,1),", ",XLOOKUP(C121,BD_personas!$A$2:$A$196,BD_personas!$C$2:$C$196,"no dato",0,1))</f>
        <v>ruíz diaz,  diego fernando </v>
      </c>
      <c r="G121" s="63" t="str">
        <f t="array" ref="G121">XLOOKUP(C121,aux_BD_Laborales!$B$2:$B$207,aux_BD_Laborales!$C$2:$C$207,"no dato",0,1)</f>
        <v>1776</v>
      </c>
      <c r="H121" s="64" t="str">
        <f t="array" ref="H121">XLOOKUP(C121,aux_BD_Laborales!$B$2:$B$207, aux_BD_Laborales!$Q$2:$Q$207,"no dato",0,1)</f>
        <v>1/10/2019</v>
      </c>
      <c r="I121" s="63" t="str">
        <f t="array" ref="I121">XLOOKUP(C121,aux_BD_Laborales!$B$2:$B$207,aux_BD_Laborales!$R$2:$R$207,"no dato",0,1)</f>
        <v>6</v>
      </c>
      <c r="J121" s="63" t="str">
        <f t="array" ref="J121">XLOOKUP(C121,BD_personas!$A$2:$A$196,BD_personas!$D$2:$D$196,"no dato",0,1)</f>
        <v>95159988</v>
      </c>
      <c r="K121" s="64" t="str">
        <f t="array" ref="K121">XLOOKUP(C121,BD_personas!$A$2:$A$196,BD_personas!$P$2:$P$196,"no dato",0,1)</f>
        <v>13/5/1994</v>
      </c>
      <c r="L121" s="63" t="str">
        <f>COUNTIF(Bd_hijos!B:B,C121)</f>
        <v>0</v>
      </c>
      <c r="M121" s="65" t="str">
        <f>COUNTIFS(Bd_hijos!B:B,C121,Bd_hijos!I:I,1)</f>
        <v>0</v>
      </c>
      <c r="N121" s="65" t="str">
        <f>COUNTIFS(Bd_hijos!B:B,C121,Bd_hijos!J:J,1)</f>
        <v>0</v>
      </c>
      <c r="O121" s="65" t="str">
        <f>COUNTIFS(Bd_hijos!B:B,C121,Bd_hijos!K:K,1)</f>
        <v>0</v>
      </c>
      <c r="P121" s="65" t="str">
        <f>COUNTIFS(Bd_hijos!B:B,C121,Bd_hijos!L:L,1)</f>
        <v>0</v>
      </c>
      <c r="Q121" s="65" t="str">
        <f t="shared" si="1"/>
        <v>0</v>
      </c>
      <c r="R121" s="63" t="str">
        <f t="array" ref="R121">XLOOKUP(C121,BD_personas!$A$2:$A$196,BD_personas!$O$2:$O$196,"no dato",0,1)</f>
        <v>1127276399</v>
      </c>
      <c r="S121" s="63" t="str">
        <f t="array" ref="S121">XLOOKUP(C121,BD_personas!$A$2:$A$196,BD_personas!$N$2:$N$196,"no dato",0,1)</f>
        <v>diegoruizdiaz221@gmail.com</v>
      </c>
      <c r="T121" s="63" t="str">
        <f t="array" ref="T121">XLOOKUP(R121,grupo_whatsapp!$A$2:$A$306,grupo_whatsapp!$B$2:$B$306,"no esta",0,1)</f>
        <v>1</v>
      </c>
      <c r="U121" s="63" t="str">
        <f t="array" ref="U121">XLOOKUP(C121,aux_BD_Laborales!$A$2:$A$207,aux_BD_Laborales!$S$2:$S$207,"no dato",0,1)</f>
        <v>no dato</v>
      </c>
      <c r="V121" s="73"/>
      <c r="W121" s="55"/>
    </row>
    <row r="122" ht="15.75" hidden="1" customHeight="1">
      <c r="A122" s="56"/>
      <c r="B122" s="57"/>
      <c r="C122" s="58" t="str">
        <f>BD_personas!$A$2:$A$196</f>
        <v>33059642</v>
      </c>
      <c r="D122" s="58" t="str">
        <f t="array" ref="D122">XLOOKUP(C122,aux_BD_Laborales!$B$2:$B$207,aux_BD_Laborales!$P$2:$P$207,"dato no encontrado",0,1)</f>
        <v>Monotributista</v>
      </c>
      <c r="E122" s="57" t="str">
        <f t="array" ref="E122">XLOOKUP(C122,aux_BD_Delegados!$B$2:$B$17,aux_BD_Delegados!$D$2:$D$17," ",0,1)</f>
        <v> </v>
      </c>
      <c r="F122" s="58" t="str">
        <f t="array" ref="F122">CONCATENATE(XLOOKUP(C122,BD_personas!$A$2:$A$196,BD_personas!$B$2:$B$196,"no dato",0,1),", ",XLOOKUP(C122,BD_personas!$A$2:$A$196,BD_personas!$C$2:$C$196,"no dato",0,1))</f>
        <v>saracho,  gabriela</v>
      </c>
      <c r="G122" s="58" t="str">
        <f t="array" ref="G122">XLOOKUP(C122,aux_BD_Laborales!$B$2:$B$207,aux_BD_Laborales!$C$2:$C$207,"no dato",0,1)</f>
        <v>2856</v>
      </c>
      <c r="H122" s="74" t="str">
        <f t="array" ref="H122">XLOOKUP(C122,aux_BD_Laborales!$B$2:$B$207, aux_BD_Laborales!$Q$2:$Q$207,"no dato",0,1)</f>
        <v/>
      </c>
      <c r="I122" s="58" t="str">
        <f t="array" ref="I122">XLOOKUP(C122,aux_BD_Laborales!$B$2:$B$207,aux_BD_Laborales!$R$2:$R$207,"no dato",0,1)</f>
        <v>126</v>
      </c>
      <c r="J122" s="58" t="str">
        <f t="array" ref="J122">XLOOKUP(C122,BD_personas!$A$2:$A$196,BD_personas!$D$2:$D$196,"no dato",0,1)</f>
        <v>33059642</v>
      </c>
      <c r="K122" s="59" t="str">
        <f t="array" ref="K122">XLOOKUP(C122,BD_personas!$A$2:$A$196,BD_personas!$P$2:$P$196,"no dato",0,1)</f>
        <v>6/4/1987</v>
      </c>
      <c r="L122" s="58" t="str">
        <f>COUNTIF(Bd_hijos!B:B,C122)</f>
        <v>0</v>
      </c>
      <c r="M122" s="60" t="str">
        <f>COUNTIFS(Bd_hijos!B:B,C122,Bd_hijos!I:I,1)</f>
        <v>0</v>
      </c>
      <c r="N122" s="60" t="str">
        <f>COUNTIFS(Bd_hijos!B:B,C122,Bd_hijos!J:J,1)</f>
        <v>0</v>
      </c>
      <c r="O122" s="60" t="str">
        <f>COUNTIFS(Bd_hijos!B:B,C122,Bd_hijos!K:K,1)</f>
        <v>0</v>
      </c>
      <c r="P122" s="60" t="str">
        <f>COUNTIFS(Bd_hijos!B:B,C122,Bd_hijos!L:L,1)</f>
        <v>0</v>
      </c>
      <c r="Q122" s="60" t="str">
        <f t="shared" si="1"/>
        <v>0</v>
      </c>
      <c r="R122" s="58" t="str">
        <f t="array" ref="R122">XLOOKUP(C122,BD_personas!$A$2:$A$196,BD_personas!$O$2:$O$196,"no dato",0,1)</f>
        <v>2320305154</v>
      </c>
      <c r="S122" s="58" t="str">
        <f t="array" ref="S122">XLOOKUP(C122,BD_personas!$A$2:$A$196,BD_personas!$N$2:$N$196,"no dato",0,1)</f>
        <v>gabrielasaracho28@gmail.com</v>
      </c>
      <c r="T122" s="58" t="str">
        <f t="array" ref="T122">XLOOKUP(R122,grupo_whatsapp!$A$2:$A$306,grupo_whatsapp!$B$2:$B$306,"no esta",0,1)</f>
        <v>no esta</v>
      </c>
      <c r="U122" s="58" t="str">
        <f t="array" ref="U122">XLOOKUP(C122,aux_BD_Laborales!$A$2:$A$207,aux_BD_Laborales!$S$2:$S$207,"no dato",0,1)</f>
        <v>no dato</v>
      </c>
      <c r="V122" s="73"/>
      <c r="W122" s="55"/>
    </row>
    <row r="123" ht="15.75" customHeight="1">
      <c r="A123" s="56"/>
      <c r="B123" s="57"/>
      <c r="C123" s="63" t="str">
        <f>BD_personas!$A$2:$A$196</f>
        <v>30161994</v>
      </c>
      <c r="D123" s="63" t="str">
        <f t="array" ref="D123">XLOOKUP(C123,aux_BD_Laborales!$B$2:$B$207,aux_BD_Laborales!$P$2:$P$207,"dato no encontrado",0,1)</f>
        <v>Monotributista</v>
      </c>
      <c r="E123" s="57" t="str">
        <f t="array" ref="E123">XLOOKUP(C123,aux_BD_Delegados!$B$2:$B$17,aux_BD_Delegados!$D$2:$D$17," ",0,1)</f>
        <v> </v>
      </c>
      <c r="F123" s="63" t="str">
        <f t="array" ref="F123">CONCATENATE(XLOOKUP(C123,BD_personas!$A$2:$A$196,BD_personas!$B$2:$B$196,"no dato",0,1),", ",XLOOKUP(C123,BD_personas!$A$2:$A$196,BD_personas!$C$2:$C$196,"no dato",0,1))</f>
        <v>sabbagh,  mario javier</v>
      </c>
      <c r="G123" s="63" t="str">
        <f t="array" ref="G123">XLOOKUP(C123,aux_BD_Laborales!$B$2:$B$207,aux_BD_Laborales!$C$2:$C$207,"no dato",0,1)</f>
        <v>2001</v>
      </c>
      <c r="H123" s="64" t="str">
        <f t="array" ref="H123">XLOOKUP(C123,aux_BD_Laborales!$B$2:$B$207, aux_BD_Laborales!$Q$2:$Q$207,"no dato",0,1)</f>
        <v>18/8/2022</v>
      </c>
      <c r="I123" s="63" t="str">
        <f t="array" ref="I123">XLOOKUP(C123,aux_BD_Laborales!$B$2:$B$207,aux_BD_Laborales!$R$2:$R$207,"no dato",0,1)</f>
        <v>3</v>
      </c>
      <c r="J123" s="63" t="str">
        <f t="array" ref="J123">XLOOKUP(C123,BD_personas!$A$2:$A$196,BD_personas!$D$2:$D$196,"no dato",0,1)</f>
        <v>30161994</v>
      </c>
      <c r="K123" s="74" t="str">
        <f t="array" ref="K123">XLOOKUP(C123,BD_personas!$A$2:$A$196,BD_personas!$P$2:$P$196,"no dato",0,1)</f>
        <v/>
      </c>
      <c r="L123" s="63" t="str">
        <f>COUNTIF(Bd_hijos!B:B,C123)</f>
        <v>0</v>
      </c>
      <c r="M123" s="65" t="str">
        <f>COUNTIFS(Bd_hijos!B:B,C123,Bd_hijos!I:I,1)</f>
        <v>0</v>
      </c>
      <c r="N123" s="65" t="str">
        <f>COUNTIFS(Bd_hijos!B:B,C123,Bd_hijos!J:J,1)</f>
        <v>0</v>
      </c>
      <c r="O123" s="65" t="str">
        <f>COUNTIFS(Bd_hijos!B:B,C123,Bd_hijos!K:K,1)</f>
        <v>0</v>
      </c>
      <c r="P123" s="65" t="str">
        <f>COUNTIFS(Bd_hijos!B:B,C123,Bd_hijos!L:L,1)</f>
        <v>0</v>
      </c>
      <c r="Q123" s="65" t="str">
        <f t="shared" si="1"/>
        <v>0</v>
      </c>
      <c r="R123" s="63" t="str">
        <f t="array" ref="R123">XLOOKUP(C123,BD_personas!$A$2:$A$196,BD_personas!$O$2:$O$196,"no dato",0,1)</f>
        <v>1136699218</v>
      </c>
      <c r="S123" s="63" t="str">
        <f t="array" ref="S123">XLOOKUP(C123,BD_personas!$A$2:$A$196,BD_personas!$N$2:$N$196,"no dato",0,1)</f>
        <v>sabbaghmario37@gmail.com</v>
      </c>
      <c r="T123" s="63" t="str">
        <f t="array" ref="T123">XLOOKUP(R123,grupo_whatsapp!$A$2:$A$306,grupo_whatsapp!$B$2:$B$306,"no esta",0,1)</f>
        <v>1</v>
      </c>
      <c r="U123" s="63" t="str">
        <f t="array" ref="U123">XLOOKUP(C123,aux_BD_Laborales!$A$2:$A$207,aux_BD_Laborales!$S$2:$S$207,"no dato",0,1)</f>
        <v>no dato</v>
      </c>
      <c r="V123" s="73"/>
      <c r="W123" s="55"/>
    </row>
    <row r="124" ht="15.75" customHeight="1">
      <c r="A124" s="56"/>
      <c r="B124" s="57"/>
      <c r="C124" s="58" t="str">
        <f>BD_personas!$A$2:$A$196</f>
        <v>36375804</v>
      </c>
      <c r="D124" s="58" t="str">
        <f t="array" ref="D124">XLOOKUP(C124,aux_BD_Laborales!$B$2:$B$207,aux_BD_Laborales!$P$2:$P$207,"dato no encontrado",0,1)</f>
        <v>Monotributista</v>
      </c>
      <c r="E124" s="57" t="str">
        <f t="array" ref="E124">XLOOKUP(C124,aux_BD_Delegados!$B$2:$B$17,aux_BD_Delegados!$D$2:$D$17," ",0,1)</f>
        <v> </v>
      </c>
      <c r="F124" s="58" t="str">
        <f t="array" ref="F124">CONCATENATE(XLOOKUP(C124,BD_personas!$A$2:$A$196,BD_personas!$B$2:$B$196,"no dato",0,1),", ",XLOOKUP(C124,BD_personas!$A$2:$A$196,BD_personas!$C$2:$C$196,"no dato",0,1))</f>
        <v>salazar,  claudio</v>
      </c>
      <c r="G124" s="58" t="str">
        <f t="array" ref="G124">XLOOKUP(C124,aux_BD_Laborales!$B$2:$B$207,aux_BD_Laborales!$C$2:$C$207,"no dato",0,1)</f>
        <v>1234</v>
      </c>
      <c r="H124" s="59" t="str">
        <f t="array" ref="H124">XLOOKUP(C124,aux_BD_Laborales!$B$2:$B$207, aux_BD_Laborales!$Q$2:$Q$207,"no dato",0,1)</f>
        <v>5/3/2018</v>
      </c>
      <c r="I124" s="58" t="str">
        <f t="array" ref="I124">XLOOKUP(C124,aux_BD_Laborales!$B$2:$B$207,aux_BD_Laborales!$R$2:$R$207,"no dato",0,1)</f>
        <v>7</v>
      </c>
      <c r="J124" s="58" t="str">
        <f t="array" ref="J124">XLOOKUP(C124,BD_personas!$A$2:$A$196,BD_personas!$D$2:$D$196,"no dato",0,1)</f>
        <v>36375804</v>
      </c>
      <c r="K124" s="59" t="str">
        <f t="array" ref="K124">XLOOKUP(C124,BD_personas!$A$2:$A$196,BD_personas!$P$2:$P$196,"no dato",0,1)</f>
        <v>25/10/1991</v>
      </c>
      <c r="L124" s="58" t="str">
        <f>COUNTIF(Bd_hijos!B:B,C124)</f>
        <v>1</v>
      </c>
      <c r="M124" s="60" t="str">
        <f>COUNTIFS(Bd_hijos!B:B,C124,Bd_hijos!I:I,1)</f>
        <v>0</v>
      </c>
      <c r="N124" s="60" t="str">
        <f>COUNTIFS(Bd_hijos!B:B,C124,Bd_hijos!J:J,1)</f>
        <v>0</v>
      </c>
      <c r="O124" s="60" t="str">
        <f>COUNTIFS(Bd_hijos!B:B,C124,Bd_hijos!K:K,1)</f>
        <v>0</v>
      </c>
      <c r="P124" s="60" t="str">
        <f>COUNTIFS(Bd_hijos!B:B,C124,Bd_hijos!L:L,1)</f>
        <v>0</v>
      </c>
      <c r="Q124" s="60" t="str">
        <f t="shared" si="1"/>
        <v>0</v>
      </c>
      <c r="R124" s="58" t="str">
        <f t="array" ref="R124">XLOOKUP(C124,BD_personas!$A$2:$A$196,BD_personas!$O$2:$O$196,"no dato",0,1)</f>
        <v>1161708518</v>
      </c>
      <c r="S124" s="58" t="str">
        <f t="array" ref="S124">XLOOKUP(C124,BD_personas!$A$2:$A$196,BD_personas!$N$2:$N$196,"no dato",0,1)</f>
        <v>klaudiosalazar91@gmail.com</v>
      </c>
      <c r="T124" s="58" t="str">
        <f t="array" ref="T124">XLOOKUP(R124,grupo_whatsapp!$A$2:$A$306,grupo_whatsapp!$B$2:$B$306,"no esta",0,1)</f>
        <v>1</v>
      </c>
      <c r="U124" s="58" t="str">
        <f t="array" ref="U124">XLOOKUP(C124,aux_BD_Laborales!$A$2:$A$207,aux_BD_Laborales!$S$2:$S$207,"no dato",0,1)</f>
        <v>no dato</v>
      </c>
      <c r="V124" s="73"/>
      <c r="W124" s="55"/>
    </row>
    <row r="125" ht="15.75" customHeight="1">
      <c r="A125" s="56"/>
      <c r="B125" s="57"/>
      <c r="C125" s="63" t="str">
        <f>BD_personas!$A$2:$A$196</f>
        <v>23506497</v>
      </c>
      <c r="D125" s="63" t="str">
        <f t="array" ref="D125">XLOOKUP(C125,aux_BD_Laborales!$B$2:$B$207,aux_BD_Laborales!$P$2:$P$207,"dato no encontrado",0,1)</f>
        <v>Monotributista</v>
      </c>
      <c r="E125" s="57" t="str">
        <f t="array" ref="E125">XLOOKUP(C125,aux_BD_Delegados!$B$2:$B$17,aux_BD_Delegados!$D$2:$D$17," ",0,1)</f>
        <v> </v>
      </c>
      <c r="F125" s="63" t="str">
        <f t="array" ref="F125">CONCATENATE(XLOOKUP(C125,BD_personas!$A$2:$A$196,BD_personas!$B$2:$B$196,"no dato",0,1),", ",XLOOKUP(C125,BD_personas!$A$2:$A$196,BD_personas!$C$2:$C$196,"no dato",0,1))</f>
        <v>sartori,  carina alejandra </v>
      </c>
      <c r="G125" s="63" t="str">
        <f t="array" ref="G125">XLOOKUP(C125,aux_BD_Laborales!$B$2:$B$207,aux_BD_Laborales!$C$2:$C$207,"no dato",0,1)</f>
        <v>1674</v>
      </c>
      <c r="H125" s="64" t="str">
        <f t="array" ref="H125">XLOOKUP(C125,aux_BD_Laborales!$B$2:$B$207, aux_BD_Laborales!$Q$2:$Q$207,"no dato",0,1)</f>
        <v>26/4/2019</v>
      </c>
      <c r="I125" s="63" t="str">
        <f t="array" ref="I125">XLOOKUP(C125,aux_BD_Laborales!$B$2:$B$207,aux_BD_Laborales!$R$2:$R$207,"no dato",0,1)</f>
        <v>6</v>
      </c>
      <c r="J125" s="63" t="str">
        <f t="array" ref="J125">XLOOKUP(C125,BD_personas!$A$2:$A$196,BD_personas!$D$2:$D$196,"no dato",0,1)</f>
        <v>23506497</v>
      </c>
      <c r="K125" s="64" t="str">
        <f t="array" ref="K125">XLOOKUP(C125,BD_personas!$A$2:$A$196,BD_personas!$P$2:$P$196,"no dato",0,1)</f>
        <v>29/12/1973</v>
      </c>
      <c r="L125" s="63" t="str">
        <f>COUNTIF(Bd_hijos!B:B,C125)</f>
        <v>2</v>
      </c>
      <c r="M125" s="65" t="str">
        <f>COUNTIFS(Bd_hijos!B:B,C125,Bd_hijos!I:I,1)</f>
        <v>0</v>
      </c>
      <c r="N125" s="65" t="str">
        <f>COUNTIFS(Bd_hijos!B:B,C125,Bd_hijos!J:J,1)</f>
        <v>0</v>
      </c>
      <c r="O125" s="65" t="str">
        <f>COUNTIFS(Bd_hijos!B:B,C125,Bd_hijos!K:K,1)</f>
        <v>0</v>
      </c>
      <c r="P125" s="65" t="str">
        <f>COUNTIFS(Bd_hijos!B:B,C125,Bd_hijos!L:L,1)</f>
        <v>1</v>
      </c>
      <c r="Q125" s="65" t="str">
        <f t="shared" si="1"/>
        <v>1</v>
      </c>
      <c r="R125" s="63" t="str">
        <f t="array" ref="R125">XLOOKUP(C125,BD_personas!$A$2:$A$196,BD_personas!$O$2:$O$196,"no dato",0,1)</f>
        <v>1171661108</v>
      </c>
      <c r="S125" s="63" t="str">
        <f t="array" ref="S125">XLOOKUP(C125,BD_personas!$A$2:$A$196,BD_personas!$N$2:$N$196,"no dato",0,1)</f>
        <v>Carilula@hotmail.com</v>
      </c>
      <c r="T125" s="63" t="str">
        <f t="array" ref="T125">XLOOKUP(R125,grupo_whatsapp!$A$2:$A$306,grupo_whatsapp!$B$2:$B$306,"no esta",0,1)</f>
        <v>1</v>
      </c>
      <c r="U125" s="63" t="str">
        <f t="array" ref="U125">XLOOKUP(C125,BD_personas!$A$2:$A$196,aux_BD_Laborales!$S$2:$S$207,"no dato",0,1)</f>
        <v>#N/A</v>
      </c>
      <c r="V125" s="66" t="str">
        <f t="array" ref="V125">XLOOKUP(C125,aux_BD_Laborales!$B$2:$B$207,aux_BD_Laborales!$T$2:$T$207,"no tiene ficha pdf",0,1)</f>
        <v>1</v>
      </c>
      <c r="W125" s="55"/>
    </row>
    <row r="126" ht="15.75" customHeight="1">
      <c r="A126" s="56"/>
      <c r="B126" s="57"/>
      <c r="C126" s="58" t="str">
        <f>BD_personas!$A$2:$A$196</f>
        <v>27621398</v>
      </c>
      <c r="D126" s="58" t="str">
        <f t="array" ref="D126">XLOOKUP(C126,aux_BD_Laborales!$B$2:$B$207,aux_BD_Laborales!$P$2:$P$207,"dato no encontrado",0,1)</f>
        <v>Monotributista</v>
      </c>
      <c r="E126" s="57" t="str">
        <f t="array" ref="E126">XLOOKUP(C126,aux_BD_Delegados!$B$2:$B$17,aux_BD_Delegados!$D$2:$D$17," ",0,1)</f>
        <v> </v>
      </c>
      <c r="F126" s="58" t="str">
        <f t="array" ref="F126">CONCATENATE(XLOOKUP(C126,BD_personas!$A$2:$A$196,BD_personas!$B$2:$B$196,"no dato",0,1),", ",XLOOKUP(C126,BD_personas!$A$2:$A$196,BD_personas!$C$2:$C$196,"no dato",0,1))</f>
        <v>siles,  romina leticia </v>
      </c>
      <c r="G126" s="58" t="str">
        <f t="array" ref="G126">XLOOKUP(C126,aux_BD_Laborales!$B$2:$B$207,aux_BD_Laborales!$C$2:$C$207,"no dato",0,1)</f>
        <v>1665</v>
      </c>
      <c r="H126" s="59" t="str">
        <f t="array" ref="H126">XLOOKUP(C126,aux_BD_Laborales!$B$2:$B$207, aux_BD_Laborales!$Q$2:$Q$207,"no dato",0,1)</f>
        <v>15/4/2019</v>
      </c>
      <c r="I126" s="58" t="str">
        <f t="array" ref="I126">XLOOKUP(C126,aux_BD_Laborales!$B$2:$B$207,aux_BD_Laborales!$R$2:$R$207,"no dato",0,1)</f>
        <v>6</v>
      </c>
      <c r="J126" s="58" t="str">
        <f t="array" ref="J126">XLOOKUP(C126,BD_personas!$A$2:$A$196,BD_personas!$D$2:$D$196,"no dato",0,1)</f>
        <v>27621398</v>
      </c>
      <c r="K126" s="59" t="str">
        <f t="array" ref="K126">XLOOKUP(C126,BD_personas!$A$2:$A$196,BD_personas!$P$2:$P$196,"no dato",0,1)</f>
        <v>7/12/1979</v>
      </c>
      <c r="L126" s="58" t="str">
        <f>COUNTIF(Bd_hijos!B:B,C126)</f>
        <v>0</v>
      </c>
      <c r="M126" s="60" t="str">
        <f>COUNTIFS(Bd_hijos!B:B,C126,Bd_hijos!I:I,1)</f>
        <v>0</v>
      </c>
      <c r="N126" s="60" t="str">
        <f>COUNTIFS(Bd_hijos!B:B,C126,Bd_hijos!J:J,1)</f>
        <v>0</v>
      </c>
      <c r="O126" s="60" t="str">
        <f>COUNTIFS(Bd_hijos!B:B,C126,Bd_hijos!K:K,1)</f>
        <v>0</v>
      </c>
      <c r="P126" s="60" t="str">
        <f>COUNTIFS(Bd_hijos!B:B,C126,Bd_hijos!L:L,1)</f>
        <v>0</v>
      </c>
      <c r="Q126" s="60" t="str">
        <f t="shared" si="1"/>
        <v>0</v>
      </c>
      <c r="R126" s="58" t="str">
        <f t="array" ref="R126">XLOOKUP(C126,BD_personas!$A$2:$A$196,BD_personas!$O$2:$O$196,"no dato",0,1)</f>
        <v>1168069316</v>
      </c>
      <c r="S126" s="58" t="str">
        <f t="array" ref="S126">XLOOKUP(C126,BD_personas!$A$2:$A$196,BD_personas!$N$2:$N$196,"no dato",0,1)</f>
        <v>rominasiles@hotmail.com </v>
      </c>
      <c r="T126" s="58" t="str">
        <f t="array" ref="T126">XLOOKUP(R126,grupo_whatsapp!$A$2:$A$306,grupo_whatsapp!$B$2:$B$306,"no esta",0,1)</f>
        <v>1</v>
      </c>
      <c r="U126" s="58" t="str">
        <f t="array" ref="U126">XLOOKUP(C126,BD_personas!$A$2:$A$196,aux_BD_Laborales!$S$2:$S$207,"no dato",0,1)</f>
        <v>#N/A</v>
      </c>
      <c r="V126" s="62" t="str">
        <f t="array" ref="V126">XLOOKUP(C126,aux_BD_Laborales!$B$2:$B$207,aux_BD_Laborales!$T$2:$T$207,"no tiene ficha pdf",0,1)</f>
        <v>no tiene en pdf</v>
      </c>
      <c r="W126" s="55"/>
    </row>
    <row r="127" ht="15.75" customHeight="1">
      <c r="A127" s="56"/>
      <c r="B127" s="57"/>
      <c r="C127" s="67" t="str">
        <f>BD_personas!$A$2:$A$196</f>
        <v>31164406</v>
      </c>
      <c r="D127" s="67" t="str">
        <f t="array" ref="D127">XLOOKUP(C127,aux_BD_Laborales!$B$2:$B$207,aux_BD_Laborales!$P$2:$P$207,"dato no encontrado",0,1)</f>
        <v>Monotributista</v>
      </c>
      <c r="E127" s="67" t="str">
        <f t="array" ref="E127">XLOOKUP(C127,aux_BD_Delegados!$B$2:$B$17,aux_BD_Delegados!$D$2:$D$17," ",0,1)</f>
        <v>1</v>
      </c>
      <c r="F127" s="67" t="str">
        <f t="array" ref="F127">CONCATENATE(XLOOKUP(C127,BD_personas!$A$2:$A$196,BD_personas!$B$2:$B$196,"no dato",0,1),", ",XLOOKUP(C127,BD_personas!$A$2:$A$196,BD_personas!$C$2:$C$196,"no dato",0,1))</f>
        <v>silva,  claudia alejandra</v>
      </c>
      <c r="G127" s="67" t="str">
        <f t="array" ref="G127">XLOOKUP(C127,aux_BD_Laborales!$B$2:$B$207,aux_BD_Laborales!$C$2:$C$207,"no dato",0,1)</f>
        <v>1746</v>
      </c>
      <c r="H127" s="68" t="str">
        <f t="array" ref="H127">XLOOKUP(C127,aux_BD_Laborales!$B$2:$B$207, aux_BD_Laborales!$Q$2:$Q$207,"no dato",0,1)</f>
        <v>1/8/2019</v>
      </c>
      <c r="I127" s="67" t="str">
        <f t="array" ref="I127">XLOOKUP(C127,aux_BD_Laborales!$B$2:$B$207,aux_BD_Laborales!$R$2:$R$207,"no dato",0,1)</f>
        <v>6</v>
      </c>
      <c r="J127" s="67" t="str">
        <f t="array" ref="J127">XLOOKUP(C127,BD_personas!$A$2:$A$196,BD_personas!$D$2:$D$196,"no dato",0,1)</f>
        <v>31164406</v>
      </c>
      <c r="K127" s="68" t="str">
        <f t="array" ref="K127">XLOOKUP(C127,BD_personas!$A$2:$A$196,BD_personas!$P$2:$P$196,"no dato",0,1)</f>
        <v>8/8/1984</v>
      </c>
      <c r="L127" s="67" t="str">
        <f>COUNTIF(Bd_hijos!B:B,C127)</f>
        <v>3</v>
      </c>
      <c r="M127" s="69" t="str">
        <f>COUNTIFS(Bd_hijos!B:B,C127,Bd_hijos!I:I,1)</f>
        <v>0</v>
      </c>
      <c r="N127" s="69" t="str">
        <f>COUNTIFS(Bd_hijos!B:B,C127,Bd_hijos!J:J,1)</f>
        <v>1</v>
      </c>
      <c r="O127" s="69" t="str">
        <f>COUNTIFS(Bd_hijos!B:B,C127,Bd_hijos!K:K,1)</f>
        <v>0</v>
      </c>
      <c r="P127" s="69" t="str">
        <f>COUNTIFS(Bd_hijos!B:B,C127,Bd_hijos!L:L,1)</f>
        <v>2</v>
      </c>
      <c r="Q127" s="69" t="str">
        <f t="shared" si="1"/>
        <v>3</v>
      </c>
      <c r="R127" s="67" t="str">
        <f t="array" ref="R127">XLOOKUP(C127,BD_personas!$A$2:$A$196,BD_personas!$O$2:$O$196,"no dato",0,1)</f>
        <v>1154181283</v>
      </c>
      <c r="S127" s="67" t="str">
        <f t="array" ref="S127">XLOOKUP(C127,BD_personas!$A$2:$A$196,BD_personas!$N$2:$N$196,"no dato",0,1)</f>
        <v>claudiaalejandra-silva@hotmail.com</v>
      </c>
      <c r="T127" s="67" t="str">
        <f t="array" ref="T127">XLOOKUP(R127,grupo_whatsapp!$A$2:$A$306,grupo_whatsapp!$B$2:$B$306,"no esta",0,1)</f>
        <v>1</v>
      </c>
      <c r="U127" s="57"/>
      <c r="V127" s="73"/>
      <c r="W127" s="55"/>
    </row>
    <row r="128" ht="15.75" hidden="1" customHeight="1">
      <c r="A128" s="56"/>
      <c r="B128" s="57"/>
      <c r="C128" s="58" t="str">
        <f>BD_personas!$A$2:$A$196</f>
        <v>27767903</v>
      </c>
      <c r="D128" s="58" t="str">
        <f t="array" ref="D128">XLOOKUP(C128,aux_BD_Laborales!$B$2:$B$207,aux_BD_Laborales!$P$2:$P$207,"dato no encontrado",0,1)</f>
        <v>Monotributista</v>
      </c>
      <c r="E128" s="57" t="str">
        <f t="array" ref="E128">XLOOKUP(C128,aux_BD_Delegados!$B$2:$B$17,aux_BD_Delegados!$D$2:$D$17," ",0,1)</f>
        <v> </v>
      </c>
      <c r="F128" s="58" t="str">
        <f t="array" ref="F128">CONCATENATE(XLOOKUP(C128,BD_personas!$A$2:$A$196,BD_personas!$B$2:$B$196,"no dato",0,1),", ",XLOOKUP(C128,BD_personas!$A$2:$A$196,BD_personas!$C$2:$C$196,"no dato",0,1))</f>
        <v>sorbara,  mariana</v>
      </c>
      <c r="G128" s="58" t="str">
        <f t="array" ref="G128">XLOOKUP(C128,aux_BD_Laborales!$B$2:$B$207,aux_BD_Laborales!$C$2:$C$207,"no dato",0,1)</f>
        <v>1239</v>
      </c>
      <c r="H128" s="59" t="str">
        <f t="array" ref="H128">XLOOKUP(C128,aux_BD_Laborales!$B$2:$B$207, aux_BD_Laborales!$Q$2:$Q$207,"no dato",0,1)</f>
        <v>5/2/2018</v>
      </c>
      <c r="I128" s="58" t="str">
        <f t="array" ref="I128">XLOOKUP(C128,aux_BD_Laborales!$B$2:$B$207,aux_BD_Laborales!$R$2:$R$207,"no dato",0,1)</f>
        <v>7</v>
      </c>
      <c r="J128" s="58" t="str">
        <f t="array" ref="J128">XLOOKUP(C128,BD_personas!$A$2:$A$196,BD_personas!$D$2:$D$196,"no dato",0,1)</f>
        <v>27767903</v>
      </c>
      <c r="K128" s="59" t="str">
        <f t="array" ref="K128">XLOOKUP(C128,BD_personas!$A$2:$A$196,BD_personas!$P$2:$P$196,"no dato",0,1)</f>
        <v>16/11/1979</v>
      </c>
      <c r="L128" s="58" t="str">
        <f>COUNTIF(Bd_hijos!B:B,C128)</f>
        <v>1</v>
      </c>
      <c r="M128" s="60" t="str">
        <f>COUNTIFS(Bd_hijos!B:B,C128,Bd_hijos!I:I,1)</f>
        <v>0</v>
      </c>
      <c r="N128" s="60" t="str">
        <f>COUNTIFS(Bd_hijos!B:B,C128,Bd_hijos!J:J,1)</f>
        <v>1</v>
      </c>
      <c r="O128" s="60" t="str">
        <f>COUNTIFS(Bd_hijos!B:B,C128,Bd_hijos!K:K,1)</f>
        <v>0</v>
      </c>
      <c r="P128" s="60" t="str">
        <f>COUNTIFS(Bd_hijos!B:B,C128,Bd_hijos!L:L,1)</f>
        <v>0</v>
      </c>
      <c r="Q128" s="60" t="str">
        <f t="shared" si="1"/>
        <v>1</v>
      </c>
      <c r="R128" s="58" t="str">
        <f t="array" ref="R128">XLOOKUP(C128,BD_personas!$A$2:$A$196,BD_personas!$O$2:$O$196,"no dato",0,1)</f>
        <v>1169257796</v>
      </c>
      <c r="S128" s="58" t="str">
        <f t="array" ref="S128">XLOOKUP(C128,BD_personas!$A$2:$A$196,BD_personas!$N$2:$N$196,"no dato",0,1)</f>
        <v>m.sorbara@yahoo.com</v>
      </c>
      <c r="T128" s="58" t="str">
        <f t="array" ref="T128">XLOOKUP(R128,grupo_whatsapp!$A$2:$A$306,grupo_whatsapp!$B$2:$B$306,"no esta",0,1)</f>
        <v>no esta</v>
      </c>
      <c r="U128" s="57"/>
      <c r="V128" s="71" t="s">
        <v>1173</v>
      </c>
      <c r="W128" s="55"/>
    </row>
    <row r="129" ht="15.75" customHeight="1">
      <c r="A129" s="56"/>
      <c r="B129" s="57"/>
      <c r="C129" s="63" t="str">
        <f>BD_personas!$A$2:$A$196</f>
        <v>94087495</v>
      </c>
      <c r="D129" s="63" t="str">
        <f t="array" ref="D129">XLOOKUP(C129,aux_BD_Laborales!$B$2:$B$207,aux_BD_Laborales!$P$2:$P$207,"dato no encontrado",0,1)</f>
        <v>Monotributista</v>
      </c>
      <c r="E129" s="57" t="str">
        <f t="array" ref="E129">XLOOKUP(C129,aux_BD_Delegados!$B$2:$B$17,aux_BD_Delegados!$D$2:$D$17," ",0,1)</f>
        <v> </v>
      </c>
      <c r="F129" s="63" t="str">
        <f t="array" ref="F129">CONCATENATE(XLOOKUP(C129,BD_personas!$A$2:$A$196,BD_personas!$B$2:$B$196,"no dato",0,1),", ",XLOOKUP(C129,BD_personas!$A$2:$A$196,BD_personas!$C$2:$C$196,"no dato",0,1))</f>
        <v>sotomayor machado,  sandra</v>
      </c>
      <c r="G129" s="63" t="str">
        <f t="array" ref="G129">XLOOKUP(C129,aux_BD_Laborales!$B$2:$B$207,aux_BD_Laborales!$C$2:$C$207,"no dato",0,1)</f>
        <v>1736</v>
      </c>
      <c r="H129" s="64" t="str">
        <f t="array" ref="H129">XLOOKUP(C129,aux_BD_Laborales!$B$2:$B$207, aux_BD_Laborales!$Q$2:$Q$207,"no dato",0,1)</f>
        <v>1/8/2019</v>
      </c>
      <c r="I129" s="63" t="str">
        <f t="array" ref="I129">XLOOKUP(C129,aux_BD_Laborales!$B$2:$B$207,aux_BD_Laborales!$R$2:$R$207,"no dato",0,1)</f>
        <v>6</v>
      </c>
      <c r="J129" s="63" t="str">
        <f t="array" ref="J129">XLOOKUP(C129,BD_personas!$A$2:$A$196,BD_personas!$D$2:$D$196,"no dato",0,1)</f>
        <v>94087495</v>
      </c>
      <c r="K129" s="64" t="str">
        <f t="array" ref="K129">XLOOKUP(C129,BD_personas!$A$2:$A$196,BD_personas!$P$2:$P$196,"no dato",0,1)</f>
        <v>16/5/2021</v>
      </c>
      <c r="L129" s="63" t="str">
        <f>COUNTIF(Bd_hijos!B:B,C129)</f>
        <v>1</v>
      </c>
      <c r="M129" s="65" t="str">
        <f>COUNTIFS(Bd_hijos!B:B,C129,Bd_hijos!I:I,1)</f>
        <v>0</v>
      </c>
      <c r="N129" s="65" t="str">
        <f>COUNTIFS(Bd_hijos!B:B,C129,Bd_hijos!J:J,1)</f>
        <v>0</v>
      </c>
      <c r="O129" s="65" t="str">
        <f>COUNTIFS(Bd_hijos!B:B,C129,Bd_hijos!K:K,1)</f>
        <v>1</v>
      </c>
      <c r="P129" s="65" t="str">
        <f>COUNTIFS(Bd_hijos!B:B,C129,Bd_hijos!L:L,1)</f>
        <v>0</v>
      </c>
      <c r="Q129" s="65" t="str">
        <f t="shared" si="1"/>
        <v>1</v>
      </c>
      <c r="R129" s="63" t="str">
        <f t="array" ref="R129">XLOOKUP(C129,BD_personas!$A$2:$A$196,BD_personas!$O$2:$O$196,"no dato",0,1)</f>
        <v>1162777192</v>
      </c>
      <c r="S129" s="63" t="str">
        <f t="array" ref="S129">XLOOKUP(C129,BD_personas!$A$2:$A$196,BD_personas!$N$2:$N$196,"no dato",0,1)</f>
        <v>sabrina_031629@hotmail.com</v>
      </c>
      <c r="T129" s="63" t="str">
        <f t="array" ref="T129">XLOOKUP(R129,grupo_whatsapp!$A$2:$A$306,grupo_whatsapp!$B$2:$B$306,"no esta",0,1)</f>
        <v>1</v>
      </c>
      <c r="U129" s="57"/>
      <c r="V129" s="73"/>
      <c r="W129" s="55"/>
    </row>
    <row r="130" ht="15.75" hidden="1" customHeight="1">
      <c r="A130" s="56"/>
      <c r="B130" s="57"/>
      <c r="C130" s="58" t="str">
        <f>BD_personas!$A$2:$A$196</f>
        <v>25641513</v>
      </c>
      <c r="D130" s="58" t="str">
        <f t="array" ref="D130">XLOOKUP(C130,aux_BD_Laborales!$B$2:$B$207,aux_BD_Laborales!$P$2:$P$207,"dato no encontrado",0,1)</f>
        <v>Monotributista</v>
      </c>
      <c r="E130" s="57" t="str">
        <f t="array" ref="E130">XLOOKUP(C130,aux_BD_Delegados!$B$2:$B$17,aux_BD_Delegados!$D$2:$D$17," ",0,1)</f>
        <v> </v>
      </c>
      <c r="F130" s="58" t="str">
        <f t="array" ref="F130">CONCATENATE(XLOOKUP(C130,BD_personas!$A$2:$A$196,BD_personas!$B$2:$B$196,"no dato",0,1),", ",XLOOKUP(C130,BD_personas!$A$2:$A$196,BD_personas!$C$2:$C$196,"no dato",0,1))</f>
        <v>sterzel,  hernan</v>
      </c>
      <c r="G130" s="58" t="str">
        <f t="array" ref="G130">XLOOKUP(C130,aux_BD_Laborales!$B$2:$B$207,aux_BD_Laborales!$C$2:$C$207,"no dato",0,1)</f>
        <v>189</v>
      </c>
      <c r="H130" s="59" t="str">
        <f t="array" ref="H130">XLOOKUP(C130,aux_BD_Laborales!$B$2:$B$207, aux_BD_Laborales!$Q$2:$Q$207,"no dato",0,1)</f>
        <v>1/12/2016</v>
      </c>
      <c r="I130" s="58" t="str">
        <f t="array" ref="I130">XLOOKUP(C130,aux_BD_Laborales!$B$2:$B$207,aux_BD_Laborales!$R$2:$R$207,"no dato",0,1)</f>
        <v>9</v>
      </c>
      <c r="J130" s="58" t="str">
        <f t="array" ref="J130">XLOOKUP(C130,BD_personas!$A$2:$A$196,BD_personas!$D$2:$D$196,"no dato",0,1)</f>
        <v>25641513</v>
      </c>
      <c r="K130" s="59" t="str">
        <f t="array" ref="K130">XLOOKUP(C130,BD_personas!$A$2:$A$196,BD_personas!$P$2:$P$196,"no dato",0,1)</f>
        <v>21/10/1976</v>
      </c>
      <c r="L130" s="58" t="str">
        <f>COUNTIF(Bd_hijos!B:B,C130)</f>
        <v>0</v>
      </c>
      <c r="M130" s="60" t="str">
        <f>COUNTIFS(Bd_hijos!B:B,C130,Bd_hijos!I:I,1)</f>
        <v>0</v>
      </c>
      <c r="N130" s="60" t="str">
        <f>COUNTIFS(Bd_hijos!B:B,C130,Bd_hijos!J:J,1)</f>
        <v>0</v>
      </c>
      <c r="O130" s="60" t="str">
        <f>COUNTIFS(Bd_hijos!B:B,C130,Bd_hijos!K:K,1)</f>
        <v>0</v>
      </c>
      <c r="P130" s="60" t="str">
        <f>COUNTIFS(Bd_hijos!B:B,C130,Bd_hijos!L:L,1)</f>
        <v>0</v>
      </c>
      <c r="Q130" s="60" t="str">
        <f t="shared" si="1"/>
        <v>0</v>
      </c>
      <c r="R130" s="58" t="str">
        <f t="array" ref="R130">XLOOKUP(C130,BD_personas!$A$2:$A$196,BD_personas!$O$2:$O$196,"no dato",0,1)</f>
        <v>1136852591</v>
      </c>
      <c r="S130" s="58" t="str">
        <f t="array" ref="S130">XLOOKUP(C130,BD_personas!$A$2:$A$196,BD_personas!$N$2:$N$196,"no dato",0,1)</f>
        <v>hernansterzel01@gmail.com</v>
      </c>
      <c r="T130" s="58" t="str">
        <f t="array" ref="T130">XLOOKUP(R130,grupo_whatsapp!$A$2:$A$306,grupo_whatsapp!$B$2:$B$306,"no esta",0,1)</f>
        <v>no esta</v>
      </c>
      <c r="U130" s="58" t="str">
        <f t="array" ref="U130">XLOOKUP(C130,aux_BD_Laborales!$A$2:$A$207,aux_BD_Laborales!$S$2:$S$207,"no dato",0,1)</f>
        <v>no dato</v>
      </c>
      <c r="V130" s="73"/>
      <c r="W130" s="55"/>
    </row>
    <row r="131" ht="15.75" customHeight="1">
      <c r="A131" s="56"/>
      <c r="B131" s="57"/>
      <c r="C131" s="67" t="str">
        <f>BD_personas!$A$2:$A$196</f>
        <v>33250656</v>
      </c>
      <c r="D131" s="67" t="str">
        <f t="array" ref="D131">XLOOKUP(C131,aux_BD_Laborales!$B$2:$B$207,aux_BD_Laborales!$P$2:$P$207,"dato no encontrado",0,1)</f>
        <v>Planta Permanente</v>
      </c>
      <c r="E131" s="67" t="str">
        <f t="array" ref="E131">XLOOKUP(C131,aux_BD_Delegados!$B$2:$B$17,aux_BD_Delegados!$D$2:$D$17," ",0,1)</f>
        <v>1</v>
      </c>
      <c r="F131" s="67" t="str">
        <f t="array" ref="F131">CONCATENATE(XLOOKUP(C131,BD_personas!$A$2:$A$196,BD_personas!$B$2:$B$196,"no dato",0,1),", ",XLOOKUP(C131,BD_personas!$A$2:$A$196,BD_personas!$C$2:$C$196,"no dato",0,1))</f>
        <v>suarez,  cristian marcelo</v>
      </c>
      <c r="G131" s="67" t="str">
        <f t="array" ref="G131">XLOOKUP(C131,aux_BD_Laborales!$B$2:$B$207,aux_BD_Laborales!$C$2:$C$207,"no dato",0,1)</f>
        <v>260</v>
      </c>
      <c r="H131" s="68" t="str">
        <f t="array" ref="H131">XLOOKUP(C131,aux_BD_Laborales!$B$2:$B$207, aux_BD_Laborales!$Q$2:$Q$207,"no dato",0,1)</f>
        <v>1/3/2017</v>
      </c>
      <c r="I131" s="67" t="str">
        <f t="array" ref="I131">XLOOKUP(C131,aux_BD_Laborales!$B$2:$B$207,aux_BD_Laborales!$R$2:$R$207,"no dato",0,1)</f>
        <v>8</v>
      </c>
      <c r="J131" s="67" t="str">
        <f t="array" ref="J131">XLOOKUP(C131,BD_personas!$A$2:$A$196,BD_personas!$D$2:$D$196,"no dato",0,1)</f>
        <v>33250656</v>
      </c>
      <c r="K131" s="68" t="str">
        <f t="array" ref="K131">XLOOKUP(C131,BD_personas!$A$2:$A$196,BD_personas!$P$2:$P$196,"no dato",0,1)</f>
        <v>14/3/1988</v>
      </c>
      <c r="L131" s="67" t="str">
        <f>COUNTIF(Bd_hijos!B:B,C131)</f>
        <v>0</v>
      </c>
      <c r="M131" s="69" t="str">
        <f>COUNTIFS(Bd_hijos!B:B,C131,Bd_hijos!I:I,1)</f>
        <v>0</v>
      </c>
      <c r="N131" s="69" t="str">
        <f>COUNTIFS(Bd_hijos!B:B,C131,Bd_hijos!J:J,1)</f>
        <v>0</v>
      </c>
      <c r="O131" s="69" t="str">
        <f>COUNTIFS(Bd_hijos!B:B,C131,Bd_hijos!K:K,1)</f>
        <v>0</v>
      </c>
      <c r="P131" s="69" t="str">
        <f>COUNTIFS(Bd_hijos!B:B,C131,Bd_hijos!L:L,1)</f>
        <v>0</v>
      </c>
      <c r="Q131" s="69" t="str">
        <f t="shared" si="1"/>
        <v>0</v>
      </c>
      <c r="R131" s="67" t="str">
        <f t="array" ref="R131">XLOOKUP(C131,BD_personas!$A$2:$A$196,BD_personas!$O$2:$O$196,"no dato",0,1)</f>
        <v>1138308481</v>
      </c>
      <c r="S131" s="67" t="str">
        <f t="array" ref="S131">XLOOKUP(C131,BD_personas!$A$2:$A$196,BD_personas!$N$2:$N$196,"no dato",0,1)</f>
        <v>Kitly88@gmail.com</v>
      </c>
      <c r="T131" s="67" t="str">
        <f t="array" ref="T131">XLOOKUP(R131,grupo_whatsapp!$A$2:$A$306,grupo_whatsapp!$B$2:$B$306,"no esta",0,1)</f>
        <v>1</v>
      </c>
      <c r="U131" s="67" t="str">
        <f t="array" ref="U131">XLOOKUP(C131,aux_BD_Laborales!$A$2:$A$207,aux_BD_Laborales!$S$2:$S$207,"no dato",0,1)</f>
        <v>no dato</v>
      </c>
      <c r="V131" s="73"/>
      <c r="W131" s="55"/>
    </row>
    <row r="132" ht="15.75" hidden="1" customHeight="1">
      <c r="A132" s="56"/>
      <c r="B132" s="57"/>
      <c r="C132" s="58" t="str">
        <f>BD_personas!$A$2:$A$196</f>
        <v>37350704</v>
      </c>
      <c r="D132" s="58" t="str">
        <f t="array" ref="D132">XLOOKUP(C132,aux_BD_Laborales!$B$2:$B$207,aux_BD_Laborales!$P$2:$P$207,"dato no encontrado",0,1)</f>
        <v>Planta Permanente</v>
      </c>
      <c r="E132" s="57" t="str">
        <f t="array" ref="E132">XLOOKUP(C132,aux_BD_Delegados!$B$2:$B$17,aux_BD_Delegados!$D$2:$D$17," ",0,1)</f>
        <v> </v>
      </c>
      <c r="F132" s="58" t="str">
        <f t="array" ref="F132">CONCATENATE(XLOOKUP(C132,BD_personas!$A$2:$A$196,BD_personas!$B$2:$B$196,"no dato",0,1),", ",XLOOKUP(C132,BD_personas!$A$2:$A$196,BD_personas!$C$2:$C$196,"no dato",0,1))</f>
        <v>torres,  rodrigo</v>
      </c>
      <c r="G132" s="57" t="str">
        <f t="array" ref="G132">XLOOKUP(C132,aux_BD_Laborales!$B$2:$B$207,aux_BD_Laborales!$C$2:$C$207,"no dato",0,1)</f>
        <v/>
      </c>
      <c r="H132" s="74" t="str">
        <f t="array" ref="H132">XLOOKUP(C132,aux_BD_Laborales!$B$2:$B$207, aux_BD_Laborales!$Q$2:$Q$207,"no dato",0,1)</f>
        <v/>
      </c>
      <c r="I132" s="58" t="str">
        <f t="array" ref="I132">XLOOKUP(C132,aux_BD_Laborales!$B$2:$B$207,aux_BD_Laborales!$R$2:$R$207,"no dato",0,1)</f>
        <v>126</v>
      </c>
      <c r="J132" s="58" t="str">
        <f t="array" ref="J132">XLOOKUP(C132,BD_personas!$A$2:$A$196,BD_personas!$D$2:$D$196,"no dato",0,1)</f>
        <v>37350704</v>
      </c>
      <c r="K132" s="74" t="str">
        <f t="array" ref="K132">XLOOKUP(C132,BD_personas!$A$2:$A$196,BD_personas!$P$2:$P$196,"no dato",0,1)</f>
        <v/>
      </c>
      <c r="L132" s="58" t="str">
        <f>COUNTIF(Bd_hijos!B:B,C132)</f>
        <v>0</v>
      </c>
      <c r="M132" s="60" t="str">
        <f>COUNTIFS(Bd_hijos!B:B,C132,Bd_hijos!I:I,1)</f>
        <v>0</v>
      </c>
      <c r="N132" s="60" t="str">
        <f>COUNTIFS(Bd_hijos!B:B,C132,Bd_hijos!J:J,1)</f>
        <v>0</v>
      </c>
      <c r="O132" s="60" t="str">
        <f>COUNTIFS(Bd_hijos!B:B,C132,Bd_hijos!K:K,1)</f>
        <v>0</v>
      </c>
      <c r="P132" s="60" t="str">
        <f>COUNTIFS(Bd_hijos!B:B,C132,Bd_hijos!L:L,1)</f>
        <v>0</v>
      </c>
      <c r="Q132" s="60" t="str">
        <f t="shared" si="1"/>
        <v>0</v>
      </c>
      <c r="R132" s="57" t="str">
        <f t="array" ref="R132">XLOOKUP(C132,BD_personas!$A$2:$A$196,BD_personas!$O$2:$O$196,"no dato",0,1)</f>
        <v/>
      </c>
      <c r="S132" s="57" t="str">
        <f t="array" ref="S132">XLOOKUP(C132,BD_personas!$A$2:$A$196,BD_personas!$N$2:$N$196,"no dato",0,1)</f>
        <v/>
      </c>
      <c r="T132" s="58" t="str">
        <f t="array" ref="T132">XLOOKUP(R132,grupo_whatsapp!$A$2:$A$306,grupo_whatsapp!$B$2:$B$306,"no esta",0,1)</f>
        <v>no esta</v>
      </c>
      <c r="U132" s="58" t="str">
        <f t="array" ref="U132">XLOOKUP(C132,aux_BD_Laborales!$A$2:$A$207,aux_BD_Laborales!$S$2:$S$207,"no dato",0,1)</f>
        <v>no dato</v>
      </c>
      <c r="V132" s="73"/>
      <c r="W132" s="55"/>
    </row>
    <row r="133" ht="15.75" hidden="1" customHeight="1">
      <c r="A133" s="56"/>
      <c r="B133" s="57"/>
      <c r="C133" s="63" t="str">
        <f>BD_personas!$A$2:$A$196</f>
        <v>38620090</v>
      </c>
      <c r="D133" s="63" t="str">
        <f t="array" ref="D133">XLOOKUP(C133,aux_BD_Laborales!$B$2:$B$207,aux_BD_Laborales!$P$2:$P$207,"dato no encontrado",0,1)</f>
        <v>Monotributista</v>
      </c>
      <c r="E133" s="57" t="str">
        <f t="array" ref="E133">XLOOKUP(C133,aux_BD_Delegados!$B$2:$B$17,aux_BD_Delegados!$D$2:$D$17," ",0,1)</f>
        <v> </v>
      </c>
      <c r="F133" s="63" t="str">
        <f t="array" ref="F133">CONCATENATE(XLOOKUP(C133,BD_personas!$A$2:$A$196,BD_personas!$B$2:$B$196,"no dato",0,1),", ",XLOOKUP(C133,BD_personas!$A$2:$A$196,BD_personas!$C$2:$C$196,"no dato",0,1))</f>
        <v>turza,  francisco</v>
      </c>
      <c r="G133" s="57" t="str">
        <f t="array" ref="G133">XLOOKUP(C133,aux_BD_Laborales!$B$2:$B$207,aux_BD_Laborales!$C$2:$C$207,"no dato",0,1)</f>
        <v/>
      </c>
      <c r="H133" s="74" t="str">
        <f t="array" ref="H133">XLOOKUP(C133,aux_BD_Laborales!$B$2:$B$207, aux_BD_Laborales!$Q$2:$Q$207,"no dato",0,1)</f>
        <v/>
      </c>
      <c r="I133" s="63" t="str">
        <f t="array" ref="I133">XLOOKUP(C133,aux_BD_Laborales!$B$2:$B$207,aux_BD_Laborales!$R$2:$R$207,"no dato",0,1)</f>
        <v>126</v>
      </c>
      <c r="J133" s="63" t="str">
        <f t="array" ref="J133">XLOOKUP(C133,BD_personas!$A$2:$A$196,BD_personas!$D$2:$D$196,"no dato",0,1)</f>
        <v>38620090</v>
      </c>
      <c r="K133" s="74" t="str">
        <f t="array" ref="K133">XLOOKUP(C133,BD_personas!$A$2:$A$196,BD_personas!$P$2:$P$196,"no dato",0,1)</f>
        <v/>
      </c>
      <c r="L133" s="63" t="str">
        <f>COUNTIF(Bd_hijos!B:B,C133)</f>
        <v>0</v>
      </c>
      <c r="M133" s="65" t="str">
        <f>COUNTIFS(Bd_hijos!B:B,C133,Bd_hijos!I:I,1)</f>
        <v>0</v>
      </c>
      <c r="N133" s="65" t="str">
        <f>COUNTIFS(Bd_hijos!B:B,C133,Bd_hijos!J:J,1)</f>
        <v>0</v>
      </c>
      <c r="O133" s="65" t="str">
        <f>COUNTIFS(Bd_hijos!B:B,C133,Bd_hijos!K:K,1)</f>
        <v>0</v>
      </c>
      <c r="P133" s="65" t="str">
        <f>COUNTIFS(Bd_hijos!B:B,C133,Bd_hijos!L:L,1)</f>
        <v>0</v>
      </c>
      <c r="Q133" s="65" t="str">
        <f t="shared" si="1"/>
        <v>0</v>
      </c>
      <c r="R133" s="57" t="str">
        <f t="array" ref="R133">XLOOKUP(C133,BD_personas!$A$2:$A$196,BD_personas!$O$2:$O$196,"no dato",0,1)</f>
        <v/>
      </c>
      <c r="S133" s="57" t="str">
        <f t="array" ref="S133">XLOOKUP(C133,BD_personas!$A$2:$A$196,BD_personas!$N$2:$N$196,"no dato",0,1)</f>
        <v/>
      </c>
      <c r="T133" s="63" t="str">
        <f t="array" ref="T133">XLOOKUP(R133,grupo_whatsapp!$A$2:$A$306,grupo_whatsapp!$B$2:$B$306,"no esta",0,1)</f>
        <v>no esta</v>
      </c>
      <c r="U133" s="57"/>
      <c r="V133" s="73"/>
      <c r="W133" s="55"/>
    </row>
    <row r="134" ht="15.75" customHeight="1">
      <c r="A134" s="56"/>
      <c r="B134" s="57"/>
      <c r="C134" s="58" t="str">
        <f>BD_personas!$A$2:$A$196</f>
        <v>28683156</v>
      </c>
      <c r="D134" s="58" t="str">
        <f t="array" ref="D134">XLOOKUP(C134,aux_BD_Laborales!$B$2:$B$207,aux_BD_Laborales!$P$2:$P$207,"dato no encontrado",0,1)</f>
        <v>Monotributista</v>
      </c>
      <c r="E134" s="57" t="str">
        <f t="array" ref="E134">XLOOKUP(C134,aux_BD_Delegados!$B$2:$B$17,aux_BD_Delegados!$D$2:$D$17," ",0,1)</f>
        <v> </v>
      </c>
      <c r="F134" s="58" t="str">
        <f t="array" ref="F134">CONCATENATE(XLOOKUP(C134,BD_personas!$A$2:$A$196,BD_personas!$B$2:$B$196,"no dato",0,1),", ",XLOOKUP(C134,BD_personas!$A$2:$A$196,BD_personas!$C$2:$C$196,"no dato",0,1))</f>
        <v>uriarte,  romina maría lujan </v>
      </c>
      <c r="G134" s="58" t="str">
        <f t="array" ref="G134">XLOOKUP(C134,aux_BD_Laborales!$B$2:$B$207,aux_BD_Laborales!$C$2:$C$207,"no dato",0,1)</f>
        <v>1065</v>
      </c>
      <c r="H134" s="59" t="str">
        <f t="array" ref="H134">XLOOKUP(C134,aux_BD_Laborales!$B$2:$B$207, aux_BD_Laborales!$Q$2:$Q$207,"no dato",0,1)</f>
        <v>1/8/2017</v>
      </c>
      <c r="I134" s="58" t="str">
        <f t="array" ref="I134">XLOOKUP(C134,aux_BD_Laborales!$B$2:$B$207,aux_BD_Laborales!$R$2:$R$207,"no dato",0,1)</f>
        <v>8</v>
      </c>
      <c r="J134" s="58" t="str">
        <f t="array" ref="J134">XLOOKUP(C134,BD_personas!$A$2:$A$196,BD_personas!$D$2:$D$196,"no dato",0,1)</f>
        <v>28683156</v>
      </c>
      <c r="K134" s="59" t="str">
        <f t="array" ref="K134">XLOOKUP(C134,BD_personas!$A$2:$A$196,BD_personas!$P$2:$P$196,"no dato",0,1)</f>
        <v>3/2/1981</v>
      </c>
      <c r="L134" s="58" t="str">
        <f>COUNTIF(Bd_hijos!B:B,C134)</f>
        <v>2</v>
      </c>
      <c r="M134" s="60" t="str">
        <f>COUNTIFS(Bd_hijos!B:B,C134,Bd_hijos!I:I,1)</f>
        <v>0</v>
      </c>
      <c r="N134" s="60" t="str">
        <f>COUNTIFS(Bd_hijos!B:B,C134,Bd_hijos!J:J,1)</f>
        <v>0</v>
      </c>
      <c r="O134" s="60" t="str">
        <f>COUNTIFS(Bd_hijos!B:B,C134,Bd_hijos!K:K,1)</f>
        <v>0</v>
      </c>
      <c r="P134" s="60" t="str">
        <f>COUNTIFS(Bd_hijos!B:B,C134,Bd_hijos!L:L,1)</f>
        <v>1</v>
      </c>
      <c r="Q134" s="60" t="str">
        <f t="shared" si="1"/>
        <v>1</v>
      </c>
      <c r="R134" s="58" t="str">
        <f t="array" ref="R134">XLOOKUP(C134,BD_personas!$A$2:$A$196,BD_personas!$O$2:$O$196,"no dato",0,1)</f>
        <v>1156952628</v>
      </c>
      <c r="S134" s="58" t="str">
        <f t="array" ref="S134">XLOOKUP(C134,BD_personas!$A$2:$A$196,BD_personas!$N$2:$N$196,"no dato",0,1)</f>
        <v>romina.uriarte@hotmail.com</v>
      </c>
      <c r="T134" s="58" t="str">
        <f t="array" ref="T134">XLOOKUP(R134,grupo_whatsapp!$A$2:$A$306,grupo_whatsapp!$B$2:$B$306,"no esta",0,1)</f>
        <v>1</v>
      </c>
      <c r="U134" s="58" t="str">
        <f t="array" ref="U134">XLOOKUP(C134,aux_BD_Laborales!$A$2:$A$207,aux_BD_Laborales!$S$2:$S$207,"no dato",0,1)</f>
        <v>no dato</v>
      </c>
      <c r="V134" s="62" t="str">
        <f t="array" ref="V134">XLOOKUP(C134,aux_BD_Laborales!$B$2:$B$207,aux_BD_Laborales!$T$2:$T$207,"no tiene ficha pdf",0,1)</f>
        <v>1</v>
      </c>
      <c r="W134" s="55"/>
    </row>
    <row r="135" ht="15.75" hidden="1" customHeight="1">
      <c r="A135" s="56"/>
      <c r="B135" s="57"/>
      <c r="C135" s="63" t="str">
        <f>BD_personas!$A$2:$A$196</f>
        <v>40971880</v>
      </c>
      <c r="D135" s="63" t="str">
        <f t="array" ref="D135">XLOOKUP(C135,aux_BD_Laborales!$B$2:$B$207,aux_BD_Laborales!$P$2:$P$207,"dato no encontrado",0,1)</f>
        <v>Monotributista</v>
      </c>
      <c r="E135" s="57" t="str">
        <f t="array" ref="E135">XLOOKUP(C135,aux_BD_Delegados!$B$2:$B$17,aux_BD_Delegados!$D$2:$D$17," ",0,1)</f>
        <v> </v>
      </c>
      <c r="F135" s="63" t="str">
        <f t="array" ref="F135">CONCATENATE(XLOOKUP(C135,BD_personas!$A$2:$A$196,BD_personas!$B$2:$B$196,"no dato",0,1),", ",XLOOKUP(C135,BD_personas!$A$2:$A$196,BD_personas!$C$2:$C$196,"no dato",0,1))</f>
        <v>vallejos,  cristian adrian</v>
      </c>
      <c r="G135" s="63" t="str">
        <f t="array" ref="G135">XLOOKUP(C135,aux_BD_Laborales!$B$2:$B$207,aux_BD_Laborales!$C$2:$C$207,"no dato",0,1)</f>
        <v>2379</v>
      </c>
      <c r="H135" s="74" t="str">
        <f t="array" ref="H135">XLOOKUP(C135,aux_BD_Laborales!$B$2:$B$207, aux_BD_Laborales!$Q$2:$Q$207,"no dato",0,1)</f>
        <v/>
      </c>
      <c r="I135" s="63" t="str">
        <f t="array" ref="I135">XLOOKUP(C135,aux_BD_Laborales!$B$2:$B$207,aux_BD_Laborales!$R$2:$R$207,"no dato",0,1)</f>
        <v>126</v>
      </c>
      <c r="J135" s="63" t="str">
        <f t="array" ref="J135">XLOOKUP(C135,BD_personas!$A$2:$A$196,BD_personas!$D$2:$D$196,"no dato",0,1)</f>
        <v>40971880</v>
      </c>
      <c r="K135" s="64" t="str">
        <f t="array" ref="K135">XLOOKUP(C135,BD_personas!$A$2:$A$196,BD_personas!$P$2:$P$196,"no dato",0,1)</f>
        <v>15/2/1998</v>
      </c>
      <c r="L135" s="63" t="str">
        <f>COUNTIF(Bd_hijos!B:B,C135)</f>
        <v>0</v>
      </c>
      <c r="M135" s="65" t="str">
        <f>COUNTIFS(Bd_hijos!B:B,C135,Bd_hijos!I:I,1)</f>
        <v>0</v>
      </c>
      <c r="N135" s="65" t="str">
        <f>COUNTIFS(Bd_hijos!B:B,C135,Bd_hijos!J:J,1)</f>
        <v>0</v>
      </c>
      <c r="O135" s="65" t="str">
        <f>COUNTIFS(Bd_hijos!B:B,C135,Bd_hijos!K:K,1)</f>
        <v>0</v>
      </c>
      <c r="P135" s="65" t="str">
        <f>COUNTIFS(Bd_hijos!B:B,C135,Bd_hijos!L:L,1)</f>
        <v>0</v>
      </c>
      <c r="Q135" s="65" t="str">
        <f t="shared" si="1"/>
        <v>0</v>
      </c>
      <c r="R135" s="63" t="str">
        <f t="array" ref="R135">XLOOKUP(C135,BD_personas!$A$2:$A$196,BD_personas!$O$2:$O$196,"no dato",0,1)</f>
        <v>1131986776</v>
      </c>
      <c r="S135" s="63" t="str">
        <f t="array" ref="S135">XLOOKUP(C135,BD_personas!$A$2:$A$196,BD_personas!$N$2:$N$196,"no dato",0,1)</f>
        <v>vallejoscristianadrian@gmail.com</v>
      </c>
      <c r="T135" s="63" t="str">
        <f t="array" ref="T135">XLOOKUP(R135,grupo_whatsapp!$A$2:$A$306,grupo_whatsapp!$B$2:$B$306,"no esta",0,1)</f>
        <v>no esta</v>
      </c>
      <c r="U135" s="63" t="str">
        <f t="array" ref="U135">XLOOKUP(C135,BD_personas!$A$2:$A$196,aux_BD_Laborales!$S$2:$S$207,"no dato",0,1)</f>
        <v>#N/A</v>
      </c>
      <c r="V135" s="66" t="str">
        <f t="array" ref="V135">XLOOKUP(C135,aux_BD_Laborales!$B$2:$B$207,aux_BD_Laborales!$T$2:$T$207,"no tiene ficha pdf",0,1)</f>
        <v>1</v>
      </c>
      <c r="W135" s="55"/>
    </row>
    <row r="136" ht="15.75" hidden="1" customHeight="1">
      <c r="A136" s="56"/>
      <c r="B136" s="57"/>
      <c r="C136" s="58" t="str">
        <f>BD_personas!$A$2:$A$196</f>
        <v>23696368</v>
      </c>
      <c r="D136" s="58" t="str">
        <f t="array" ref="D136">XLOOKUP(C136,aux_BD_Laborales!$B$2:$B$207,aux_BD_Laborales!$P$2:$P$207,"dato no encontrado",0,1)</f>
        <v>Monotributista</v>
      </c>
      <c r="E136" s="57" t="str">
        <f t="array" ref="E136">XLOOKUP(C136,aux_BD_Delegados!$B$2:$B$17,aux_BD_Delegados!$D$2:$D$17," ",0,1)</f>
        <v> </v>
      </c>
      <c r="F136" s="58" t="str">
        <f t="array" ref="F136">CONCATENATE(XLOOKUP(C136,BD_personas!$A$2:$A$196,BD_personas!$B$2:$B$196,"no dato",0,1),", ",XLOOKUP(C136,BD_personas!$A$2:$A$196,BD_personas!$C$2:$C$196,"no dato",0,1))</f>
        <v>vertz,  carina alejandra</v>
      </c>
      <c r="G136" s="58" t="str">
        <f t="array" ref="G136">XLOOKUP(C136,aux_BD_Laborales!$B$2:$B$207,aux_BD_Laborales!$C$2:$C$207,"no dato",0,1)</f>
        <v>3240</v>
      </c>
      <c r="H136" s="59" t="str">
        <f t="array" ref="H136">XLOOKUP(C136,aux_BD_Laborales!$B$2:$B$207, aux_BD_Laborales!$Q$2:$Q$207,"no dato",0,1)</f>
        <v>31/7/2023</v>
      </c>
      <c r="I136" s="58" t="str">
        <f t="array" ref="I136">XLOOKUP(C136,aux_BD_Laborales!$B$2:$B$207,aux_BD_Laborales!$R$2:$R$207,"no dato",0,1)</f>
        <v>2</v>
      </c>
      <c r="J136" s="58" t="str">
        <f t="array" ref="J136">XLOOKUP(C136,BD_personas!$A$2:$A$196,BD_personas!$D$2:$D$196,"no dato",0,1)</f>
        <v>23696368</v>
      </c>
      <c r="K136" s="59" t="str">
        <f t="array" ref="K136">XLOOKUP(C136,BD_personas!$A$2:$A$196,BD_personas!$P$2:$P$196,"no dato",0,1)</f>
        <v>4/3/1974</v>
      </c>
      <c r="L136" s="58" t="str">
        <f>COUNTIF(Bd_hijos!B:B,C136)</f>
        <v>1</v>
      </c>
      <c r="M136" s="60" t="str">
        <f>COUNTIFS(Bd_hijos!B:B,C136,Bd_hijos!I:I,1)</f>
        <v>0</v>
      </c>
      <c r="N136" s="60" t="str">
        <f>COUNTIFS(Bd_hijos!B:B,C136,Bd_hijos!J:J,1)</f>
        <v>0</v>
      </c>
      <c r="O136" s="60" t="str">
        <f>COUNTIFS(Bd_hijos!B:B,C136,Bd_hijos!K:K,1)</f>
        <v>0</v>
      </c>
      <c r="P136" s="60" t="str">
        <f>COUNTIFS(Bd_hijos!B:B,C136,Bd_hijos!L:L,1)</f>
        <v>1</v>
      </c>
      <c r="Q136" s="60" t="str">
        <f t="shared" si="1"/>
        <v>1</v>
      </c>
      <c r="R136" s="57" t="str">
        <f t="array" ref="R136">XLOOKUP(C136,BD_personas!$A$2:$A$196,BD_personas!$O$2:$O$196,"no dato",0,1)</f>
        <v/>
      </c>
      <c r="S136" s="58" t="str">
        <f t="array" ref="S136">XLOOKUP(C136,BD_personas!$A$2:$A$196,BD_personas!$N$2:$N$196,"no dato",0,1)</f>
        <v>vertz.carina.3@gmail.com</v>
      </c>
      <c r="T136" s="58" t="str">
        <f t="array" ref="T136">XLOOKUP(R136,grupo_whatsapp!$A$2:$A$306,grupo_whatsapp!$B$2:$B$306,"no esta",0,1)</f>
        <v>no esta</v>
      </c>
      <c r="U136" s="58" t="str">
        <f t="array" ref="U136">XLOOKUP(C136,BD_personas!$A$2:$A$196,aux_BD_Laborales!$S$2:$S$207,"no dato",0,1)</f>
        <v>#N/A</v>
      </c>
      <c r="V136" s="62" t="str">
        <f t="array" ref="V136">XLOOKUP(C136,aux_BD_Laborales!$B$2:$B$207,aux_BD_Laborales!$T$2:$T$207,"no tiene ficha pdf",0,1)</f>
        <v>no tiene en pdf</v>
      </c>
      <c r="W136" s="55"/>
    </row>
    <row r="137" ht="15.75" hidden="1" customHeight="1">
      <c r="A137" s="56"/>
      <c r="B137" s="57"/>
      <c r="C137" s="63" t="str">
        <f>BD_personas!$A$2:$A$196</f>
        <v>37217593</v>
      </c>
      <c r="D137" s="63" t="str">
        <f t="array" ref="D137">XLOOKUP(C137,aux_BD_Laborales!$B$2:$B$207,aux_BD_Laborales!$P$2:$P$207,"dato no encontrado",0,1)</f>
        <v>Monotributista</v>
      </c>
      <c r="E137" s="57" t="str">
        <f t="array" ref="E137">XLOOKUP(C137,aux_BD_Delegados!$B$2:$B$17,aux_BD_Delegados!$D$2:$D$17," ",0,1)</f>
        <v> </v>
      </c>
      <c r="F137" s="63" t="str">
        <f t="array" ref="F137">CONCATENATE(XLOOKUP(C137,BD_personas!$A$2:$A$196,BD_personas!$B$2:$B$196,"no dato",0,1),", ",XLOOKUP(C137,BD_personas!$A$2:$A$196,BD_personas!$C$2:$C$196,"no dato",0,1))</f>
        <v>vitadello,  milena ayelen</v>
      </c>
      <c r="G137" s="63" t="str">
        <f t="array" ref="G137">XLOOKUP(C137,aux_BD_Laborales!$B$2:$B$207,aux_BD_Laborales!$C$2:$C$207,"no dato",0,1)</f>
        <v>3242</v>
      </c>
      <c r="H137" s="74" t="str">
        <f t="array" ref="H137">XLOOKUP(C137,aux_BD_Laborales!$B$2:$B$207, aux_BD_Laborales!$Q$2:$Q$207,"no dato",0,1)</f>
        <v/>
      </c>
      <c r="I137" s="63" t="str">
        <f t="array" ref="I137">XLOOKUP(C137,aux_BD_Laborales!$B$2:$B$207,aux_BD_Laborales!$R$2:$R$207,"no dato",0,1)</f>
        <v>126</v>
      </c>
      <c r="J137" s="63" t="str">
        <f t="array" ref="J137">XLOOKUP(C137,BD_personas!$A$2:$A$196,BD_personas!$D$2:$D$196,"no dato",0,1)</f>
        <v>37217593</v>
      </c>
      <c r="K137" s="64" t="str">
        <f t="array" ref="K137">XLOOKUP(C137,BD_personas!$A$2:$A$196,BD_personas!$P$2:$P$196,"no dato",0,1)</f>
        <v>13/12/1992</v>
      </c>
      <c r="L137" s="63" t="str">
        <f>COUNTIF(Bd_hijos!B:B,C137)</f>
        <v>0</v>
      </c>
      <c r="M137" s="65" t="str">
        <f>COUNTIFS(Bd_hijos!B:B,C137,Bd_hijos!I:I,1)</f>
        <v>0</v>
      </c>
      <c r="N137" s="65" t="str">
        <f>COUNTIFS(Bd_hijos!B:B,C137,Bd_hijos!J:J,1)</f>
        <v>0</v>
      </c>
      <c r="O137" s="65" t="str">
        <f>COUNTIFS(Bd_hijos!B:B,C137,Bd_hijos!K:K,1)</f>
        <v>0</v>
      </c>
      <c r="P137" s="65" t="str">
        <f>COUNTIFS(Bd_hijos!B:B,C137,Bd_hijos!L:L,1)</f>
        <v>0</v>
      </c>
      <c r="Q137" s="65" t="str">
        <f t="shared" si="1"/>
        <v>0</v>
      </c>
      <c r="R137" s="63" t="str">
        <f t="array" ref="R137">XLOOKUP(C137,BD_personas!$A$2:$A$196,BD_personas!$O$2:$O$196,"no dato",0,1)</f>
        <v>1134455593</v>
      </c>
      <c r="S137" s="63" t="str">
        <f t="array" ref="S137">XLOOKUP(C137,BD_personas!$A$2:$A$196,BD_personas!$N$2:$N$196,"no dato",0,1)</f>
        <v>milvitaa22@gmail.com</v>
      </c>
      <c r="T137" s="63" t="str">
        <f t="array" ref="T137">XLOOKUP(R137,grupo_whatsapp!$A$2:$A$306,grupo_whatsapp!$B$2:$B$306,"no esta",0,1)</f>
        <v>no esta</v>
      </c>
      <c r="U137" s="57"/>
      <c r="V137" s="73"/>
      <c r="W137" s="55"/>
    </row>
    <row r="138" ht="15.75" hidden="1" customHeight="1">
      <c r="A138" s="56"/>
      <c r="B138" s="57"/>
      <c r="C138" s="58" t="str">
        <f>BD_personas!$A$2:$A$196</f>
        <v>93895929</v>
      </c>
      <c r="D138" s="58" t="str">
        <f t="array" ref="D138">XLOOKUP(C138,aux_BD_Laborales!$B$2:$B$207,aux_BD_Laborales!$P$2:$P$207,"dato no encontrado",0,1)</f>
        <v>Monotributista</v>
      </c>
      <c r="E138" s="57" t="str">
        <f t="array" ref="E138">XLOOKUP(C138,aux_BD_Delegados!$B$2:$B$17,aux_BD_Delegados!$D$2:$D$17," ",0,1)</f>
        <v> </v>
      </c>
      <c r="F138" s="58" t="str">
        <f t="array" ref="F138">CONCATENATE(XLOOKUP(C138,BD_personas!$A$2:$A$196,BD_personas!$B$2:$B$196,"no dato",0,1),", ",XLOOKUP(C138,BD_personas!$A$2:$A$196,BD_personas!$C$2:$C$196,"no dato",0,1))</f>
        <v>virreira,  pedro </v>
      </c>
      <c r="G138" s="58" t="str">
        <f t="array" ref="G138">XLOOKUP(C138,aux_BD_Laborales!$B$2:$B$207,aux_BD_Laborales!$C$2:$C$207,"no dato",0,1)</f>
        <v>1150</v>
      </c>
      <c r="H138" s="59" t="str">
        <f t="array" ref="H138">XLOOKUP(C138,aux_BD_Laborales!$B$2:$B$207, aux_BD_Laborales!$Q$2:$Q$207,"no dato",0,1)</f>
        <v>1/8/2017</v>
      </c>
      <c r="I138" s="58" t="str">
        <f t="array" ref="I138">XLOOKUP(C138,aux_BD_Laborales!$B$2:$B$207,aux_BD_Laborales!$R$2:$R$207,"no dato",0,1)</f>
        <v>8</v>
      </c>
      <c r="J138" s="58" t="str">
        <f t="array" ref="J138">XLOOKUP(C138,BD_personas!$A$2:$A$196,BD_personas!$D$2:$D$196,"no dato",0,1)</f>
        <v>93895929</v>
      </c>
      <c r="K138" s="59" t="str">
        <f t="array" ref="K138">XLOOKUP(C138,BD_personas!$A$2:$A$196,BD_personas!$P$2:$P$196,"no dato",0,1)</f>
        <v>18/7/1990</v>
      </c>
      <c r="L138" s="58" t="str">
        <f>COUNTIF(Bd_hijos!B:B,C138)</f>
        <v>1</v>
      </c>
      <c r="M138" s="60" t="str">
        <f>COUNTIFS(Bd_hijos!B:B,C138,Bd_hijos!I:I,1)</f>
        <v>1</v>
      </c>
      <c r="N138" s="60" t="str">
        <f>COUNTIFS(Bd_hijos!B:B,C138,Bd_hijos!J:J,1)</f>
        <v>0</v>
      </c>
      <c r="O138" s="60" t="str">
        <f>COUNTIFS(Bd_hijos!B:B,C138,Bd_hijos!K:K,1)</f>
        <v>0</v>
      </c>
      <c r="P138" s="60" t="str">
        <f>COUNTIFS(Bd_hijos!B:B,C138,Bd_hijos!L:L,1)</f>
        <v>0</v>
      </c>
      <c r="Q138" s="60" t="str">
        <f t="shared" si="1"/>
        <v>1</v>
      </c>
      <c r="R138" s="57" t="str">
        <f t="array" ref="R138">XLOOKUP(C138,BD_personas!$A$2:$A$196,BD_personas!$O$2:$O$196,"no dato",0,1)</f>
        <v/>
      </c>
      <c r="S138" s="58" t="str">
        <f t="array" ref="S138">XLOOKUP(C138,BD_personas!$A$2:$A$196,BD_personas!$N$2:$N$196,"no dato",0,1)</f>
        <v>Pedro_virreira@hotmail.com</v>
      </c>
      <c r="T138" s="58" t="str">
        <f t="array" ref="T138">XLOOKUP(R138,grupo_whatsapp!$A$2:$A$306,grupo_whatsapp!$B$2:$B$306,"no esta",0,1)</f>
        <v>no esta</v>
      </c>
      <c r="U138" s="58" t="str">
        <f t="array" ref="U138">XLOOKUP(C138,aux_BD_Laborales!$A$2:$A$207,aux_BD_Laborales!$S$2:$S$207,"no dato",0,1)</f>
        <v>no dato</v>
      </c>
      <c r="V138" s="62" t="str">
        <f t="array" ref="V138">XLOOKUP(C138,aux_BD_Laborales!$B$2:$B$207,aux_BD_Laborales!$T$2:$T$207,"no tiene ficha pdf",0,1)</f>
        <v>no tiene en pdf</v>
      </c>
      <c r="W138" s="55"/>
    </row>
    <row r="139" ht="15.75" hidden="1" customHeight="1">
      <c r="A139" s="56"/>
      <c r="B139" s="57"/>
      <c r="C139" s="63" t="str">
        <f>BD_personas!$A$2:$A$196</f>
        <v>33789655</v>
      </c>
      <c r="D139" s="63" t="str">
        <f t="array" ref="D139">XLOOKUP(C139,aux_BD_Laborales!$B$2:$B$207,aux_BD_Laborales!$P$2:$P$207,"dato no encontrado",0,1)</f>
        <v>Monotributista</v>
      </c>
      <c r="E139" s="57" t="str">
        <f t="array" ref="E139">XLOOKUP(C139,aux_BD_Delegados!$B$2:$B$17,aux_BD_Delegados!$D$2:$D$17," ",0,1)</f>
        <v> </v>
      </c>
      <c r="F139" s="63" t="str">
        <f t="array" ref="F139">CONCATENATE(XLOOKUP(C139,BD_personas!$A$2:$A$196,BD_personas!$B$2:$B$196,"no dato",0,1),", ",XLOOKUP(C139,BD_personas!$A$2:$A$196,BD_personas!$C$2:$C$196,"no dato",0,1))</f>
        <v>zegarra,  alarcon mariano salvador</v>
      </c>
      <c r="G139" s="63" t="str">
        <f t="array" ref="G139">XLOOKUP(C139,aux_BD_Laborales!$B$2:$B$207,aux_BD_Laborales!$C$2:$C$207,"no dato",0,1)</f>
        <v>1793</v>
      </c>
      <c r="H139" s="64" t="str">
        <f t="array" ref="H139">XLOOKUP(C139,aux_BD_Laborales!$B$2:$B$207, aux_BD_Laborales!$Q$2:$Q$207,"no dato",0,1)</f>
        <v>1/11/2019</v>
      </c>
      <c r="I139" s="63" t="str">
        <f t="array" ref="I139">XLOOKUP(C139,aux_BD_Laborales!$B$2:$B$207,aux_BD_Laborales!$R$2:$R$207,"no dato",0,1)</f>
        <v>6</v>
      </c>
      <c r="J139" s="63" t="str">
        <f t="array" ref="J139">XLOOKUP(C139,BD_personas!$A$2:$A$196,BD_personas!$D$2:$D$196,"no dato",0,1)</f>
        <v>33789655</v>
      </c>
      <c r="K139" s="64" t="str">
        <f t="array" ref="K139">XLOOKUP(C139,BD_personas!$A$2:$A$196,BD_personas!$P$2:$P$196,"no dato",0,1)</f>
        <v>9/4/1988</v>
      </c>
      <c r="L139" s="63" t="str">
        <f>COUNTIF(Bd_hijos!B:B,C139)</f>
        <v>0</v>
      </c>
      <c r="M139" s="65" t="str">
        <f>COUNTIFS(Bd_hijos!B:B,C139,Bd_hijos!I:I,1)</f>
        <v>0</v>
      </c>
      <c r="N139" s="65" t="str">
        <f>COUNTIFS(Bd_hijos!B:B,C139,Bd_hijos!J:J,1)</f>
        <v>0</v>
      </c>
      <c r="O139" s="65" t="str">
        <f>COUNTIFS(Bd_hijos!B:B,C139,Bd_hijos!K:K,1)</f>
        <v>0</v>
      </c>
      <c r="P139" s="65" t="str">
        <f>COUNTIFS(Bd_hijos!B:B,C139,Bd_hijos!L:L,1)</f>
        <v>0</v>
      </c>
      <c r="Q139" s="65" t="str">
        <f t="shared" si="1"/>
        <v>0</v>
      </c>
      <c r="R139" s="57" t="str">
        <f t="array" ref="R139">XLOOKUP(C139,BD_personas!$A$2:$A$196,BD_personas!$O$2:$O$196,"no dato",0,1)</f>
        <v/>
      </c>
      <c r="S139" s="63" t="str">
        <f t="array" ref="S139">XLOOKUP(C139,BD_personas!$A$2:$A$196,BD_personas!$N$2:$N$196,"no dato",0,1)</f>
        <v>Salvadorzegal@gmail.com</v>
      </c>
      <c r="T139" s="63" t="str">
        <f t="array" ref="T139">XLOOKUP(R139,grupo_whatsapp!$A$2:$A$306,grupo_whatsapp!$B$2:$B$306,"no esta",0,1)</f>
        <v>no esta</v>
      </c>
      <c r="U139" s="63" t="str">
        <f t="array" ref="U139">XLOOKUP(C139,aux_BD_Laborales!$A$2:$A$207,aux_BD_Laborales!$S$2:$S$207,"no dato",0,1)</f>
        <v>no dato</v>
      </c>
      <c r="V139" s="73"/>
      <c r="W139" s="55"/>
    </row>
    <row r="140" ht="15.75" hidden="1" customHeight="1">
      <c r="A140" s="56"/>
      <c r="B140" s="57"/>
      <c r="C140" s="58" t="str">
        <f>BD_personas!$A$2:$A$196</f>
        <v>1</v>
      </c>
      <c r="D140" s="58" t="str">
        <f t="array" ref="D140">XLOOKUP(C140,aux_BD_Laborales!$B$2:$B$207,aux_BD_Laborales!$P$2:$P$207,"dato no encontrado",0,1)</f>
        <v>Monotributista</v>
      </c>
      <c r="E140" s="57" t="str">
        <f t="array" ref="E140">XLOOKUP(C140,aux_BD_Delegados!$B$2:$B$17,aux_BD_Delegados!$D$2:$D$17," ",0,1)</f>
        <v> </v>
      </c>
      <c r="F140" s="58" t="str">
        <f t="array" ref="F140">CONCATENATE(XLOOKUP(C140,BD_personas!$A$2:$A$196,BD_personas!$B$2:$B$196,"no dato",0,1),", ",XLOOKUP(C140,BD_personas!$A$2:$A$196,BD_personas!$C$2:$C$196,"no dato",0,1))</f>
        <v>carlos,  nicolas</v>
      </c>
      <c r="G140" s="57" t="str">
        <f t="array" ref="G140">XLOOKUP(C140,aux_BD_Laborales!$B$2:$B$207,aux_BD_Laborales!$C$2:$C$207,"no dato",0,1)</f>
        <v/>
      </c>
      <c r="H140" s="74" t="str">
        <f t="array" ref="H140">XLOOKUP(C140,aux_BD_Laborales!$B$2:$B$207, aux_BD_Laborales!$Q$2:$Q$207,"no dato",0,1)</f>
        <v/>
      </c>
      <c r="I140" s="58" t="str">
        <f t="array" ref="I140">XLOOKUP(C140,aux_BD_Laborales!$B$2:$B$207,aux_BD_Laborales!$R$2:$R$207,"no dato",0,1)</f>
        <v>126</v>
      </c>
      <c r="J140" s="57" t="str">
        <f t="array" ref="J140">XLOOKUP(C140,BD_personas!$A$2:$A$196,BD_personas!$D$2:$D$196,"no dato",0,1)</f>
        <v/>
      </c>
      <c r="K140" s="74" t="str">
        <f t="array" ref="K140">XLOOKUP(C140,BD_personas!$A$2:$A$196,BD_personas!$P$2:$P$196,"no dato",0,1)</f>
        <v/>
      </c>
      <c r="L140" s="58" t="str">
        <f>COUNTIF(Bd_hijos!B:B,C140)</f>
        <v>0</v>
      </c>
      <c r="M140" s="60" t="str">
        <f>COUNTIFS(Bd_hijos!B:B,C140,Bd_hijos!I:I,1)</f>
        <v>0</v>
      </c>
      <c r="N140" s="60" t="str">
        <f>COUNTIFS(Bd_hijos!B:B,C140,Bd_hijos!J:J,1)</f>
        <v>0</v>
      </c>
      <c r="O140" s="60" t="str">
        <f>COUNTIFS(Bd_hijos!B:B,C140,Bd_hijos!K:K,1)</f>
        <v>0</v>
      </c>
      <c r="P140" s="60" t="str">
        <f>COUNTIFS(Bd_hijos!B:B,C140,Bd_hijos!L:L,1)</f>
        <v>0</v>
      </c>
      <c r="Q140" s="60" t="str">
        <f t="shared" si="1"/>
        <v>0</v>
      </c>
      <c r="R140" s="57" t="str">
        <f t="array" ref="R140">XLOOKUP(C140,BD_personas!$A$2:$A$196,BD_personas!$O$2:$O$196,"no dato",0,1)</f>
        <v/>
      </c>
      <c r="S140" s="57" t="str">
        <f t="array" ref="S140">XLOOKUP(C140,BD_personas!$A$2:$A$196,BD_personas!$N$2:$N$196,"no dato",0,1)</f>
        <v/>
      </c>
      <c r="T140" s="58" t="str">
        <f t="array" ref="T140">XLOOKUP(R140,grupo_whatsapp!$A$2:$A$306,grupo_whatsapp!$B$2:$B$306,"no esta",0,1)</f>
        <v>no esta</v>
      </c>
      <c r="U140" s="58" t="str">
        <f t="array" ref="U140">XLOOKUP(C140,BD_personas!$A$2:$A$196,aux_BD_Laborales!$S$2:$S$207,"no dato",0,1)</f>
        <v>#N/A</v>
      </c>
      <c r="V140" s="73"/>
      <c r="W140" s="55"/>
    </row>
    <row r="141" ht="15.75" hidden="1" customHeight="1">
      <c r="A141" s="56"/>
      <c r="B141" s="57"/>
      <c r="C141" s="63" t="str">
        <f>BD_personas!$A$2:$A$196</f>
        <v>2</v>
      </c>
      <c r="D141" s="63" t="str">
        <f t="array" ref="D141">XLOOKUP(C141,aux_BD_Laborales!$B$2:$B$207,aux_BD_Laborales!$P$2:$P$207,"dato no encontrado",0,1)</f>
        <v>Monotributista</v>
      </c>
      <c r="E141" s="57" t="str">
        <f t="array" ref="E141">XLOOKUP(C141,aux_BD_Delegados!$B$2:$B$17,aux_BD_Delegados!$D$2:$D$17," ",0,1)</f>
        <v> </v>
      </c>
      <c r="F141" s="63" t="str">
        <f t="array" ref="F141">CONCATENATE(XLOOKUP(C141,BD_personas!$A$2:$A$196,BD_personas!$B$2:$B$196,"no dato",0,1),", ",XLOOKUP(C141,BD_personas!$A$2:$A$196,BD_personas!$C$2:$C$196,"no dato",0,1))</f>
        <v>catalano,  ariadna </v>
      </c>
      <c r="G141" s="57" t="str">
        <f t="array" ref="G141">XLOOKUP(C141,aux_BD_Laborales!$B$2:$B$207,aux_BD_Laborales!$C$2:$C$207,"no dato",0,1)</f>
        <v/>
      </c>
      <c r="H141" s="74" t="str">
        <f t="array" ref="H141">XLOOKUP(C141,aux_BD_Laborales!$B$2:$B$207, aux_BD_Laborales!$Q$2:$Q$207,"no dato",0,1)</f>
        <v/>
      </c>
      <c r="I141" s="63" t="str">
        <f t="array" ref="I141">XLOOKUP(C141,aux_BD_Laborales!$B$2:$B$207,aux_BD_Laborales!$R$2:$R$207,"no dato",0,1)</f>
        <v>126</v>
      </c>
      <c r="J141" s="57" t="str">
        <f t="array" ref="J141">XLOOKUP(C141,BD_personas!$A$2:$A$196,BD_personas!$D$2:$D$196,"no dato",0,1)</f>
        <v/>
      </c>
      <c r="K141" s="74" t="str">
        <f t="array" ref="K141">XLOOKUP(C141,BD_personas!$A$2:$A$196,BD_personas!$P$2:$P$196,"no dato",0,1)</f>
        <v/>
      </c>
      <c r="L141" s="63" t="str">
        <f>COUNTIF(Bd_hijos!B:B,C141)</f>
        <v>0</v>
      </c>
      <c r="M141" s="65" t="str">
        <f>COUNTIFS(Bd_hijos!B:B,C141,Bd_hijos!I:I,1)</f>
        <v>0</v>
      </c>
      <c r="N141" s="65" t="str">
        <f>COUNTIFS(Bd_hijos!B:B,C141,Bd_hijos!J:J,1)</f>
        <v>0</v>
      </c>
      <c r="O141" s="65" t="str">
        <f>COUNTIFS(Bd_hijos!B:B,C141,Bd_hijos!K:K,1)</f>
        <v>0</v>
      </c>
      <c r="P141" s="65" t="str">
        <f>COUNTIFS(Bd_hijos!B:B,C141,Bd_hijos!L:L,1)</f>
        <v>0</v>
      </c>
      <c r="Q141" s="65" t="str">
        <f t="shared" si="1"/>
        <v>0</v>
      </c>
      <c r="R141" s="57" t="str">
        <f t="array" ref="R141">XLOOKUP(C141,BD_personas!$A$2:$A$196,BD_personas!$O$2:$O$196,"no dato",0,1)</f>
        <v/>
      </c>
      <c r="S141" s="57" t="str">
        <f t="array" ref="S141">XLOOKUP(C141,BD_personas!$A$2:$A$196,BD_personas!$N$2:$N$196,"no dato",0,1)</f>
        <v/>
      </c>
      <c r="T141" s="63" t="str">
        <f t="array" ref="T141">XLOOKUP(R141,grupo_whatsapp!$A$2:$A$306,grupo_whatsapp!$B$2:$B$306,"no esta",0,1)</f>
        <v>no esta</v>
      </c>
      <c r="U141" s="57" t="str">
        <f t="array" ref="U141">XLOOKUP(C141,aux_BD_Laborales!$A$2:$A$207,aux_BD_Laborales!$S$2:$S$207,"no dato",0,1)</f>
        <v/>
      </c>
      <c r="V141" s="73"/>
      <c r="W141" s="55"/>
    </row>
    <row r="142" ht="15.75" hidden="1" customHeight="1">
      <c r="A142" s="56"/>
      <c r="B142" s="57"/>
      <c r="C142" s="58" t="str">
        <f>BD_personas!$A$2:$A$196</f>
        <v>3</v>
      </c>
      <c r="D142" s="58" t="str">
        <f t="array" ref="D142">XLOOKUP(C142,aux_BD_Laborales!$B$2:$B$207,aux_BD_Laborales!$P$2:$P$207,"dato no encontrado",0,1)</f>
        <v>Monotributista</v>
      </c>
      <c r="E142" s="57" t="str">
        <f t="array" ref="E142">XLOOKUP(C142,aux_BD_Delegados!$B$2:$B$17,aux_BD_Delegados!$D$2:$D$17," ",0,1)</f>
        <v> </v>
      </c>
      <c r="F142" s="58" t="str">
        <f t="array" ref="F142">CONCATENATE(XLOOKUP(C142,BD_personas!$A$2:$A$196,BD_personas!$B$2:$B$196,"no dato",0,1),", ",XLOOKUP(C142,BD_personas!$A$2:$A$196,BD_personas!$C$2:$C$196,"no dato",0,1))</f>
        <v>cepeda,  veronica</v>
      </c>
      <c r="G142" s="57" t="str">
        <f t="array" ref="G142">XLOOKUP(C142,aux_BD_Laborales!$B$2:$B$207,aux_BD_Laborales!$C$2:$C$207,"no dato",0,1)</f>
        <v/>
      </c>
      <c r="H142" s="74" t="str">
        <f t="array" ref="H142">XLOOKUP(C142,aux_BD_Laborales!$B$2:$B$207, aux_BD_Laborales!$Q$2:$Q$207,"no dato",0,1)</f>
        <v/>
      </c>
      <c r="I142" s="58" t="str">
        <f t="array" ref="I142">XLOOKUP(C142,aux_BD_Laborales!$B$2:$B$207,aux_BD_Laborales!$R$2:$R$207,"no dato",0,1)</f>
        <v>126</v>
      </c>
      <c r="J142" s="57" t="str">
        <f t="array" ref="J142">XLOOKUP(C142,BD_personas!$A$2:$A$196,BD_personas!$D$2:$D$196,"no dato",0,1)</f>
        <v/>
      </c>
      <c r="K142" s="74" t="str">
        <f t="array" ref="K142">XLOOKUP(C142,BD_personas!$A$2:$A$196,BD_personas!$P$2:$P$196,"no dato",0,1)</f>
        <v/>
      </c>
      <c r="L142" s="58" t="str">
        <f>COUNTIF(Bd_hijos!B:B,C142)</f>
        <v>0</v>
      </c>
      <c r="M142" s="60" t="str">
        <f>COUNTIFS(Bd_hijos!B:B,C142,Bd_hijos!I:I,1)</f>
        <v>0</v>
      </c>
      <c r="N142" s="60" t="str">
        <f>COUNTIFS(Bd_hijos!B:B,C142,Bd_hijos!J:J,1)</f>
        <v>0</v>
      </c>
      <c r="O142" s="60" t="str">
        <f>COUNTIFS(Bd_hijos!B:B,C142,Bd_hijos!K:K,1)</f>
        <v>0</v>
      </c>
      <c r="P142" s="60" t="str">
        <f>COUNTIFS(Bd_hijos!B:B,C142,Bd_hijos!L:L,1)</f>
        <v>0</v>
      </c>
      <c r="Q142" s="60" t="str">
        <f t="shared" si="1"/>
        <v>0</v>
      </c>
      <c r="R142" s="58" t="str">
        <f t="array" ref="R142">XLOOKUP(C142,BD_personas!$A$2:$A$196,BD_personas!$O$2:$O$196,"no dato",0,1)</f>
        <v>1134347953</v>
      </c>
      <c r="S142" s="57" t="str">
        <f t="array" ref="S142">XLOOKUP(C142,BD_personas!$A$2:$A$196,BD_personas!$N$2:$N$196,"no dato",0,1)</f>
        <v/>
      </c>
      <c r="T142" s="58" t="str">
        <f t="array" ref="T142">XLOOKUP(R142,grupo_whatsapp!$A$2:$A$306,grupo_whatsapp!$B$2:$B$306,"no esta",0,1)</f>
        <v>no esta</v>
      </c>
      <c r="U142" s="57"/>
      <c r="V142" s="73"/>
      <c r="W142" s="55"/>
    </row>
    <row r="143" ht="15.75" hidden="1" customHeight="1">
      <c r="A143" s="56"/>
      <c r="B143" s="57"/>
      <c r="C143" s="63" t="str">
        <f>BD_personas!$A$2:$A$196</f>
        <v>5</v>
      </c>
      <c r="D143" s="63" t="str">
        <f t="array" ref="D143">XLOOKUP(C143,aux_BD_Laborales!$B$2:$B$207,aux_BD_Laborales!$P$2:$P$207,"dato no encontrado",0,1)</f>
        <v>Monotributista</v>
      </c>
      <c r="E143" s="57" t="str">
        <f t="array" ref="E143">XLOOKUP(C143,aux_BD_Delegados!$B$2:$B$17,aux_BD_Delegados!$D$2:$D$17," ",0,1)</f>
        <v> </v>
      </c>
      <c r="F143" s="63" t="str">
        <f t="array" ref="F143">CONCATENATE(XLOOKUP(C143,BD_personas!$A$2:$A$196,BD_personas!$B$2:$B$196,"no dato",0,1),", ",XLOOKUP(C143,BD_personas!$A$2:$A$196,BD_personas!$C$2:$C$196,"no dato",0,1))</f>
        <v>gonzalez,  gabriela</v>
      </c>
      <c r="G143" s="57" t="str">
        <f t="array" ref="G143">XLOOKUP(C143,aux_BD_Laborales!$B$2:$B$207,aux_BD_Laborales!$C$2:$C$207,"no dato",0,1)</f>
        <v/>
      </c>
      <c r="H143" s="74" t="str">
        <f t="array" ref="H143">XLOOKUP(C143,aux_BD_Laborales!$B$2:$B$207, aux_BD_Laborales!$Q$2:$Q$207,"no dato",0,1)</f>
        <v/>
      </c>
      <c r="I143" s="63" t="str">
        <f t="array" ref="I143">XLOOKUP(C143,aux_BD_Laborales!$B$2:$B$207,aux_BD_Laborales!$R$2:$R$207,"no dato",0,1)</f>
        <v>126</v>
      </c>
      <c r="J143" s="57" t="str">
        <f t="array" ref="J143">XLOOKUP(C143,BD_personas!$A$2:$A$196,BD_personas!$D$2:$D$196,"no dato",0,1)</f>
        <v/>
      </c>
      <c r="K143" s="74" t="str">
        <f t="array" ref="K143">XLOOKUP(C143,BD_personas!$A$2:$A$196,BD_personas!$P$2:$P$196,"no dato",0,1)</f>
        <v/>
      </c>
      <c r="L143" s="63" t="str">
        <f>COUNTIF(Bd_hijos!B:B,C143)</f>
        <v>0</v>
      </c>
      <c r="M143" s="65" t="str">
        <f>COUNTIFS(Bd_hijos!B:B,C143,Bd_hijos!I:I,1)</f>
        <v>0</v>
      </c>
      <c r="N143" s="65" t="str">
        <f>COUNTIFS(Bd_hijos!B:B,C143,Bd_hijos!J:J,1)</f>
        <v>0</v>
      </c>
      <c r="O143" s="65" t="str">
        <f>COUNTIFS(Bd_hijos!B:B,C143,Bd_hijos!K:K,1)</f>
        <v>0</v>
      </c>
      <c r="P143" s="65" t="str">
        <f>COUNTIFS(Bd_hijos!B:B,C143,Bd_hijos!L:L,1)</f>
        <v>0</v>
      </c>
      <c r="Q143" s="65" t="str">
        <f t="shared" si="1"/>
        <v>0</v>
      </c>
      <c r="R143" s="57" t="str">
        <f t="array" ref="R143">XLOOKUP(C143,BD_personas!$A$2:$A$196,BD_personas!$O$2:$O$196,"no dato",0,1)</f>
        <v/>
      </c>
      <c r="S143" s="57" t="str">
        <f t="array" ref="S143">XLOOKUP(C143,BD_personas!$A$2:$A$196,BD_personas!$N$2:$N$196,"no dato",0,1)</f>
        <v/>
      </c>
      <c r="T143" s="63" t="str">
        <f t="array" ref="T143">XLOOKUP(R143,grupo_whatsapp!$A$2:$A$306,grupo_whatsapp!$B$2:$B$306,"no esta",0,1)</f>
        <v>no esta</v>
      </c>
      <c r="U143" s="63" t="str">
        <f t="array" ref="U143">XLOOKUP(C143,BD_personas!$A$2:$A$196,aux_BD_Laborales!$S$2:$S$207,"no dato",0,1)</f>
        <v>#N/A</v>
      </c>
      <c r="V143" s="66" t="str">
        <f t="array" ref="V143">XLOOKUP(C143,aux_BD_Laborales!$B$2:$B$207,aux_BD_Laborales!$T$2:$T$207,"no tiene ficha pdf",0,1)</f>
        <v>no tiene en pdf</v>
      </c>
      <c r="W143" s="55"/>
    </row>
    <row r="144" ht="15.75" hidden="1" customHeight="1">
      <c r="A144" s="56"/>
      <c r="B144" s="57"/>
      <c r="C144" s="58" t="str">
        <f>BD_personas!$A$2:$A$196</f>
        <v>6</v>
      </c>
      <c r="D144" s="58" t="str">
        <f t="array" ref="D144">XLOOKUP(C144,aux_BD_Laborales!$B$2:$B$207,aux_BD_Laborales!$P$2:$P$207,"dato no encontrado",0,1)</f>
        <v>Monotributista</v>
      </c>
      <c r="E144" s="57" t="str">
        <f t="array" ref="E144">XLOOKUP(C144,aux_BD_Delegados!$B$2:$B$17,aux_BD_Delegados!$D$2:$D$17," ",0,1)</f>
        <v> </v>
      </c>
      <c r="F144" s="58" t="str">
        <f t="array" ref="F144">CONCATENATE(XLOOKUP(C144,BD_personas!$A$2:$A$196,BD_personas!$B$2:$B$196,"no dato",0,1),", ",XLOOKUP(C144,BD_personas!$A$2:$A$196,BD_personas!$C$2:$C$196,"no dato",0,1))</f>
        <v>gonzalez,  martina</v>
      </c>
      <c r="G144" s="57" t="str">
        <f t="array" ref="G144">XLOOKUP(C144,aux_BD_Laborales!$B$2:$B$207,aux_BD_Laborales!$C$2:$C$207,"no dato",0,1)</f>
        <v/>
      </c>
      <c r="H144" s="74" t="str">
        <f t="array" ref="H144">XLOOKUP(C144,aux_BD_Laborales!$B$2:$B$207, aux_BD_Laborales!$Q$2:$Q$207,"no dato",0,1)</f>
        <v/>
      </c>
      <c r="I144" s="58" t="str">
        <f t="array" ref="I144">XLOOKUP(C144,aux_BD_Laborales!$B$2:$B$207,aux_BD_Laborales!$R$2:$R$207,"no dato",0,1)</f>
        <v>126</v>
      </c>
      <c r="J144" s="57" t="str">
        <f t="array" ref="J144">XLOOKUP(C144,BD_personas!$A$2:$A$196,BD_personas!$D$2:$D$196,"no dato",0,1)</f>
        <v/>
      </c>
      <c r="K144" s="74" t="str">
        <f t="array" ref="K144">XLOOKUP(C144,BD_personas!$A$2:$A$196,BD_personas!$P$2:$P$196,"no dato",0,1)</f>
        <v/>
      </c>
      <c r="L144" s="58" t="str">
        <f>COUNTIF(Bd_hijos!B:B,C144)</f>
        <v>0</v>
      </c>
      <c r="M144" s="60" t="str">
        <f>COUNTIFS(Bd_hijos!B:B,C144,Bd_hijos!I:I,1)</f>
        <v>0</v>
      </c>
      <c r="N144" s="60" t="str">
        <f>COUNTIFS(Bd_hijos!B:B,C144,Bd_hijos!J:J,1)</f>
        <v>0</v>
      </c>
      <c r="O144" s="60" t="str">
        <f>COUNTIFS(Bd_hijos!B:B,C144,Bd_hijos!K:K,1)</f>
        <v>0</v>
      </c>
      <c r="P144" s="60" t="str">
        <f>COUNTIFS(Bd_hijos!B:B,C144,Bd_hijos!L:L,1)</f>
        <v>0</v>
      </c>
      <c r="Q144" s="60" t="str">
        <f t="shared" si="1"/>
        <v>0</v>
      </c>
      <c r="R144" s="57" t="str">
        <f t="array" ref="R144">XLOOKUP(C144,BD_personas!$A$2:$A$196,BD_personas!$O$2:$O$196,"no dato",0,1)</f>
        <v/>
      </c>
      <c r="S144" s="57" t="str">
        <f t="array" ref="S144">XLOOKUP(C144,BD_personas!$A$2:$A$196,BD_personas!$N$2:$N$196,"no dato",0,1)</f>
        <v/>
      </c>
      <c r="T144" s="58" t="str">
        <f t="array" ref="T144">XLOOKUP(R144,grupo_whatsapp!$A$2:$A$306,grupo_whatsapp!$B$2:$B$306,"no esta",0,1)</f>
        <v>no esta</v>
      </c>
      <c r="U144" s="57" t="str">
        <f t="array" ref="U144">XLOOKUP(C144,aux_BD_Laborales!$A$2:$A$207,aux_BD_Laborales!$S$2:$S$207,"no dato",0,1)</f>
        <v/>
      </c>
      <c r="V144" s="73"/>
      <c r="W144" s="55"/>
    </row>
    <row r="145" ht="15.75" hidden="1" customHeight="1">
      <c r="A145" s="56"/>
      <c r="B145" s="57"/>
      <c r="C145" s="63" t="str">
        <f>BD_personas!$A$2:$A$196</f>
        <v>7</v>
      </c>
      <c r="D145" s="63" t="str">
        <f t="array" ref="D145">XLOOKUP(C145,aux_BD_Laborales!$B$2:$B$207,aux_BD_Laborales!$P$2:$P$207,"dato no encontrado",0,1)</f>
        <v>Monotributista</v>
      </c>
      <c r="E145" s="57" t="str">
        <f t="array" ref="E145">XLOOKUP(C145,aux_BD_Delegados!$B$2:$B$17,aux_BD_Delegados!$D$2:$D$17," ",0,1)</f>
        <v> </v>
      </c>
      <c r="F145" s="63" t="str">
        <f t="array" ref="F145">CONCATENATE(XLOOKUP(C145,BD_personas!$A$2:$A$196,BD_personas!$B$2:$B$196,"no dato",0,1),", ",XLOOKUP(C145,BD_personas!$A$2:$A$196,BD_personas!$C$2:$C$196,"no dato",0,1))</f>
        <v>gutierrez,  belén</v>
      </c>
      <c r="G145" s="57" t="str">
        <f t="array" ref="G145">XLOOKUP(C145,aux_BD_Laborales!$B$2:$B$207,aux_BD_Laborales!$C$2:$C$207,"no dato",0,1)</f>
        <v/>
      </c>
      <c r="H145" s="74" t="str">
        <f t="array" ref="H145">XLOOKUP(C145,aux_BD_Laborales!$B$2:$B$207, aux_BD_Laborales!$Q$2:$Q$207,"no dato",0,1)</f>
        <v/>
      </c>
      <c r="I145" s="63" t="str">
        <f t="array" ref="I145">XLOOKUP(C145,aux_BD_Laborales!$B$2:$B$207,aux_BD_Laborales!$R$2:$R$207,"no dato",0,1)</f>
        <v>126</v>
      </c>
      <c r="J145" s="57" t="str">
        <f t="array" ref="J145">XLOOKUP(C145,BD_personas!$A$2:$A$196,BD_personas!$D$2:$D$196,"no dato",0,1)</f>
        <v/>
      </c>
      <c r="K145" s="74" t="str">
        <f t="array" ref="K145">XLOOKUP(C145,BD_personas!$A$2:$A$196,BD_personas!$P$2:$P$196,"no dato",0,1)</f>
        <v/>
      </c>
      <c r="L145" s="63" t="str">
        <f>COUNTIF(Bd_hijos!B:B,C145)</f>
        <v>0</v>
      </c>
      <c r="M145" s="65" t="str">
        <f>COUNTIFS(Bd_hijos!B:B,C145,Bd_hijos!I:I,1)</f>
        <v>0</v>
      </c>
      <c r="N145" s="65" t="str">
        <f>COUNTIFS(Bd_hijos!B:B,C145,Bd_hijos!J:J,1)</f>
        <v>0</v>
      </c>
      <c r="O145" s="65" t="str">
        <f>COUNTIFS(Bd_hijos!B:B,C145,Bd_hijos!K:K,1)</f>
        <v>0</v>
      </c>
      <c r="P145" s="65" t="str">
        <f>COUNTIFS(Bd_hijos!B:B,C145,Bd_hijos!L:L,1)</f>
        <v>0</v>
      </c>
      <c r="Q145" s="65" t="str">
        <f t="shared" si="1"/>
        <v>0</v>
      </c>
      <c r="R145" s="57" t="str">
        <f t="array" ref="R145">XLOOKUP(C145,BD_personas!$A$2:$A$196,BD_personas!$O$2:$O$196,"no dato",0,1)</f>
        <v/>
      </c>
      <c r="S145" s="57" t="str">
        <f t="array" ref="S145">XLOOKUP(C145,BD_personas!$A$2:$A$196,BD_personas!$N$2:$N$196,"no dato",0,1)</f>
        <v/>
      </c>
      <c r="T145" s="63" t="str">
        <f t="array" ref="T145">XLOOKUP(R145,grupo_whatsapp!$A$2:$A$306,grupo_whatsapp!$B$2:$B$306,"no esta",0,1)</f>
        <v>no esta</v>
      </c>
      <c r="U145" s="57"/>
      <c r="V145" s="73"/>
      <c r="W145" s="55"/>
    </row>
    <row r="146" ht="15.75" hidden="1" customHeight="1">
      <c r="A146" s="56"/>
      <c r="B146" s="57"/>
      <c r="C146" s="58" t="str">
        <f>BD_personas!$A$2:$A$196</f>
        <v>8</v>
      </c>
      <c r="D146" s="58" t="str">
        <f t="array" ref="D146">XLOOKUP(C146,aux_BD_Laborales!$B$2:$B$207,aux_BD_Laborales!$P$2:$P$207,"dato no encontrado",0,1)</f>
        <v>Monotributista</v>
      </c>
      <c r="E146" s="57" t="str">
        <f t="array" ref="E146">XLOOKUP(C146,aux_BD_Delegados!$B$2:$B$17,aux_BD_Delegados!$D$2:$D$17," ",0,1)</f>
        <v> </v>
      </c>
      <c r="F146" s="58" t="str">
        <f t="array" ref="F146">CONCATENATE(XLOOKUP(C146,BD_personas!$A$2:$A$196,BD_personas!$B$2:$B$196,"no dato",0,1),", ",XLOOKUP(C146,BD_personas!$A$2:$A$196,BD_personas!$C$2:$C$196,"no dato",0,1))</f>
        <v>perez,  claudio</v>
      </c>
      <c r="G146" s="57" t="str">
        <f t="array" ref="G146">XLOOKUP(C146,aux_BD_Laborales!$B$2:$B$207,aux_BD_Laborales!$C$2:$C$207,"no dato",0,1)</f>
        <v/>
      </c>
      <c r="H146" s="74" t="str">
        <f t="array" ref="H146">XLOOKUP(C146,aux_BD_Laborales!$B$2:$B$207, aux_BD_Laborales!$Q$2:$Q$207,"no dato",0,1)</f>
        <v/>
      </c>
      <c r="I146" s="58" t="str">
        <f t="array" ref="I146">XLOOKUP(C146,aux_BD_Laborales!$B$2:$B$207,aux_BD_Laborales!$R$2:$R$207,"no dato",0,1)</f>
        <v>126</v>
      </c>
      <c r="J146" s="57" t="str">
        <f t="array" ref="J146">XLOOKUP(C146,BD_personas!$A$2:$A$196,BD_personas!$D$2:$D$196,"no dato",0,1)</f>
        <v/>
      </c>
      <c r="K146" s="74" t="str">
        <f t="array" ref="K146">XLOOKUP(C146,BD_personas!$A$2:$A$196,BD_personas!$P$2:$P$196,"no dato",0,1)</f>
        <v/>
      </c>
      <c r="L146" s="58" t="str">
        <f>COUNTIF(Bd_hijos!B:B,C146)</f>
        <v>0</v>
      </c>
      <c r="M146" s="60" t="str">
        <f>COUNTIFS(Bd_hijos!B:B,C146,Bd_hijos!I:I,1)</f>
        <v>0</v>
      </c>
      <c r="N146" s="60" t="str">
        <f>COUNTIFS(Bd_hijos!B:B,C146,Bd_hijos!J:J,1)</f>
        <v>0</v>
      </c>
      <c r="O146" s="60" t="str">
        <f>COUNTIFS(Bd_hijos!B:B,C146,Bd_hijos!K:K,1)</f>
        <v>0</v>
      </c>
      <c r="P146" s="60" t="str">
        <f>COUNTIFS(Bd_hijos!B:B,C146,Bd_hijos!L:L,1)</f>
        <v>0</v>
      </c>
      <c r="Q146" s="60" t="str">
        <f t="shared" si="1"/>
        <v>0</v>
      </c>
      <c r="R146" s="57" t="str">
        <f t="array" ref="R146">XLOOKUP(C146,BD_personas!$A$2:$A$196,BD_personas!$O$2:$O$196,"no dato",0,1)</f>
        <v/>
      </c>
      <c r="S146" s="57" t="str">
        <f t="array" ref="S146">XLOOKUP(C146,BD_personas!$A$2:$A$196,BD_personas!$N$2:$N$196,"no dato",0,1)</f>
        <v/>
      </c>
      <c r="T146" s="58" t="str">
        <f t="array" ref="T146">XLOOKUP(R146,grupo_whatsapp!$A$2:$A$306,grupo_whatsapp!$B$2:$B$306,"no esta",0,1)</f>
        <v>no esta</v>
      </c>
      <c r="U146" s="57" t="str">
        <f t="array" ref="U146">XLOOKUP(C146,aux_BD_Laborales!$A$2:$A$207,aux_BD_Laborales!$S$2:$S$207,"no dato",0,1)</f>
        <v/>
      </c>
      <c r="V146" s="73"/>
      <c r="W146" s="55"/>
    </row>
    <row r="147" ht="15.75" hidden="1" customHeight="1">
      <c r="A147" s="56"/>
      <c r="B147" s="57"/>
      <c r="C147" s="63" t="str">
        <f>BD_personas!$A$2:$A$196</f>
        <v>9</v>
      </c>
      <c r="D147" s="63" t="str">
        <f t="array" ref="D147">XLOOKUP(C147,aux_BD_Laborales!$B$2:$B$207,aux_BD_Laborales!$P$2:$P$207,"dato no encontrado",0,1)</f>
        <v>Monotributista</v>
      </c>
      <c r="E147" s="57" t="str">
        <f t="array" ref="E147">XLOOKUP(C147,aux_BD_Delegados!$B$2:$B$17,aux_BD_Delegados!$D$2:$D$17," ",0,1)</f>
        <v> </v>
      </c>
      <c r="F147" s="63" t="str">
        <f t="array" ref="F147">CONCATENATE(XLOOKUP(C147,BD_personas!$A$2:$A$196,BD_personas!$B$2:$B$196,"no dato",0,1),", ",XLOOKUP(C147,BD_personas!$A$2:$A$196,BD_personas!$C$2:$C$196,"no dato",0,1))</f>
        <v>rojas,  veronica</v>
      </c>
      <c r="G147" s="57" t="str">
        <f t="array" ref="G147">XLOOKUP(C147,aux_BD_Laborales!$B$2:$B$207,aux_BD_Laborales!$C$2:$C$207,"no dato",0,1)</f>
        <v/>
      </c>
      <c r="H147" s="74" t="str">
        <f t="array" ref="H147">XLOOKUP(C147,aux_BD_Laborales!$B$2:$B$207, aux_BD_Laborales!$Q$2:$Q$207,"no dato",0,1)</f>
        <v/>
      </c>
      <c r="I147" s="63" t="str">
        <f t="array" ref="I147">XLOOKUP(C147,aux_BD_Laborales!$B$2:$B$207,aux_BD_Laborales!$R$2:$R$207,"no dato",0,1)</f>
        <v>126</v>
      </c>
      <c r="J147" s="57" t="str">
        <f t="array" ref="J147">XLOOKUP(C147,BD_personas!$A$2:$A$196,BD_personas!$D$2:$D$196,"no dato",0,1)</f>
        <v/>
      </c>
      <c r="K147" s="74" t="str">
        <f t="array" ref="K147">XLOOKUP(C147,BD_personas!$A$2:$A$196,BD_personas!$P$2:$P$196,"no dato",0,1)</f>
        <v/>
      </c>
      <c r="L147" s="63" t="str">
        <f>COUNTIF(Bd_hijos!B:B,C147)</f>
        <v>0</v>
      </c>
      <c r="M147" s="65" t="str">
        <f>COUNTIFS(Bd_hijos!B:B,C147,Bd_hijos!I:I,1)</f>
        <v>0</v>
      </c>
      <c r="N147" s="65" t="str">
        <f>COUNTIFS(Bd_hijos!B:B,C147,Bd_hijos!J:J,1)</f>
        <v>0</v>
      </c>
      <c r="O147" s="65" t="str">
        <f>COUNTIFS(Bd_hijos!B:B,C147,Bd_hijos!K:K,1)</f>
        <v>0</v>
      </c>
      <c r="P147" s="65" t="str">
        <f>COUNTIFS(Bd_hijos!B:B,C147,Bd_hijos!L:L,1)</f>
        <v>0</v>
      </c>
      <c r="Q147" s="65" t="str">
        <f t="shared" si="1"/>
        <v>0</v>
      </c>
      <c r="R147" s="57" t="str">
        <f t="array" ref="R147">XLOOKUP(C147,BD_personas!$A$2:$A$196,BD_personas!$O$2:$O$196,"no dato",0,1)</f>
        <v/>
      </c>
      <c r="S147" s="57" t="str">
        <f t="array" ref="S147">XLOOKUP(C147,BD_personas!$A$2:$A$196,BD_personas!$N$2:$N$196,"no dato",0,1)</f>
        <v/>
      </c>
      <c r="T147" s="63" t="str">
        <f t="array" ref="T147">XLOOKUP(R147,grupo_whatsapp!$A$2:$A$306,grupo_whatsapp!$B$2:$B$306,"no esta",0,1)</f>
        <v>no esta</v>
      </c>
      <c r="U147" s="57" t="str">
        <f t="array" ref="U147">XLOOKUP(C147,aux_BD_Laborales!$A$2:$A$207,aux_BD_Laborales!$S$2:$S$207,"no dato",0,1)</f>
        <v/>
      </c>
      <c r="V147" s="66" t="str">
        <f t="array" ref="V147">XLOOKUP(C147,aux_BD_Laborales!$B$2:$B$207,aux_BD_Laborales!$T$2:$T$207,"no tiene ficha pdf",0,1)</f>
        <v>no tiene en pdf</v>
      </c>
      <c r="W147" s="55"/>
    </row>
    <row r="148" ht="15.75" hidden="1" customHeight="1">
      <c r="A148" s="56"/>
      <c r="B148" s="57"/>
      <c r="C148" s="58" t="str">
        <f>BD_personas!$A$2:$A$196</f>
        <v>10</v>
      </c>
      <c r="D148" s="58" t="str">
        <f t="array" ref="D148">XLOOKUP(C148,aux_BD_Laborales!$B$2:$B$207,aux_BD_Laborales!$P$2:$P$207,"dato no encontrado",0,1)</f>
        <v>Monotributista</v>
      </c>
      <c r="E148" s="57" t="str">
        <f t="array" ref="E148">XLOOKUP(C148,aux_BD_Delegados!$B$2:$B$17,aux_BD_Delegados!$D$2:$D$17," ",0,1)</f>
        <v> </v>
      </c>
      <c r="F148" s="58" t="str">
        <f t="array" ref="F148">CONCATENATE(XLOOKUP(C148,BD_personas!$A$2:$A$196,BD_personas!$B$2:$B$196,"no dato",0,1),", ",XLOOKUP(C148,BD_personas!$A$2:$A$196,BD_personas!$C$2:$C$196,"no dato",0,1))</f>
        <v>romero,  veronica</v>
      </c>
      <c r="G148" s="57" t="str">
        <f t="array" ref="G148">XLOOKUP(C148,aux_BD_Laborales!$B$2:$B$207,aux_BD_Laborales!$C$2:$C$207,"no dato",0,1)</f>
        <v/>
      </c>
      <c r="H148" s="74" t="str">
        <f t="array" ref="H148">XLOOKUP(C148,aux_BD_Laborales!$B$2:$B$207, aux_BD_Laborales!$Q$2:$Q$207,"no dato",0,1)</f>
        <v/>
      </c>
      <c r="I148" s="58" t="str">
        <f t="array" ref="I148">XLOOKUP(C148,aux_BD_Laborales!$B$2:$B$207,aux_BD_Laborales!$R$2:$R$207,"no dato",0,1)</f>
        <v>126</v>
      </c>
      <c r="J148" s="57" t="str">
        <f t="array" ref="J148">XLOOKUP(C148,BD_personas!$A$2:$A$196,BD_personas!$D$2:$D$196,"no dato",0,1)</f>
        <v/>
      </c>
      <c r="K148" s="74" t="str">
        <f t="array" ref="K148">XLOOKUP(C148,BD_personas!$A$2:$A$196,BD_personas!$P$2:$P$196,"no dato",0,1)</f>
        <v/>
      </c>
      <c r="L148" s="58" t="str">
        <f>COUNTIF(Bd_hijos!B:B,C148)</f>
        <v>0</v>
      </c>
      <c r="M148" s="60" t="str">
        <f>COUNTIFS(Bd_hijos!B:B,C148,Bd_hijos!I:I,1)</f>
        <v>0</v>
      </c>
      <c r="N148" s="60" t="str">
        <f>COUNTIFS(Bd_hijos!B:B,C148,Bd_hijos!J:J,1)</f>
        <v>0</v>
      </c>
      <c r="O148" s="60" t="str">
        <f>COUNTIFS(Bd_hijos!B:B,C148,Bd_hijos!K:K,1)</f>
        <v>0</v>
      </c>
      <c r="P148" s="60" t="str">
        <f>COUNTIFS(Bd_hijos!B:B,C148,Bd_hijos!L:L,1)</f>
        <v>0</v>
      </c>
      <c r="Q148" s="60" t="str">
        <f t="shared" si="1"/>
        <v>0</v>
      </c>
      <c r="R148" s="57" t="str">
        <f t="array" ref="R148">XLOOKUP(C148,BD_personas!$A$2:$A$196,BD_personas!$O$2:$O$196,"no dato",0,1)</f>
        <v/>
      </c>
      <c r="S148" s="57" t="str">
        <f t="array" ref="S148">XLOOKUP(C148,BD_personas!$A$2:$A$196,BD_personas!$N$2:$N$196,"no dato",0,1)</f>
        <v/>
      </c>
      <c r="T148" s="58" t="str">
        <f t="array" ref="T148">XLOOKUP(R148,grupo_whatsapp!$A$2:$A$306,grupo_whatsapp!$B$2:$B$306,"no esta",0,1)</f>
        <v>no esta</v>
      </c>
      <c r="U148" s="58" t="str">
        <f t="array" ref="U148">XLOOKUP(C148,BD_personas!$A$2:$A$196,aux_BD_Laborales!$S$2:$S$207,"no dato",0,1)</f>
        <v>#N/A</v>
      </c>
      <c r="V148" s="62" t="str">
        <f t="array" ref="V148">XLOOKUP(C148,aux_BD_Laborales!$B$2:$B$207,aux_BD_Laborales!$T$2:$T$207,"no tiene ficha pdf",0,1)</f>
        <v>no tiene en pdf</v>
      </c>
      <c r="W148" s="55"/>
    </row>
    <row r="149" ht="15.75" hidden="1" customHeight="1">
      <c r="A149" s="56"/>
      <c r="B149" s="57"/>
      <c r="C149" s="63" t="str">
        <f>BD_personas!$A$2:$A$196</f>
        <v>11</v>
      </c>
      <c r="D149" s="63" t="str">
        <f t="array" ref="D149">XLOOKUP(C149,aux_BD_Laborales!$B$2:$B$207,aux_BD_Laborales!$P$2:$P$207,"dato no encontrado",0,1)</f>
        <v>Monotributista</v>
      </c>
      <c r="E149" s="57" t="str">
        <f t="array" ref="E149">XLOOKUP(C149,aux_BD_Delegados!$B$2:$B$17,aux_BD_Delegados!$D$2:$D$17," ",0,1)</f>
        <v> </v>
      </c>
      <c r="F149" s="63" t="str">
        <f t="array" ref="F149">CONCATENATE(XLOOKUP(C149,BD_personas!$A$2:$A$196,BD_personas!$B$2:$B$196,"no dato",0,1),", ",XLOOKUP(C149,BD_personas!$A$2:$A$196,BD_personas!$C$2:$C$196,"no dato",0,1))</f>
        <v>sterzel,  romina </v>
      </c>
      <c r="G149" s="57" t="str">
        <f t="array" ref="G149">XLOOKUP(C149,aux_BD_Laborales!$B$2:$B$207,aux_BD_Laborales!$C$2:$C$207,"no dato",0,1)</f>
        <v/>
      </c>
      <c r="H149" s="74" t="str">
        <f t="array" ref="H149">XLOOKUP(C149,aux_BD_Laborales!$B$2:$B$207, aux_BD_Laborales!$Q$2:$Q$207,"no dato",0,1)</f>
        <v/>
      </c>
      <c r="I149" s="63" t="str">
        <f t="array" ref="I149">XLOOKUP(C149,aux_BD_Laborales!$B$2:$B$207,aux_BD_Laborales!$R$2:$R$207,"no dato",0,1)</f>
        <v>126</v>
      </c>
      <c r="J149" s="57" t="str">
        <f t="array" ref="J149">XLOOKUP(C149,BD_personas!$A$2:$A$196,BD_personas!$D$2:$D$196,"no dato",0,1)</f>
        <v/>
      </c>
      <c r="K149" s="74" t="str">
        <f t="array" ref="K149">XLOOKUP(C149,BD_personas!$A$2:$A$196,BD_personas!$P$2:$P$196,"no dato",0,1)</f>
        <v/>
      </c>
      <c r="L149" s="63" t="str">
        <f>COUNTIF(Bd_hijos!B:B,C149)</f>
        <v>0</v>
      </c>
      <c r="M149" s="65" t="str">
        <f>COUNTIFS(Bd_hijos!B:B,C149,Bd_hijos!I:I,1)</f>
        <v>0</v>
      </c>
      <c r="N149" s="65" t="str">
        <f>COUNTIFS(Bd_hijos!B:B,C149,Bd_hijos!J:J,1)</f>
        <v>0</v>
      </c>
      <c r="O149" s="65" t="str">
        <f>COUNTIFS(Bd_hijos!B:B,C149,Bd_hijos!K:K,1)</f>
        <v>0</v>
      </c>
      <c r="P149" s="65" t="str">
        <f>COUNTIFS(Bd_hijos!B:B,C149,Bd_hijos!L:L,1)</f>
        <v>0</v>
      </c>
      <c r="Q149" s="65" t="str">
        <f t="shared" si="1"/>
        <v>0</v>
      </c>
      <c r="R149" s="57" t="str">
        <f t="array" ref="R149">XLOOKUP(C149,BD_personas!$A$2:$A$196,BD_personas!$O$2:$O$196,"no dato",0,1)</f>
        <v/>
      </c>
      <c r="S149" s="57" t="str">
        <f t="array" ref="S149">XLOOKUP(C149,BD_personas!$A$2:$A$196,BD_personas!$N$2:$N$196,"no dato",0,1)</f>
        <v/>
      </c>
      <c r="T149" s="63" t="str">
        <f t="array" ref="T149">XLOOKUP(R149,grupo_whatsapp!$A$2:$A$306,grupo_whatsapp!$B$2:$B$306,"no esta",0,1)</f>
        <v>no esta</v>
      </c>
      <c r="U149" s="57" t="str">
        <f t="array" ref="U149">XLOOKUP(C149,aux_BD_Laborales!$A$2:$A$207,aux_BD_Laborales!$S$2:$S$207,"no dato",0,1)</f>
        <v/>
      </c>
      <c r="V149" s="66" t="str">
        <f t="array" ref="V149">XLOOKUP(C149,aux_BD_Laborales!$B$2:$B$207,aux_BD_Laborales!$T$2:$T$207,"no tiene ficha pdf",0,1)</f>
        <v>no tiene en pdf</v>
      </c>
      <c r="W149" s="55"/>
    </row>
    <row r="150" ht="15.75" hidden="1" customHeight="1">
      <c r="A150" s="56"/>
      <c r="B150" s="57"/>
      <c r="C150" s="58" t="str">
        <f>BD_personas!$A$2:$A$196</f>
        <v>12</v>
      </c>
      <c r="D150" s="58" t="str">
        <f t="array" ref="D150">XLOOKUP(C150,aux_BD_Laborales!$B$2:$B$207,aux_BD_Laborales!$P$2:$P$207,"dato no encontrado",0,1)</f>
        <v>Monotributista</v>
      </c>
      <c r="E150" s="57" t="str">
        <f t="array" ref="E150">XLOOKUP(C150,aux_BD_Delegados!$B$2:$B$17,aux_BD_Delegados!$D$2:$D$17," ",0,1)</f>
        <v> </v>
      </c>
      <c r="F150" s="58" t="str">
        <f t="array" ref="F150">CONCATENATE(XLOOKUP(C150,BD_personas!$A$2:$A$196,BD_personas!$B$2:$B$196,"no dato",0,1),", ",XLOOKUP(C150,BD_personas!$A$2:$A$196,BD_personas!$C$2:$C$196,"no dato",0,1))</f>
        <v>suarez,  marcos</v>
      </c>
      <c r="G150" s="57" t="str">
        <f t="array" ref="G150">XLOOKUP(C150,aux_BD_Laborales!$B$2:$B$207,aux_BD_Laborales!$C$2:$C$207,"no dato",0,1)</f>
        <v/>
      </c>
      <c r="H150" s="74" t="str">
        <f t="array" ref="H150">XLOOKUP(C150,aux_BD_Laborales!$B$2:$B$207, aux_BD_Laborales!$Q$2:$Q$207,"no dato",0,1)</f>
        <v/>
      </c>
      <c r="I150" s="58" t="str">
        <f t="array" ref="I150">XLOOKUP(C150,aux_BD_Laborales!$B$2:$B$207,aux_BD_Laborales!$R$2:$R$207,"no dato",0,1)</f>
        <v>126</v>
      </c>
      <c r="J150" s="57" t="str">
        <f t="array" ref="J150">XLOOKUP(C150,BD_personas!$A$2:$A$196,BD_personas!$D$2:$D$196,"no dato",0,1)</f>
        <v/>
      </c>
      <c r="K150" s="74" t="str">
        <f t="array" ref="K150">XLOOKUP(C150,BD_personas!$A$2:$A$196,BD_personas!$P$2:$P$196,"no dato",0,1)</f>
        <v/>
      </c>
      <c r="L150" s="58" t="str">
        <f>COUNTIF(Bd_hijos!B:B,C150)</f>
        <v>0</v>
      </c>
      <c r="M150" s="60" t="str">
        <f>COUNTIFS(Bd_hijos!B:B,C150,Bd_hijos!I:I,1)</f>
        <v>0</v>
      </c>
      <c r="N150" s="60" t="str">
        <f>COUNTIFS(Bd_hijos!B:B,C150,Bd_hijos!J:J,1)</f>
        <v>0</v>
      </c>
      <c r="O150" s="60" t="str">
        <f>COUNTIFS(Bd_hijos!B:B,C150,Bd_hijos!K:K,1)</f>
        <v>0</v>
      </c>
      <c r="P150" s="60" t="str">
        <f>COUNTIFS(Bd_hijos!B:B,C150,Bd_hijos!L:L,1)</f>
        <v>0</v>
      </c>
      <c r="Q150" s="60" t="str">
        <f t="shared" si="1"/>
        <v>0</v>
      </c>
      <c r="R150" s="58" t="str">
        <f t="array" ref="R150">XLOOKUP(C150,BD_personas!$A$2:$A$196,BD_personas!$O$2:$O$196,"no dato",0,1)</f>
        <v>1132757717</v>
      </c>
      <c r="S150" s="57" t="str">
        <f t="array" ref="S150">XLOOKUP(C150,BD_personas!$A$2:$A$196,BD_personas!$N$2:$N$196,"no dato",0,1)</f>
        <v/>
      </c>
      <c r="T150" s="58" t="str">
        <f t="array" ref="T150">XLOOKUP(R150,grupo_whatsapp!$A$2:$A$306,grupo_whatsapp!$B$2:$B$306,"no esta",0,1)</f>
        <v>1</v>
      </c>
      <c r="U150" s="58" t="str">
        <f t="array" ref="U150">XLOOKUP(C150,BD_personas!$A$2:$A$196,aux_BD_Laborales!$S$2:$S$207,"no dato",0,1)</f>
        <v>#N/A</v>
      </c>
      <c r="V150" s="62" t="str">
        <f t="array" ref="V150">XLOOKUP(C150,aux_BD_Laborales!$B$2:$B$207,aux_BD_Laborales!$T$2:$T$207,"no tiene ficha pdf",0,1)</f>
        <v>no tiene en pdf</v>
      </c>
      <c r="W150" s="55"/>
    </row>
    <row r="151" ht="15.75" hidden="1" customHeight="1">
      <c r="A151" s="56"/>
      <c r="B151" s="57"/>
      <c r="C151" s="63" t="str">
        <f>BD_personas!$A$2:$A$196</f>
        <v>13</v>
      </c>
      <c r="D151" s="63" t="str">
        <f t="array" ref="D151">XLOOKUP(C151,aux_BD_Laborales!$B$2:$B$207,aux_BD_Laborales!$P$2:$P$207,"dato no encontrado",0,1)</f>
        <v>Monotributista</v>
      </c>
      <c r="E151" s="57" t="str">
        <f t="array" ref="E151">XLOOKUP(C151,aux_BD_Delegados!$B$2:$B$17,aux_BD_Delegados!$D$2:$D$17," ",0,1)</f>
        <v> </v>
      </c>
      <c r="F151" s="63" t="str">
        <f t="array" ref="F151">CONCATENATE(XLOOKUP(C151,BD_personas!$A$2:$A$196,BD_personas!$B$2:$B$196,"no dato",0,1),", ",XLOOKUP(C151,BD_personas!$A$2:$A$196,BD_personas!$C$2:$C$196,"no dato",0,1))</f>
        <v>vaca,  matias</v>
      </c>
      <c r="G151" s="57" t="str">
        <f t="array" ref="G151">XLOOKUP(C151,aux_BD_Laborales!$B$2:$B$207,aux_BD_Laborales!$C$2:$C$207,"no dato",0,1)</f>
        <v/>
      </c>
      <c r="H151" s="74" t="str">
        <f t="array" ref="H151">XLOOKUP(C151,aux_BD_Laborales!$B$2:$B$207, aux_BD_Laborales!$Q$2:$Q$207,"no dato",0,1)</f>
        <v/>
      </c>
      <c r="I151" s="63" t="str">
        <f t="array" ref="I151">XLOOKUP(C151,aux_BD_Laborales!$B$2:$B$207,aux_BD_Laborales!$R$2:$R$207,"no dato",0,1)</f>
        <v>126</v>
      </c>
      <c r="J151" s="57" t="str">
        <f t="array" ref="J151">XLOOKUP(C151,BD_personas!$A$2:$A$196,BD_personas!$D$2:$D$196,"no dato",0,1)</f>
        <v/>
      </c>
      <c r="K151" s="74" t="str">
        <f t="array" ref="K151">XLOOKUP(C151,BD_personas!$A$2:$A$196,BD_personas!$P$2:$P$196,"no dato",0,1)</f>
        <v/>
      </c>
      <c r="L151" s="63" t="str">
        <f>COUNTIF(Bd_hijos!B:B,C151)</f>
        <v>0</v>
      </c>
      <c r="M151" s="65" t="str">
        <f>COUNTIFS(Bd_hijos!B:B,C151,Bd_hijos!I:I,1)</f>
        <v>0</v>
      </c>
      <c r="N151" s="65" t="str">
        <f>COUNTIFS(Bd_hijos!B:B,C151,Bd_hijos!J:J,1)</f>
        <v>0</v>
      </c>
      <c r="O151" s="65" t="str">
        <f>COUNTIFS(Bd_hijos!B:B,C151,Bd_hijos!K:K,1)</f>
        <v>0</v>
      </c>
      <c r="P151" s="65" t="str">
        <f>COUNTIFS(Bd_hijos!B:B,C151,Bd_hijos!L:L,1)</f>
        <v>0</v>
      </c>
      <c r="Q151" s="65" t="str">
        <f t="shared" si="1"/>
        <v>0</v>
      </c>
      <c r="R151" s="63" t="str">
        <f t="array" ref="R151">XLOOKUP(C151,BD_personas!$A$2:$A$196,BD_personas!$O$2:$O$196,"no dato",0,1)</f>
        <v>1128788904</v>
      </c>
      <c r="S151" s="57" t="str">
        <f t="array" ref="S151">XLOOKUP(C151,BD_personas!$A$2:$A$196,BD_personas!$N$2:$N$196,"no dato",0,1)</f>
        <v/>
      </c>
      <c r="T151" s="63" t="str">
        <f t="array" ref="T151">XLOOKUP(R151,grupo_whatsapp!$A$2:$A$306,grupo_whatsapp!$B$2:$B$306,"no esta",0,1)</f>
        <v>1</v>
      </c>
      <c r="U151" s="63" t="str">
        <f t="array" ref="U151">XLOOKUP(C151,BD_personas!$A$2:$A$196,aux_BD_Laborales!$S$2:$S$207,"no dato",0,1)</f>
        <v>#N/A</v>
      </c>
      <c r="V151" s="66" t="str">
        <f t="array" ref="V151">XLOOKUP(C151,aux_BD_Laborales!$B$2:$B$207,aux_BD_Laborales!$T$2:$T$207,"no tiene ficha pdf",0,1)</f>
        <v>no tiene en pdf</v>
      </c>
      <c r="W151" s="55"/>
    </row>
    <row r="152" ht="15.75" hidden="1" customHeight="1">
      <c r="A152" s="56"/>
      <c r="B152" s="57"/>
      <c r="C152" s="58" t="str">
        <f>BD_personas!$A$2:$A$196</f>
        <v>34977306</v>
      </c>
      <c r="D152" s="58" t="str">
        <f t="array" ref="D152">XLOOKUP(C152,aux_BD_Laborales!$B$2:$B$207,aux_BD_Laborales!$P$2:$P$207,"dato no encontrado",0,1)</f>
        <v>Planta Transitoria</v>
      </c>
      <c r="E152" s="57" t="str">
        <f t="array" ref="E152">XLOOKUP(C152,aux_BD_Delegados!$B$2:$B$17,aux_BD_Delegados!$D$2:$D$17," ",0,1)</f>
        <v> </v>
      </c>
      <c r="F152" s="58" t="str">
        <f t="array" ref="F152">CONCATENATE(XLOOKUP(C152,BD_personas!$A$2:$A$196,BD_personas!$B$2:$B$196,"no dato",0,1),", ",XLOOKUP(C152,BD_personas!$A$2:$A$196,BD_personas!$C$2:$C$196,"no dato",0,1))</f>
        <v>Armentano,  Romina </v>
      </c>
      <c r="G152" s="58" t="str">
        <f t="array" ref="G152">XLOOKUP(C152,aux_BD_Laborales!$B$2:$B$207,aux_BD_Laborales!$C$2:$C$207,"no dato",0,1)</f>
        <v>134</v>
      </c>
      <c r="H152" s="59" t="str">
        <f t="array" ref="H152">XLOOKUP(C152,aux_BD_Laborales!$B$2:$B$207, aux_BD_Laborales!$Q$2:$Q$207,"no dato",0,1)</f>
        <v>3/4/2014</v>
      </c>
      <c r="I152" s="58" t="str">
        <f t="array" ref="I152">XLOOKUP(C152,aux_BD_Laborales!$B$2:$B$207,aux_BD_Laborales!$R$2:$R$207,"no dato",0,1)</f>
        <v>11</v>
      </c>
      <c r="J152" s="58" t="str">
        <f t="array" ref="J152">XLOOKUP(C152,BD_personas!$A$2:$A$196,BD_personas!$D$2:$D$196,"no dato",0,1)</f>
        <v>34977306</v>
      </c>
      <c r="K152" s="59" t="str">
        <f t="array" ref="K152">XLOOKUP(C152,BD_personas!$A$2:$A$196,BD_personas!$P$2:$P$196,"no dato",0,1)</f>
        <v>14/11/1989</v>
      </c>
      <c r="L152" s="58" t="str">
        <f>COUNTIF(Bd_hijos!B:B,C152)</f>
        <v>0</v>
      </c>
      <c r="M152" s="60" t="str">
        <f>COUNTIFS(Bd_hijos!B:B,C152,Bd_hijos!I:I,1)</f>
        <v>0</v>
      </c>
      <c r="N152" s="60" t="str">
        <f>COUNTIFS(Bd_hijos!B:B,C152,Bd_hijos!J:J,1)</f>
        <v>0</v>
      </c>
      <c r="O152" s="60" t="str">
        <f>COUNTIFS(Bd_hijos!B:B,C152,Bd_hijos!K:K,1)</f>
        <v>0</v>
      </c>
      <c r="P152" s="60" t="str">
        <f>COUNTIFS(Bd_hijos!B:B,C152,Bd_hijos!L:L,1)</f>
        <v>0</v>
      </c>
      <c r="Q152" s="60" t="str">
        <f t="shared" si="1"/>
        <v>0</v>
      </c>
      <c r="R152" s="58" t="str">
        <f t="array" ref="R152">XLOOKUP(C152,BD_personas!$A$2:$A$196,BD_personas!$O$2:$O$196,"no dato",0,1)</f>
        <v>1124836290</v>
      </c>
      <c r="S152" s="58" t="str">
        <f t="array" ref="S152">XLOOKUP(C152,BD_personas!$A$2:$A$196,BD_personas!$N$2:$N$196,"no dato",0,1)</f>
        <v>armentanoromina@outlook.com</v>
      </c>
      <c r="T152" s="58" t="str">
        <f t="array" ref="T152">XLOOKUP(R152,grupo_whatsapp!$A$2:$A$306,grupo_whatsapp!$B$2:$B$306,"no esta",0,1)</f>
        <v>no esta</v>
      </c>
      <c r="U152" s="58" t="str">
        <f t="array" ref="U152">XLOOKUP(C152,aux_BD_Laborales!$A$2:$A$207,aux_BD_Laborales!$S$2:$S$207,"no dato",0,1)</f>
        <v>no dato</v>
      </c>
      <c r="V152" s="62" t="str">
        <f t="array" ref="V152">XLOOKUP(C152,aux_BD_Laborales!$B$2:$B$207,aux_BD_Laborales!$T$2:$T$207,"no tiene ficha pdf",0,1)</f>
        <v>no tiene en pdf</v>
      </c>
      <c r="W152" s="55"/>
    </row>
    <row r="153" ht="15.75" hidden="1" customHeight="1">
      <c r="A153" s="56"/>
      <c r="B153" s="57"/>
      <c r="C153" s="63" t="str">
        <f>BD_personas!$A$2:$A$196</f>
        <v>41062447</v>
      </c>
      <c r="D153" s="63" t="str">
        <f t="array" ref="D153">XLOOKUP(C153,aux_BD_Laborales!$B$2:$B$207,aux_BD_Laborales!$P$2:$P$207,"dato no encontrado",0,1)</f>
        <v>Monotributista</v>
      </c>
      <c r="E153" s="57" t="str">
        <f t="array" ref="E153">XLOOKUP(C153,aux_BD_Delegados!$B$2:$B$17,aux_BD_Delegados!$D$2:$D$17," ",0,1)</f>
        <v> </v>
      </c>
      <c r="F153" s="63" t="str">
        <f t="array" ref="F153">CONCATENATE(XLOOKUP(C153,BD_personas!$A$2:$A$196,BD_personas!$B$2:$B$196,"no dato",0,1),", ",XLOOKUP(C153,BD_personas!$A$2:$A$196,BD_personas!$C$2:$C$196,"no dato",0,1))</f>
        <v>Barrero Borda,  Melanie Araceli</v>
      </c>
      <c r="G153" s="63" t="str">
        <f t="array" ref="G153">XLOOKUP(C153,aux_BD_Laborales!$B$2:$B$207,aux_BD_Laborales!$C$2:$C$207,"no dato",0,1)</f>
        <v>207</v>
      </c>
      <c r="H153" s="64" t="str">
        <f t="array" ref="H153">XLOOKUP(C153,aux_BD_Laborales!$B$2:$B$207, aux_BD_Laborales!$Q$2:$Q$207,"no dato",0,1)</f>
        <v>1/3/2017</v>
      </c>
      <c r="I153" s="63" t="str">
        <f t="array" ref="I153">XLOOKUP(C153,aux_BD_Laborales!$B$2:$B$207,aux_BD_Laborales!$R$2:$R$207,"no dato",0,1)</f>
        <v>8</v>
      </c>
      <c r="J153" s="63" t="str">
        <f t="array" ref="J153">XLOOKUP(C153,BD_personas!$A$2:$A$196,BD_personas!$D$2:$D$196,"no dato",0,1)</f>
        <v>41062447</v>
      </c>
      <c r="K153" s="64" t="str">
        <f t="array" ref="K153">XLOOKUP(C153,BD_personas!$A$2:$A$196,BD_personas!$P$2:$P$196,"no dato",0,1)</f>
        <v>11/3/1998</v>
      </c>
      <c r="L153" s="63" t="str">
        <f>COUNTIF(Bd_hijos!B:B,C153)</f>
        <v>0</v>
      </c>
      <c r="M153" s="65" t="str">
        <f>COUNTIFS(Bd_hijos!B:B,C153,Bd_hijos!I:I,1)</f>
        <v>0</v>
      </c>
      <c r="N153" s="65" t="str">
        <f>COUNTIFS(Bd_hijos!B:B,C153,Bd_hijos!J:J,1)</f>
        <v>0</v>
      </c>
      <c r="O153" s="65" t="str">
        <f>COUNTIFS(Bd_hijos!B:B,C153,Bd_hijos!K:K,1)</f>
        <v>0</v>
      </c>
      <c r="P153" s="65" t="str">
        <f>COUNTIFS(Bd_hijos!B:B,C153,Bd_hijos!L:L,1)</f>
        <v>0</v>
      </c>
      <c r="Q153" s="65" t="str">
        <f t="shared" si="1"/>
        <v>0</v>
      </c>
      <c r="R153" s="63" t="str">
        <f t="array" ref="R153">XLOOKUP(C153,BD_personas!$A$2:$A$196,BD_personas!$O$2:$O$196,"no dato",0,1)</f>
        <v>1144271929</v>
      </c>
      <c r="S153" s="63" t="str">
        <f t="array" ref="S153">XLOOKUP(C153,BD_personas!$A$2:$A$196,BD_personas!$N$2:$N$196,"no dato",0,1)</f>
        <v>melaniebarrero@gmail.com</v>
      </c>
      <c r="T153" s="63" t="str">
        <f t="array" ref="T153">XLOOKUP(R153,grupo_whatsapp!$A$2:$A$306,grupo_whatsapp!$B$2:$B$306,"no esta",0,1)</f>
        <v>no esta</v>
      </c>
      <c r="U153" s="63" t="str">
        <f t="array" ref="U153">XLOOKUP(C153,BD_personas!$A$2:$A$196,aux_BD_Laborales!$S$2:$S$207,"no dato",0,1)</f>
        <v>#N/A</v>
      </c>
      <c r="V153" s="66" t="str">
        <f t="array" ref="V153">XLOOKUP(C153,aux_BD_Laborales!$B$2:$B$207,aux_BD_Laborales!$T$2:$T$207,"no tiene ficha pdf",0,1)</f>
        <v>no tiene en pdf</v>
      </c>
      <c r="W153" s="55"/>
    </row>
    <row r="154" ht="15.75" customHeight="1">
      <c r="A154" s="56"/>
      <c r="B154" s="57"/>
      <c r="C154" s="58" t="str">
        <f>BD_personas!$A$2:$A$196</f>
        <v>28922058</v>
      </c>
      <c r="D154" s="58" t="str">
        <f t="array" ref="D154">XLOOKUP(C154,aux_BD_Laborales!$B$2:$B$207,aux_BD_Laborales!$P$2:$P$207,"dato no encontrado",0,1)</f>
        <v>Monotributista</v>
      </c>
      <c r="E154" s="57" t="str">
        <f t="array" ref="E154">XLOOKUP(C154,aux_BD_Delegados!$B$2:$B$17,aux_BD_Delegados!$D$2:$D$17," ",0,1)</f>
        <v> </v>
      </c>
      <c r="F154" s="58" t="str">
        <f t="array" ref="F154">CONCATENATE(XLOOKUP(C154,BD_personas!$A$2:$A$196,BD_personas!$B$2:$B$196,"no dato",0,1),", ",XLOOKUP(C154,BD_personas!$A$2:$A$196,BD_personas!$C$2:$C$196,"no dato",0,1))</f>
        <v>Bazán,  Erica Haydee</v>
      </c>
      <c r="G154" s="58" t="str">
        <f t="array" ref="G154">XLOOKUP(C154,aux_BD_Laborales!$B$2:$B$207,aux_BD_Laborales!$C$2:$C$207,"no dato",0,1)</f>
        <v>450</v>
      </c>
      <c r="H154" s="59" t="str">
        <f t="array" ref="H154">XLOOKUP(C154,aux_BD_Laborales!$B$2:$B$207, aux_BD_Laborales!$Q$2:$Q$207,"no dato",0,1)</f>
        <v>1/7/2017</v>
      </c>
      <c r="I154" s="58" t="str">
        <f t="array" ref="I154">XLOOKUP(C154,aux_BD_Laborales!$B$2:$B$207,aux_BD_Laborales!$R$2:$R$207,"no dato",0,1)</f>
        <v>8</v>
      </c>
      <c r="J154" s="58" t="str">
        <f t="array" ref="J154">XLOOKUP(C154,BD_personas!$A$2:$A$196,BD_personas!$D$2:$D$196,"no dato",0,1)</f>
        <v>28922058</v>
      </c>
      <c r="K154" s="59" t="str">
        <f t="array" ref="K154">XLOOKUP(C154,BD_personas!$A$2:$A$196,BD_personas!$P$2:$P$196,"no dato",0,1)</f>
        <v>14/5/1981</v>
      </c>
      <c r="L154" s="58" t="str">
        <f>COUNTIF(Bd_hijos!B:B,C154)</f>
        <v>0</v>
      </c>
      <c r="M154" s="60" t="str">
        <f>COUNTIFS(Bd_hijos!B:B,C154,Bd_hijos!I:I,1)</f>
        <v>0</v>
      </c>
      <c r="N154" s="60" t="str">
        <f>COUNTIFS(Bd_hijos!B:B,C154,Bd_hijos!J:J,1)</f>
        <v>0</v>
      </c>
      <c r="O154" s="60" t="str">
        <f>COUNTIFS(Bd_hijos!B:B,C154,Bd_hijos!K:K,1)</f>
        <v>0</v>
      </c>
      <c r="P154" s="60" t="str">
        <f>COUNTIFS(Bd_hijos!B:B,C154,Bd_hijos!L:L,1)</f>
        <v>0</v>
      </c>
      <c r="Q154" s="60" t="str">
        <f t="shared" si="1"/>
        <v>0</v>
      </c>
      <c r="R154" s="58" t="str">
        <f t="array" ref="R154">XLOOKUP(C154,BD_personas!$A$2:$A$196,BD_personas!$O$2:$O$196,"no dato",0,1)</f>
        <v>1134039809</v>
      </c>
      <c r="S154" s="58" t="str">
        <f t="array" ref="S154">XLOOKUP(C154,BD_personas!$A$2:$A$196,BD_personas!$N$2:$N$196,"no dato",0,1)</f>
        <v>daniela_99kikus@hotmail.com </v>
      </c>
      <c r="T154" s="58" t="str">
        <f t="array" ref="T154">XLOOKUP(R154,grupo_whatsapp!$A$2:$A$306,grupo_whatsapp!$B$2:$B$306,"no esta",0,1)</f>
        <v>1</v>
      </c>
      <c r="U154" s="58" t="str">
        <f t="array" ref="U154">XLOOKUP(C154,BD_personas!$A$2:$A$196,aux_BD_Laborales!$S$2:$S$207,"no dato",0,1)</f>
        <v>#N/A</v>
      </c>
      <c r="V154" s="62" t="str">
        <f t="array" ref="V154">XLOOKUP(C154,aux_BD_Laborales!$B$2:$B$207,aux_BD_Laborales!$T$2:$T$207,"no tiene ficha pdf",0,1)</f>
        <v>no tiene en pdf</v>
      </c>
      <c r="W154" s="55"/>
    </row>
    <row r="155" ht="15.75" hidden="1" customHeight="1">
      <c r="A155" s="56"/>
      <c r="B155" s="57"/>
      <c r="C155" s="63" t="str">
        <f>BD_personas!$A$2:$A$196</f>
        <v>41047817</v>
      </c>
      <c r="D155" s="63" t="str">
        <f t="array" ref="D155">XLOOKUP(C155,aux_BD_Laborales!$B$2:$B$207,aux_BD_Laborales!$P$2:$P$207,"dato no encontrado",0,1)</f>
        <v>Monotributista</v>
      </c>
      <c r="E155" s="57" t="str">
        <f t="array" ref="E155">XLOOKUP(C155,aux_BD_Delegados!$B$2:$B$17,aux_BD_Delegados!$D$2:$D$17," ",0,1)</f>
        <v> </v>
      </c>
      <c r="F155" s="63" t="str">
        <f t="array" ref="F155">CONCATENATE(XLOOKUP(C155,BD_personas!$A$2:$A$196,BD_personas!$B$2:$B$196,"no dato",0,1),", ",XLOOKUP(C155,BD_personas!$A$2:$A$196,BD_personas!$C$2:$C$196,"no dato",0,1))</f>
        <v>Bergamoen,  Angie</v>
      </c>
      <c r="G155" s="63" t="str">
        <f t="array" ref="G155">XLOOKUP(C155,aux_BD_Laborales!$B$2:$B$207,aux_BD_Laborales!$C$2:$C$207,"no dato",0,1)</f>
        <v>2593</v>
      </c>
      <c r="H155" s="74" t="str">
        <f t="array" ref="H155">XLOOKUP(C155,aux_BD_Laborales!$B$2:$B$207, aux_BD_Laborales!$Q$2:$Q$207,"no dato",0,1)</f>
        <v/>
      </c>
      <c r="I155" s="63" t="str">
        <f t="array" ref="I155">XLOOKUP(C155,aux_BD_Laborales!$B$2:$B$207,aux_BD_Laborales!$R$2:$R$207,"no dato",0,1)</f>
        <v>126</v>
      </c>
      <c r="J155" s="63" t="str">
        <f t="array" ref="J155">XLOOKUP(C155,BD_personas!$A$2:$A$196,BD_personas!$D$2:$D$196,"no dato",0,1)</f>
        <v>41047817</v>
      </c>
      <c r="K155" s="74" t="str">
        <f t="array" ref="K155">XLOOKUP(C155,BD_personas!$A$2:$A$196,BD_personas!$P$2:$P$196,"no dato",0,1)</f>
        <v/>
      </c>
      <c r="L155" s="63" t="str">
        <f>COUNTIF(Bd_hijos!B:B,C155)</f>
        <v>0</v>
      </c>
      <c r="M155" s="65" t="str">
        <f>COUNTIFS(Bd_hijos!B:B,C155,Bd_hijos!I:I,1)</f>
        <v>0</v>
      </c>
      <c r="N155" s="65" t="str">
        <f>COUNTIFS(Bd_hijos!B:B,C155,Bd_hijos!J:J,1)</f>
        <v>0</v>
      </c>
      <c r="O155" s="65" t="str">
        <f>COUNTIFS(Bd_hijos!B:B,C155,Bd_hijos!K:K,1)</f>
        <v>0</v>
      </c>
      <c r="P155" s="65" t="str">
        <f>COUNTIFS(Bd_hijos!B:B,C155,Bd_hijos!L:L,1)</f>
        <v>0</v>
      </c>
      <c r="Q155" s="65" t="str">
        <f t="shared" si="1"/>
        <v>0</v>
      </c>
      <c r="R155" s="57" t="str">
        <f t="array" ref="R155">XLOOKUP(C155,BD_personas!$A$2:$A$196,BD_personas!$O$2:$O$196,"no dato",0,1)</f>
        <v/>
      </c>
      <c r="S155" s="57" t="str">
        <f t="array" ref="S155">XLOOKUP(C155,BD_personas!$A$2:$A$196,BD_personas!$N$2:$N$196,"no dato",0,1)</f>
        <v/>
      </c>
      <c r="T155" s="63" t="str">
        <f t="array" ref="T155">XLOOKUP(R155,grupo_whatsapp!$A$2:$A$306,grupo_whatsapp!$B$2:$B$306,"no esta",0,1)</f>
        <v>no esta</v>
      </c>
      <c r="U155" s="63" t="str">
        <f t="array" ref="U155">XLOOKUP(C155,aux_BD_Laborales!$A$2:$A$207,aux_BD_Laborales!$S$2:$S$207,"no dato",0,1)</f>
        <v>no dato</v>
      </c>
      <c r="V155" s="66" t="str">
        <f t="array" ref="V155">XLOOKUP(C155,aux_BD_Laborales!$B$2:$B$207,aux_BD_Laborales!$T$2:$T$207,"no tiene ficha pdf",0,1)</f>
        <v>no tiene en pdf</v>
      </c>
      <c r="W155" s="55"/>
    </row>
    <row r="156" ht="15.75" hidden="1" customHeight="1">
      <c r="A156" s="56"/>
      <c r="B156" s="57"/>
      <c r="C156" s="58" t="str">
        <f>BD_personas!$A$2:$A$196</f>
        <v>39915064</v>
      </c>
      <c r="D156" s="58" t="str">
        <f t="array" ref="D156">XLOOKUP(C156,aux_BD_Laborales!$B$2:$B$207,aux_BD_Laborales!$P$2:$P$207,"dato no encontrado",0,1)</f>
        <v>Monotributista</v>
      </c>
      <c r="E156" s="57" t="str">
        <f t="array" ref="E156">XLOOKUP(C156,aux_BD_Delegados!$B$2:$B$17,aux_BD_Delegados!$D$2:$D$17," ",0,1)</f>
        <v> </v>
      </c>
      <c r="F156" s="58" t="str">
        <f t="array" ref="F156">CONCATENATE(XLOOKUP(C156,BD_personas!$A$2:$A$196,BD_personas!$B$2:$B$196,"no dato",0,1),", ",XLOOKUP(C156,BD_personas!$A$2:$A$196,BD_personas!$C$2:$C$196,"no dato",0,1))</f>
        <v>Bianchi,  Alexis</v>
      </c>
      <c r="G156" s="58" t="str">
        <f t="array" ref="G156">XLOOKUP(C156,aux_BD_Laborales!$B$2:$B$207,aux_BD_Laborales!$C$2:$C$207,"no dato",0,1)</f>
        <v>1526</v>
      </c>
      <c r="H156" s="74" t="str">
        <f t="array" ref="H156">XLOOKUP(C156,aux_BD_Laborales!$B$2:$B$207, aux_BD_Laborales!$Q$2:$Q$207,"no dato",0,1)</f>
        <v/>
      </c>
      <c r="I156" s="58" t="str">
        <f t="array" ref="I156">XLOOKUP(C156,aux_BD_Laborales!$B$2:$B$207,aux_BD_Laborales!$R$2:$R$207,"no dato",0,1)</f>
        <v>126</v>
      </c>
      <c r="J156" s="58" t="str">
        <f t="array" ref="J156">XLOOKUP(C156,BD_personas!$A$2:$A$196,BD_personas!$D$2:$D$196,"no dato",0,1)</f>
        <v>39915064</v>
      </c>
      <c r="K156" s="74" t="str">
        <f t="array" ref="K156">XLOOKUP(C156,BD_personas!$A$2:$A$196,BD_personas!$P$2:$P$196,"no dato",0,1)</f>
        <v/>
      </c>
      <c r="L156" s="58" t="str">
        <f>COUNTIF(Bd_hijos!B:B,C156)</f>
        <v>0</v>
      </c>
      <c r="M156" s="60" t="str">
        <f>COUNTIFS(Bd_hijos!B:B,C156,Bd_hijos!I:I,1)</f>
        <v>0</v>
      </c>
      <c r="N156" s="60" t="str">
        <f>COUNTIFS(Bd_hijos!B:B,C156,Bd_hijos!J:J,1)</f>
        <v>0</v>
      </c>
      <c r="O156" s="60" t="str">
        <f>COUNTIFS(Bd_hijos!B:B,C156,Bd_hijos!K:K,1)</f>
        <v>0</v>
      </c>
      <c r="P156" s="60" t="str">
        <f>COUNTIFS(Bd_hijos!B:B,C156,Bd_hijos!L:L,1)</f>
        <v>0</v>
      </c>
      <c r="Q156" s="60" t="str">
        <f t="shared" si="1"/>
        <v>0</v>
      </c>
      <c r="R156" s="57" t="str">
        <f t="array" ref="R156">XLOOKUP(C156,BD_personas!$A$2:$A$196,BD_personas!$O$2:$O$196,"no dato",0,1)</f>
        <v/>
      </c>
      <c r="S156" s="57" t="str">
        <f t="array" ref="S156">XLOOKUP(C156,BD_personas!$A$2:$A$196,BD_personas!$N$2:$N$196,"no dato",0,1)</f>
        <v/>
      </c>
      <c r="T156" s="58" t="str">
        <f t="array" ref="T156">XLOOKUP(R156,grupo_whatsapp!$A$2:$A$306,grupo_whatsapp!$B$2:$B$306,"no esta",0,1)</f>
        <v>no esta</v>
      </c>
      <c r="U156" s="58" t="str">
        <f t="array" ref="U156">XLOOKUP(C156,BD_personas!$A$2:$A$196,aux_BD_Laborales!$S$2:$S$207,"no dato",0,1)</f>
        <v>#N/A</v>
      </c>
      <c r="V156" s="62" t="str">
        <f t="array" ref="V156">XLOOKUP(C156,aux_BD_Laborales!$B$2:$B$207,aux_BD_Laborales!$T$2:$T$207,"no tiene ficha pdf",0,1)</f>
        <v>no tiene en pdf</v>
      </c>
      <c r="W156" s="55"/>
    </row>
    <row r="157" ht="15.75" hidden="1" customHeight="1">
      <c r="A157" s="56"/>
      <c r="B157" s="57"/>
      <c r="C157" s="63" t="str">
        <f>BD_personas!$A$2:$A$196</f>
        <v>34703565</v>
      </c>
      <c r="D157" s="63" t="str">
        <f t="array" ref="D157">XLOOKUP(C157,aux_BD_Laborales!$B$2:$B$207,aux_BD_Laborales!$P$2:$P$207,"dato no encontrado",0,1)</f>
        <v>Monotributista</v>
      </c>
      <c r="E157" s="57" t="str">
        <f t="array" ref="E157">XLOOKUP(C157,aux_BD_Delegados!$B$2:$B$17,aux_BD_Delegados!$D$2:$D$17," ",0,1)</f>
        <v> </v>
      </c>
      <c r="F157" s="63" t="str">
        <f t="array" ref="F157">CONCATENATE(XLOOKUP(C157,BD_personas!$A$2:$A$196,BD_personas!$B$2:$B$196,"no dato",0,1),", ",XLOOKUP(C157,BD_personas!$A$2:$A$196,BD_personas!$C$2:$C$196,"no dato",0,1))</f>
        <v>Borda,  Noelia Elizabeth</v>
      </c>
      <c r="G157" s="63" t="str">
        <f t="array" ref="G157">XLOOKUP(C157,aux_BD_Laborales!$B$2:$B$207,aux_BD_Laborales!$C$2:$C$207,"no dato",0,1)</f>
        <v>726</v>
      </c>
      <c r="H157" s="64" t="str">
        <f t="array" ref="H157">XLOOKUP(C157,aux_BD_Laborales!$B$2:$B$207, aux_BD_Laborales!$Q$2:$Q$207,"no dato",0,1)</f>
        <v>1/8/2017</v>
      </c>
      <c r="I157" s="63" t="str">
        <f t="array" ref="I157">XLOOKUP(C157,aux_BD_Laborales!$B$2:$B$207,aux_BD_Laborales!$R$2:$R$207,"no dato",0,1)</f>
        <v>8</v>
      </c>
      <c r="J157" s="63" t="str">
        <f t="array" ref="J157">XLOOKUP(C157,BD_personas!$A$2:$A$196,BD_personas!$D$2:$D$196,"no dato",0,1)</f>
        <v>34703565</v>
      </c>
      <c r="K157" s="64" t="str">
        <f t="array" ref="K157">XLOOKUP(C157,BD_personas!$A$2:$A$196,BD_personas!$P$2:$P$196,"no dato",0,1)</f>
        <v>6/1/1990</v>
      </c>
      <c r="L157" s="63" t="str">
        <f>COUNTIF(Bd_hijos!B:B,C157)</f>
        <v>0</v>
      </c>
      <c r="M157" s="65" t="str">
        <f>COUNTIFS(Bd_hijos!B:B,C157,Bd_hijos!I:I,1)</f>
        <v>0</v>
      </c>
      <c r="N157" s="65" t="str">
        <f>COUNTIFS(Bd_hijos!B:B,C157,Bd_hijos!J:J,1)</f>
        <v>0</v>
      </c>
      <c r="O157" s="65" t="str">
        <f>COUNTIFS(Bd_hijos!B:B,C157,Bd_hijos!K:K,1)</f>
        <v>0</v>
      </c>
      <c r="P157" s="65" t="str">
        <f>COUNTIFS(Bd_hijos!B:B,C157,Bd_hijos!L:L,1)</f>
        <v>0</v>
      </c>
      <c r="Q157" s="65" t="str">
        <f t="shared" si="1"/>
        <v>0</v>
      </c>
      <c r="R157" s="57" t="str">
        <f t="array" ref="R157">XLOOKUP(C157,BD_personas!$A$2:$A$196,BD_personas!$O$2:$O$196,"no dato",0,1)</f>
        <v/>
      </c>
      <c r="S157" s="57" t="str">
        <f t="array" ref="S157">XLOOKUP(C157,BD_personas!$A$2:$A$196,BD_personas!$N$2:$N$196,"no dato",0,1)</f>
        <v/>
      </c>
      <c r="T157" s="63" t="str">
        <f t="array" ref="T157">XLOOKUP(R157,grupo_whatsapp!$A$2:$A$306,grupo_whatsapp!$B$2:$B$306,"no esta",0,1)</f>
        <v>no esta</v>
      </c>
      <c r="U157" s="57"/>
      <c r="V157" s="73"/>
      <c r="W157" s="55"/>
    </row>
    <row r="158" ht="15.75" hidden="1" customHeight="1">
      <c r="A158" s="56"/>
      <c r="B158" s="57"/>
      <c r="C158" s="58" t="str">
        <f>BD_personas!$A$2:$A$196</f>
        <v>39066896</v>
      </c>
      <c r="D158" s="58" t="str">
        <f t="array" ref="D158">XLOOKUP(C158,aux_BD_Laborales!$B$2:$B$207,aux_BD_Laborales!$P$2:$P$207,"dato no encontrado",0,1)</f>
        <v>Monotributista</v>
      </c>
      <c r="E158" s="57" t="str">
        <f t="array" ref="E158">XLOOKUP(C158,aux_BD_Delegados!$B$2:$B$17,aux_BD_Delegados!$D$2:$D$17," ",0,1)</f>
        <v> </v>
      </c>
      <c r="F158" s="58" t="str">
        <f t="array" ref="F158">CONCATENATE(XLOOKUP(C158,BD_personas!$A$2:$A$196,BD_personas!$B$2:$B$196,"no dato",0,1),", ",XLOOKUP(C158,BD_personas!$A$2:$A$196,BD_personas!$C$2:$C$196,"no dato",0,1))</f>
        <v>Bruno,  Johanna Belén </v>
      </c>
      <c r="G158" s="58" t="str">
        <f t="array" ref="G158">XLOOKUP(C158,aux_BD_Laborales!$B$2:$B$207,aux_BD_Laborales!$C$2:$C$207,"no dato",0,1)</f>
        <v>1577</v>
      </c>
      <c r="H158" s="59" t="str">
        <f t="array" ref="H158">XLOOKUP(C158,aux_BD_Laborales!$B$2:$B$207, aux_BD_Laborales!$Q$2:$Q$207,"no dato",0,1)</f>
        <v>19/2/2018</v>
      </c>
      <c r="I158" s="58" t="str">
        <f t="array" ref="I158">XLOOKUP(C158,aux_BD_Laborales!$B$2:$B$207,aux_BD_Laborales!$R$2:$R$207,"no dato",0,1)</f>
        <v>7</v>
      </c>
      <c r="J158" s="58" t="str">
        <f t="array" ref="J158">XLOOKUP(C158,BD_personas!$A$2:$A$196,BD_personas!$D$2:$D$196,"no dato",0,1)</f>
        <v>39066896</v>
      </c>
      <c r="K158" s="59" t="str">
        <f t="array" ref="K158">XLOOKUP(C158,BD_personas!$A$2:$A$196,BD_personas!$P$2:$P$196,"no dato",0,1)</f>
        <v>20/3/1996</v>
      </c>
      <c r="L158" s="58" t="str">
        <f>COUNTIF(Bd_hijos!B:B,C158)</f>
        <v>1</v>
      </c>
      <c r="M158" s="60" t="str">
        <f>COUNTIFS(Bd_hijos!B:B,C158,Bd_hijos!I:I,1)</f>
        <v>0</v>
      </c>
      <c r="N158" s="60" t="str">
        <f>COUNTIFS(Bd_hijos!B:B,C158,Bd_hijos!J:J,1)</f>
        <v>0</v>
      </c>
      <c r="O158" s="60" t="str">
        <f>COUNTIFS(Bd_hijos!B:B,C158,Bd_hijos!K:K,1)</f>
        <v>1</v>
      </c>
      <c r="P158" s="60" t="str">
        <f>COUNTIFS(Bd_hijos!B:B,C158,Bd_hijos!L:L,1)</f>
        <v>0</v>
      </c>
      <c r="Q158" s="60" t="str">
        <f t="shared" si="1"/>
        <v>1</v>
      </c>
      <c r="R158" s="58" t="str">
        <f t="array" ref="R158">XLOOKUP(C158,BD_personas!$A$2:$A$196,BD_personas!$O$2:$O$196,"no dato",0,1)</f>
        <v>1169729268</v>
      </c>
      <c r="S158" s="58" t="str">
        <f t="array" ref="S158">XLOOKUP(C158,BD_personas!$A$2:$A$196,BD_personas!$N$2:$N$196,"no dato",0,1)</f>
        <v>brunojohannab@gmail.com</v>
      </c>
      <c r="T158" s="58" t="str">
        <f t="array" ref="T158">XLOOKUP(R158,grupo_whatsapp!$A$2:$A$306,grupo_whatsapp!$B$2:$B$306,"no esta",0,1)</f>
        <v>no esta</v>
      </c>
      <c r="U158" s="57"/>
      <c r="V158" s="73"/>
      <c r="W158" s="55"/>
    </row>
    <row r="159" ht="15.75" hidden="1" customHeight="1">
      <c r="A159" s="56"/>
      <c r="B159" s="57"/>
      <c r="C159" s="63" t="str">
        <f>BD_personas!$A$2:$A$196</f>
        <v>38070151</v>
      </c>
      <c r="D159" s="63" t="str">
        <f t="array" ref="D159">XLOOKUP(C159,aux_BD_Laborales!$B$2:$B$207,aux_BD_Laborales!$P$2:$P$207,"dato no encontrado",0,1)</f>
        <v>Monotributista</v>
      </c>
      <c r="E159" s="57" t="str">
        <f t="array" ref="E159">XLOOKUP(C159,aux_BD_Delegados!$B$2:$B$17,aux_BD_Delegados!$D$2:$D$17," ",0,1)</f>
        <v> </v>
      </c>
      <c r="F159" s="63" t="str">
        <f t="array" ref="F159">CONCATENATE(XLOOKUP(C159,BD_personas!$A$2:$A$196,BD_personas!$B$2:$B$196,"no dato",0,1),", ",XLOOKUP(C159,BD_personas!$A$2:$A$196,BD_personas!$C$2:$C$196,"no dato",0,1))</f>
        <v>Camicia,  Leila Mabel</v>
      </c>
      <c r="G159" s="63" t="str">
        <f t="array" ref="G159">XLOOKUP(C159,aux_BD_Laborales!$B$2:$B$207,aux_BD_Laborales!$C$2:$C$207,"no dato",0,1)</f>
        <v>1183</v>
      </c>
      <c r="H159" s="64" t="str">
        <f t="array" ref="H159">XLOOKUP(C159,aux_BD_Laborales!$B$2:$B$207, aux_BD_Laborales!$Q$2:$Q$207,"no dato",0,1)</f>
        <v>1/2/2018</v>
      </c>
      <c r="I159" s="63" t="str">
        <f t="array" ref="I159">XLOOKUP(C159,aux_BD_Laborales!$B$2:$B$207,aux_BD_Laborales!$R$2:$R$207,"no dato",0,1)</f>
        <v>7</v>
      </c>
      <c r="J159" s="63" t="str">
        <f t="array" ref="J159">XLOOKUP(C159,BD_personas!$A$2:$A$196,BD_personas!$D$2:$D$196,"no dato",0,1)</f>
        <v>38070151</v>
      </c>
      <c r="K159" s="64" t="str">
        <f t="array" ref="K159">XLOOKUP(C159,BD_personas!$A$2:$A$196,BD_personas!$P$2:$P$196,"no dato",0,1)</f>
        <v>23/1/1994</v>
      </c>
      <c r="L159" s="63" t="str">
        <f>COUNTIF(Bd_hijos!B:B,C159)</f>
        <v>0</v>
      </c>
      <c r="M159" s="65" t="str">
        <f>COUNTIFS(Bd_hijos!B:B,C159,Bd_hijos!I:I,1)</f>
        <v>0</v>
      </c>
      <c r="N159" s="65" t="str">
        <f>COUNTIFS(Bd_hijos!B:B,C159,Bd_hijos!J:J,1)</f>
        <v>0</v>
      </c>
      <c r="O159" s="65" t="str">
        <f>COUNTIFS(Bd_hijos!B:B,C159,Bd_hijos!K:K,1)</f>
        <v>0</v>
      </c>
      <c r="P159" s="65" t="str">
        <f>COUNTIFS(Bd_hijos!B:B,C159,Bd_hijos!L:L,1)</f>
        <v>0</v>
      </c>
      <c r="Q159" s="65" t="str">
        <f t="shared" si="1"/>
        <v>0</v>
      </c>
      <c r="R159" s="57" t="str">
        <f t="array" ref="R159">XLOOKUP(C159,BD_personas!$A$2:$A$196,BD_personas!$O$2:$O$196,"no dato",0,1)</f>
        <v/>
      </c>
      <c r="S159" s="63" t="str">
        <f t="array" ref="S159">XLOOKUP(C159,BD_personas!$A$2:$A$196,BD_personas!$N$2:$N$196,"no dato",0,1)</f>
        <v>camicia.leila@gmail.com</v>
      </c>
      <c r="T159" s="63" t="str">
        <f t="array" ref="T159">XLOOKUP(R159,grupo_whatsapp!$A$2:$A$306,grupo_whatsapp!$B$2:$B$306,"no esta",0,1)</f>
        <v>no esta</v>
      </c>
      <c r="U159" s="63" t="str">
        <f t="array" ref="U159">XLOOKUP(C159,BD_personas!$A$2:$A$196,aux_BD_Laborales!$S$2:$S$207,"no dato",0,1)</f>
        <v>#N/A</v>
      </c>
      <c r="V159" s="66" t="str">
        <f t="array" ref="V159">XLOOKUP(C159,aux_BD_Laborales!$B$2:$B$207,aux_BD_Laborales!$T$2:$T$207,"no tiene ficha pdf",0,1)</f>
        <v>no tiene en pdf</v>
      </c>
      <c r="W159" s="55"/>
    </row>
    <row r="160" ht="15.75" hidden="1" customHeight="1">
      <c r="A160" s="56"/>
      <c r="B160" s="57"/>
      <c r="C160" s="58" t="str">
        <f>BD_personas!$A$2:$A$196</f>
        <v>36087484</v>
      </c>
      <c r="D160" s="58" t="str">
        <f t="array" ref="D160">XLOOKUP(C160,aux_BD_Laborales!$B$2:$B$207,aux_BD_Laborales!$P$2:$P$207,"dato no encontrado",0,1)</f>
        <v>Planta Transitoria</v>
      </c>
      <c r="E160" s="57" t="str">
        <f t="array" ref="E160">XLOOKUP(C160,aux_BD_Delegados!$B$2:$B$17,aux_BD_Delegados!$D$2:$D$17," ",0,1)</f>
        <v> </v>
      </c>
      <c r="F160" s="58" t="str">
        <f t="array" ref="F160">CONCATENATE(XLOOKUP(C160,BD_personas!$A$2:$A$196,BD_personas!$B$2:$B$196,"no dato",0,1),", ",XLOOKUP(C160,BD_personas!$A$2:$A$196,BD_personas!$C$2:$C$196,"no dato",0,1))</f>
        <v>Castro Andraca,  Maria Angeles</v>
      </c>
      <c r="G160" s="58" t="str">
        <f t="array" ref="G160">XLOOKUP(C160,aux_BD_Laborales!$B$2:$B$207,aux_BD_Laborales!$C$2:$C$207,"no dato",0,1)</f>
        <v>733</v>
      </c>
      <c r="H160" s="59" t="str">
        <f t="array" ref="H160">XLOOKUP(C160,aux_BD_Laborales!$B$2:$B$207, aux_BD_Laborales!$Q$2:$Q$207,"no dato",0,1)</f>
        <v>1/8/2017</v>
      </c>
      <c r="I160" s="58" t="str">
        <f t="array" ref="I160">XLOOKUP(C160,aux_BD_Laborales!$B$2:$B$207,aux_BD_Laborales!$R$2:$R$207,"no dato",0,1)</f>
        <v>8</v>
      </c>
      <c r="J160" s="58" t="str">
        <f t="array" ref="J160">XLOOKUP(C160,BD_personas!$A$2:$A$196,BD_personas!$D$2:$D$196,"no dato",0,1)</f>
        <v>36087484</v>
      </c>
      <c r="K160" s="74" t="str">
        <f t="array" ref="K160">XLOOKUP(C160,BD_personas!$A$2:$A$196,BD_personas!$P$2:$P$196,"no dato",0,1)</f>
        <v/>
      </c>
      <c r="L160" s="58" t="str">
        <f>COUNTIF(Bd_hijos!B:B,C160)</f>
        <v>0</v>
      </c>
      <c r="M160" s="60" t="str">
        <f>COUNTIFS(Bd_hijos!B:B,C160,Bd_hijos!I:I,1)</f>
        <v>0</v>
      </c>
      <c r="N160" s="60" t="str">
        <f>COUNTIFS(Bd_hijos!B:B,C160,Bd_hijos!J:J,1)</f>
        <v>0</v>
      </c>
      <c r="O160" s="60" t="str">
        <f>COUNTIFS(Bd_hijos!B:B,C160,Bd_hijos!K:K,1)</f>
        <v>0</v>
      </c>
      <c r="P160" s="60" t="str">
        <f>COUNTIFS(Bd_hijos!B:B,C160,Bd_hijos!L:L,1)</f>
        <v>0</v>
      </c>
      <c r="Q160" s="60" t="str">
        <f t="shared" si="1"/>
        <v>0</v>
      </c>
      <c r="R160" s="57" t="str">
        <f t="array" ref="R160">XLOOKUP(C160,BD_personas!$A$2:$A$196,BD_personas!$O$2:$O$196,"no dato",0,1)</f>
        <v/>
      </c>
      <c r="S160" s="58" t="str">
        <f t="array" ref="S160">XLOOKUP(C160,BD_personas!$A$2:$A$196,BD_personas!$N$2:$N$196,"no dato",0,1)</f>
        <v>angelescastro.mc@gmail.com</v>
      </c>
      <c r="T160" s="58" t="str">
        <f t="array" ref="T160">XLOOKUP(R160,grupo_whatsapp!$A$2:$A$306,grupo_whatsapp!$B$2:$B$306,"no esta",0,1)</f>
        <v>no esta</v>
      </c>
      <c r="U160" s="57"/>
      <c r="V160" s="73"/>
      <c r="W160" s="55"/>
    </row>
    <row r="161" ht="15.75" hidden="1" customHeight="1">
      <c r="A161" s="56"/>
      <c r="B161" s="57"/>
      <c r="C161" s="63" t="str">
        <f>BD_personas!$A$2:$A$196</f>
        <v>36949250</v>
      </c>
      <c r="D161" s="63" t="str">
        <f t="array" ref="D161">XLOOKUP(C161,aux_BD_Laborales!$B$2:$B$207,aux_BD_Laborales!$P$2:$P$207,"dato no encontrado",0,1)</f>
        <v>Monotributista</v>
      </c>
      <c r="E161" s="57" t="str">
        <f t="array" ref="E161">XLOOKUP(C161,aux_BD_Delegados!$B$2:$B$17,aux_BD_Delegados!$D$2:$D$17," ",0,1)</f>
        <v> </v>
      </c>
      <c r="F161" s="63" t="str">
        <f t="array" ref="F161">CONCATENATE(XLOOKUP(C161,BD_personas!$A$2:$A$196,BD_personas!$B$2:$B$196,"no dato",0,1),", ",XLOOKUP(C161,BD_personas!$A$2:$A$196,BD_personas!$C$2:$C$196,"no dato",0,1))</f>
        <v>Estevez,  Brenda</v>
      </c>
      <c r="G161" s="63" t="str">
        <f t="array" ref="G161">XLOOKUP(C161,aux_BD_Laborales!$B$2:$B$207,aux_BD_Laborales!$C$2:$C$207,"no dato",0,1)</f>
        <v>1642</v>
      </c>
      <c r="H161" s="64" t="str">
        <f t="array" ref="H161">XLOOKUP(C161,aux_BD_Laborales!$B$2:$B$207, aux_BD_Laborales!$Q$2:$Q$207,"no dato",0,1)</f>
        <v>11/3/2019</v>
      </c>
      <c r="I161" s="63" t="str">
        <f t="array" ref="I161">XLOOKUP(C161,aux_BD_Laborales!$B$2:$B$207,aux_BD_Laborales!$R$2:$R$207,"no dato",0,1)</f>
        <v>6</v>
      </c>
      <c r="J161" s="63" t="str">
        <f t="array" ref="J161">XLOOKUP(C161,BD_personas!$A$2:$A$196,BD_personas!$D$2:$D$196,"no dato",0,1)</f>
        <v>36949250</v>
      </c>
      <c r="K161" s="64" t="str">
        <f t="array" ref="K161">XLOOKUP(C161,BD_personas!$A$2:$A$196,BD_personas!$P$2:$P$196,"no dato",0,1)</f>
        <v>5/10/1992</v>
      </c>
      <c r="L161" s="63" t="str">
        <f>COUNTIF(Bd_hijos!B:B,C161)</f>
        <v>0</v>
      </c>
      <c r="M161" s="65" t="str">
        <f>COUNTIFS(Bd_hijos!B:B,C161,Bd_hijos!I:I,1)</f>
        <v>0</v>
      </c>
      <c r="N161" s="65" t="str">
        <f>COUNTIFS(Bd_hijos!B:B,C161,Bd_hijos!J:J,1)</f>
        <v>0</v>
      </c>
      <c r="O161" s="65" t="str">
        <f>COUNTIFS(Bd_hijos!B:B,C161,Bd_hijos!K:K,1)</f>
        <v>0</v>
      </c>
      <c r="P161" s="65" t="str">
        <f>COUNTIFS(Bd_hijos!B:B,C161,Bd_hijos!L:L,1)</f>
        <v>0</v>
      </c>
      <c r="Q161" s="65" t="str">
        <f t="shared" si="1"/>
        <v>0</v>
      </c>
      <c r="R161" s="57" t="str">
        <f t="array" ref="R161">XLOOKUP(C161,BD_personas!$A$2:$A$196,BD_personas!$O$2:$O$196,"no dato",0,1)</f>
        <v/>
      </c>
      <c r="S161" s="63" t="str">
        <f t="array" ref="S161">XLOOKUP(C161,BD_personas!$A$2:$A$196,BD_personas!$N$2:$N$196,"no dato",0,1)</f>
        <v>estevezbrenda.j92@gmail.com</v>
      </c>
      <c r="T161" s="63" t="str">
        <f t="array" ref="T161">XLOOKUP(R161,grupo_whatsapp!$A$2:$A$306,grupo_whatsapp!$B$2:$B$306,"no esta",0,1)</f>
        <v>no esta</v>
      </c>
      <c r="U161" s="63" t="str">
        <f t="array" ref="U161">XLOOKUP(C161,BD_personas!$A$2:$A$196,aux_BD_Laborales!$S$2:$S$207,"no dato",0,1)</f>
        <v>#N/A</v>
      </c>
      <c r="V161" s="66" t="str">
        <f t="array" ref="V161">XLOOKUP(C161,aux_BD_Laborales!$B$2:$B$207,aux_BD_Laborales!$T$2:$T$207,"no tiene ficha pdf",0,1)</f>
        <v>no tiene en pdf</v>
      </c>
      <c r="W161" s="55"/>
    </row>
    <row r="162" ht="15.75" hidden="1" customHeight="1">
      <c r="A162" s="56"/>
      <c r="B162" s="57"/>
      <c r="C162" s="58" t="str">
        <f>BD_personas!$A$2:$A$196</f>
        <v>38027633</v>
      </c>
      <c r="D162" s="58" t="str">
        <f t="array" ref="D162">XLOOKUP(C162,aux_BD_Laborales!$B$2:$B$207,aux_BD_Laborales!$P$2:$P$207,"dato no encontrado",0,1)</f>
        <v>Monotributista</v>
      </c>
      <c r="E162" s="57" t="str">
        <f t="array" ref="E162">XLOOKUP(C162,aux_BD_Delegados!$B$2:$B$17,aux_BD_Delegados!$D$2:$D$17," ",0,1)</f>
        <v> </v>
      </c>
      <c r="F162" s="58" t="str">
        <f t="array" ref="F162">CONCATENATE(XLOOKUP(C162,BD_personas!$A$2:$A$196,BD_personas!$B$2:$B$196,"no dato",0,1),", ",XLOOKUP(C162,BD_personas!$A$2:$A$196,BD_personas!$C$2:$C$196,"no dato",0,1))</f>
        <v>Gervasio,  Cintia Micaela </v>
      </c>
      <c r="G162" s="58" t="str">
        <f t="array" ref="G162">XLOOKUP(C162,aux_BD_Laborales!$B$2:$B$207,aux_BD_Laborales!$C$2:$C$207,"no dato",0,1)</f>
        <v>1586</v>
      </c>
      <c r="H162" s="59" t="str">
        <f t="array" ref="H162">XLOOKUP(C162,aux_BD_Laborales!$B$2:$B$207, aux_BD_Laborales!$Q$2:$Q$207,"no dato",0,1)</f>
        <v>2/2/2019</v>
      </c>
      <c r="I162" s="58" t="str">
        <f t="array" ref="I162">XLOOKUP(C162,aux_BD_Laborales!$B$2:$B$207,aux_BD_Laborales!$R$2:$R$207,"no dato",0,1)</f>
        <v>6</v>
      </c>
      <c r="J162" s="58" t="str">
        <f t="array" ref="J162">XLOOKUP(C162,BD_personas!$A$2:$A$196,BD_personas!$D$2:$D$196,"no dato",0,1)</f>
        <v>38027633</v>
      </c>
      <c r="K162" s="59" t="str">
        <f t="array" ref="K162">XLOOKUP(C162,BD_personas!$A$2:$A$196,BD_personas!$P$2:$P$196,"no dato",0,1)</f>
        <v>11/2/1994</v>
      </c>
      <c r="L162" s="58" t="str">
        <f>COUNTIF(Bd_hijos!B:B,C162)</f>
        <v>0</v>
      </c>
      <c r="M162" s="60" t="str">
        <f>COUNTIFS(Bd_hijos!B:B,C162,Bd_hijos!I:I,1)</f>
        <v>0</v>
      </c>
      <c r="N162" s="60" t="str">
        <f>COUNTIFS(Bd_hijos!B:B,C162,Bd_hijos!J:J,1)</f>
        <v>0</v>
      </c>
      <c r="O162" s="60" t="str">
        <f>COUNTIFS(Bd_hijos!B:B,C162,Bd_hijos!K:K,1)</f>
        <v>0</v>
      </c>
      <c r="P162" s="60" t="str">
        <f>COUNTIFS(Bd_hijos!B:B,C162,Bd_hijos!L:L,1)</f>
        <v>0</v>
      </c>
      <c r="Q162" s="60" t="str">
        <f t="shared" si="1"/>
        <v>0</v>
      </c>
      <c r="R162" s="57" t="str">
        <f t="array" ref="R162">XLOOKUP(C162,BD_personas!$A$2:$A$196,BD_personas!$O$2:$O$196,"no dato",0,1)</f>
        <v/>
      </c>
      <c r="S162" s="58" t="str">
        <f t="array" ref="S162">XLOOKUP(C162,BD_personas!$A$2:$A$196,BD_personas!$N$2:$N$196,"no dato",0,1)</f>
        <v>Mica.gervasio@gmail.com</v>
      </c>
      <c r="T162" s="58" t="str">
        <f t="array" ref="T162">XLOOKUP(R162,grupo_whatsapp!$A$2:$A$306,grupo_whatsapp!$B$2:$B$306,"no esta",0,1)</f>
        <v>no esta</v>
      </c>
      <c r="U162" s="57"/>
      <c r="V162" s="73"/>
      <c r="W162" s="55"/>
    </row>
    <row r="163" ht="15.75" customHeight="1">
      <c r="A163" s="56"/>
      <c r="B163" s="57"/>
      <c r="C163" s="63" t="str">
        <f>BD_personas!$A$2:$A$196</f>
        <v>36550977</v>
      </c>
      <c r="D163" s="63" t="str">
        <f t="array" ref="D163">XLOOKUP(C163,aux_BD_Laborales!$B$2:$B$207,aux_BD_Laborales!$P$2:$P$207,"dato no encontrado",0,1)</f>
        <v>Monotributista</v>
      </c>
      <c r="E163" s="57" t="str">
        <f t="array" ref="E163">XLOOKUP(C163,aux_BD_Delegados!$B$2:$B$17,aux_BD_Delegados!$D$2:$D$17," ",0,1)</f>
        <v> </v>
      </c>
      <c r="F163" s="63" t="str">
        <f t="array" ref="F163">CONCATENATE(XLOOKUP(C163,BD_personas!$A$2:$A$196,BD_personas!$B$2:$B$196,"no dato",0,1),", ",XLOOKUP(C163,BD_personas!$A$2:$A$196,BD_personas!$C$2:$C$196,"no dato",0,1))</f>
        <v>Jorrat,  Sasha Tamara</v>
      </c>
      <c r="G163" s="63" t="str">
        <f t="array" ref="G163">XLOOKUP(C163,aux_BD_Laborales!$B$2:$B$207,aux_BD_Laborales!$C$2:$C$207,"no dato",0,1)</f>
        <v>1327</v>
      </c>
      <c r="H163" s="64" t="str">
        <f t="array" ref="H163">XLOOKUP(C163,aux_BD_Laborales!$B$2:$B$207, aux_BD_Laborales!$Q$2:$Q$207,"no dato",0,1)</f>
        <v>1/2/2018</v>
      </c>
      <c r="I163" s="63" t="str">
        <f t="array" ref="I163">XLOOKUP(C163,aux_BD_Laborales!$B$2:$B$207,aux_BD_Laborales!$R$2:$R$207,"no dato",0,1)</f>
        <v>7</v>
      </c>
      <c r="J163" s="63" t="str">
        <f t="array" ref="J163">XLOOKUP(C163,BD_personas!$A$2:$A$196,BD_personas!$D$2:$D$196,"no dato",0,1)</f>
        <v>36550977</v>
      </c>
      <c r="K163" s="64" t="str">
        <f t="array" ref="K163">XLOOKUP(C163,BD_personas!$A$2:$A$196,BD_personas!$P$2:$P$196,"no dato",0,1)</f>
        <v>21/10/1993</v>
      </c>
      <c r="L163" s="63" t="str">
        <f>COUNTIF(Bd_hijos!B:B,C163)</f>
        <v>0</v>
      </c>
      <c r="M163" s="65" t="str">
        <f>COUNTIFS(Bd_hijos!B:B,C163,Bd_hijos!I:I,1)</f>
        <v>0</v>
      </c>
      <c r="N163" s="65" t="str">
        <f>COUNTIFS(Bd_hijos!B:B,C163,Bd_hijos!J:J,1)</f>
        <v>0</v>
      </c>
      <c r="O163" s="65" t="str">
        <f>COUNTIFS(Bd_hijos!B:B,C163,Bd_hijos!K:K,1)</f>
        <v>0</v>
      </c>
      <c r="P163" s="65" t="str">
        <f>COUNTIFS(Bd_hijos!B:B,C163,Bd_hijos!L:L,1)</f>
        <v>0</v>
      </c>
      <c r="Q163" s="65" t="str">
        <f t="shared" si="1"/>
        <v>0</v>
      </c>
      <c r="R163" s="63" t="str">
        <f t="array" ref="R163">XLOOKUP(C163,BD_personas!$A$2:$A$196,BD_personas!$O$2:$O$196,"no dato",0,1)</f>
        <v>1131374280</v>
      </c>
      <c r="S163" s="63" t="str">
        <f t="array" ref="S163">XLOOKUP(C163,BD_personas!$A$2:$A$196,BD_personas!$N$2:$N$196,"no dato",0,1)</f>
        <v>tamarajorrat@gmail.com</v>
      </c>
      <c r="T163" s="63" t="str">
        <f t="array" ref="T163">XLOOKUP(R163,grupo_whatsapp!$A$2:$A$306,grupo_whatsapp!$B$2:$B$306,"no esta",0,1)</f>
        <v>1</v>
      </c>
      <c r="U163" s="57"/>
      <c r="V163" s="73"/>
      <c r="W163" s="55"/>
    </row>
    <row r="164" ht="15.75" hidden="1" customHeight="1">
      <c r="A164" s="56"/>
      <c r="B164" s="57"/>
      <c r="C164" s="58" t="str">
        <f>BD_personas!$A$2:$A$196</f>
        <v>35914134</v>
      </c>
      <c r="D164" s="58" t="str">
        <f t="array" ref="D164">XLOOKUP(C164,aux_BD_Laborales!$B$2:$B$207,aux_BD_Laborales!$P$2:$P$207,"dato no encontrado",0,1)</f>
        <v>Monotributista</v>
      </c>
      <c r="E164" s="57" t="str">
        <f t="array" ref="E164">XLOOKUP(C164,aux_BD_Delegados!$B$2:$B$17,aux_BD_Delegados!$D$2:$D$17," ",0,1)</f>
        <v> </v>
      </c>
      <c r="F164" s="58" t="str">
        <f t="array" ref="F164">CONCATENATE(XLOOKUP(C164,BD_personas!$A$2:$A$196,BD_personas!$B$2:$B$196,"no dato",0,1),", ",XLOOKUP(C164,BD_personas!$A$2:$A$196,BD_personas!$C$2:$C$196,"no dato",0,1))</f>
        <v>Lopez,  Cinthia </v>
      </c>
      <c r="G164" s="58" t="str">
        <f t="array" ref="G164">XLOOKUP(C164,aux_BD_Laborales!$B$2:$B$207,aux_BD_Laborales!$C$2:$C$207,"no dato",0,1)</f>
        <v>353</v>
      </c>
      <c r="H164" s="59" t="str">
        <f t="array" ref="H164">XLOOKUP(C164,aux_BD_Laborales!$B$2:$B$207, aux_BD_Laborales!$Q$2:$Q$207,"no dato",0,1)</f>
        <v>29/5/2017</v>
      </c>
      <c r="I164" s="58" t="str">
        <f t="array" ref="I164">XLOOKUP(C164,aux_BD_Laborales!$B$2:$B$207,aux_BD_Laborales!$R$2:$R$207,"no dato",0,1)</f>
        <v>8</v>
      </c>
      <c r="J164" s="58" t="str">
        <f t="array" ref="J164">XLOOKUP(C164,BD_personas!$A$2:$A$196,BD_personas!$D$2:$D$196,"no dato",0,1)</f>
        <v>35914134</v>
      </c>
      <c r="K164" s="59" t="str">
        <f t="array" ref="K164">XLOOKUP(C164,BD_personas!$A$2:$A$196,BD_personas!$P$2:$P$196,"no dato",0,1)</f>
        <v>17/4/1991</v>
      </c>
      <c r="L164" s="58" t="str">
        <f>COUNTIF(Bd_hijos!B:B,C164)</f>
        <v>0</v>
      </c>
      <c r="M164" s="60" t="str">
        <f>COUNTIFS(Bd_hijos!B:B,C164,Bd_hijos!I:I,1)</f>
        <v>0</v>
      </c>
      <c r="N164" s="60" t="str">
        <f>COUNTIFS(Bd_hijos!B:B,C164,Bd_hijos!J:J,1)</f>
        <v>0</v>
      </c>
      <c r="O164" s="60" t="str">
        <f>COUNTIFS(Bd_hijos!B:B,C164,Bd_hijos!K:K,1)</f>
        <v>0</v>
      </c>
      <c r="P164" s="60" t="str">
        <f>COUNTIFS(Bd_hijos!B:B,C164,Bd_hijos!L:L,1)</f>
        <v>0</v>
      </c>
      <c r="Q164" s="60" t="str">
        <f t="shared" si="1"/>
        <v>0</v>
      </c>
      <c r="R164" s="58" t="str">
        <f t="array" ref="R164">XLOOKUP(C164,BD_personas!$A$2:$A$196,BD_personas!$O$2:$O$196,"no dato",0,1)</f>
        <v>1139734729</v>
      </c>
      <c r="S164" s="58" t="str">
        <f t="array" ref="S164">XLOOKUP(C164,BD_personas!$A$2:$A$196,BD_personas!$N$2:$N$196,"no dato",0,1)</f>
        <v>Cintia.lopez91@gmail.com</v>
      </c>
      <c r="T164" s="58" t="str">
        <f t="array" ref="T164">XLOOKUP(R164,grupo_whatsapp!$A$2:$A$306,grupo_whatsapp!$B$2:$B$306,"no esta",0,1)</f>
        <v>no esta</v>
      </c>
      <c r="U164" s="58" t="str">
        <f t="array" ref="U164">XLOOKUP(C164,aux_BD_Laborales!$A$2:$A$207,aux_BD_Laborales!$S$2:$S$207,"no dato",0,1)</f>
        <v>no dato</v>
      </c>
      <c r="V164" s="62" t="str">
        <f t="array" ref="V164">XLOOKUP(C164,aux_BD_Laborales!$B$2:$B$207,aux_BD_Laborales!$T$2:$T$207,"no tiene ficha pdf",0,1)</f>
        <v>no tiene en pdf</v>
      </c>
      <c r="W164" s="55"/>
    </row>
    <row r="165" ht="15.75" customHeight="1">
      <c r="A165" s="56"/>
      <c r="B165" s="57"/>
      <c r="C165" s="63" t="str">
        <f>BD_personas!$A$2:$A$196</f>
        <v>95695047</v>
      </c>
      <c r="D165" s="63" t="str">
        <f t="array" ref="D165">XLOOKUP(C165,aux_BD_Laborales!$B$2:$B$207,aux_BD_Laborales!$P$2:$P$207,"dato no encontrado",0,1)</f>
        <v>Planta Transitoria</v>
      </c>
      <c r="E165" s="57" t="str">
        <f t="array" ref="E165">XLOOKUP(C165,aux_BD_Delegados!$B$2:$B$17,aux_BD_Delegados!$D$2:$D$17," ",0,1)</f>
        <v> </v>
      </c>
      <c r="F165" s="63" t="str">
        <f t="array" ref="F165">CONCATENATE(XLOOKUP(C165,BD_personas!$A$2:$A$196,BD_personas!$B$2:$B$196,"no dato",0,1),", ",XLOOKUP(C165,BD_personas!$A$2:$A$196,BD_personas!$C$2:$C$196,"no dato",0,1))</f>
        <v>López,  Nadiezha</v>
      </c>
      <c r="G165" s="63" t="str">
        <f t="array" ref="G165">XLOOKUP(C165,aux_BD_Laborales!$B$2:$B$207,aux_BD_Laborales!$C$2:$C$207,"no dato",0,1)</f>
        <v>509</v>
      </c>
      <c r="H165" s="64" t="str">
        <f t="array" ref="H165">XLOOKUP(C165,aux_BD_Laborales!$B$2:$B$207, aux_BD_Laborales!$Q$2:$Q$207,"no dato",0,1)</f>
        <v>3/7/2017</v>
      </c>
      <c r="I165" s="63" t="str">
        <f t="array" ref="I165">XLOOKUP(C165,aux_BD_Laborales!$B$2:$B$207,aux_BD_Laborales!$R$2:$R$207,"no dato",0,1)</f>
        <v>8</v>
      </c>
      <c r="J165" s="63" t="str">
        <f t="array" ref="J165">XLOOKUP(C165,BD_personas!$A$2:$A$196,BD_personas!$D$2:$D$196,"no dato",0,1)</f>
        <v>95695047</v>
      </c>
      <c r="K165" s="64" t="str">
        <f t="array" ref="K165">XLOOKUP(C165,BD_personas!$A$2:$A$196,BD_personas!$P$2:$P$196,"no dato",0,1)</f>
        <v>22/8/1974</v>
      </c>
      <c r="L165" s="63" t="str">
        <f>COUNTIF(Bd_hijos!B:B,C165)</f>
        <v>0</v>
      </c>
      <c r="M165" s="65" t="str">
        <f>COUNTIFS(Bd_hijos!B:B,C165,Bd_hijos!I:I,1)</f>
        <v>0</v>
      </c>
      <c r="N165" s="65" t="str">
        <f>COUNTIFS(Bd_hijos!B:B,C165,Bd_hijos!J:J,1)</f>
        <v>0</v>
      </c>
      <c r="O165" s="65" t="str">
        <f>COUNTIFS(Bd_hijos!B:B,C165,Bd_hijos!K:K,1)</f>
        <v>0</v>
      </c>
      <c r="P165" s="65" t="str">
        <f>COUNTIFS(Bd_hijos!B:B,C165,Bd_hijos!L:L,1)</f>
        <v>0</v>
      </c>
      <c r="Q165" s="65" t="str">
        <f t="shared" si="1"/>
        <v>0</v>
      </c>
      <c r="R165" s="63" t="str">
        <f t="array" ref="R165">XLOOKUP(C165,BD_personas!$A$2:$A$196,BD_personas!$O$2:$O$196,"no dato",0,1)</f>
        <v>1151065312</v>
      </c>
      <c r="S165" s="63" t="str">
        <f t="array" ref="S165">XLOOKUP(C165,BD_personas!$A$2:$A$196,BD_personas!$N$2:$N$196,"no dato",0,1)</f>
        <v>nadiezha.lopez@gmail.com</v>
      </c>
      <c r="T165" s="63" t="str">
        <f t="array" ref="T165">XLOOKUP(R165,grupo_whatsapp!$A$2:$A$306,grupo_whatsapp!$B$2:$B$306,"no esta",0,1)</f>
        <v>1</v>
      </c>
      <c r="U165" s="63" t="str">
        <f t="array" ref="U165">XLOOKUP(C165,BD_personas!$A$2:$A$196,aux_BD_Laborales!$S$2:$S$207,"no dato",0,1)</f>
        <v>#N/A</v>
      </c>
      <c r="V165" s="66" t="str">
        <f t="array" ref="V165">XLOOKUP(C165,aux_BD_Laborales!$B$2:$B$207,aux_BD_Laborales!$T$2:$T$207,"no tiene ficha pdf",0,1)</f>
        <v>no tiene en pdf</v>
      </c>
      <c r="W165" s="55"/>
    </row>
    <row r="166" ht="15.75" customHeight="1">
      <c r="A166" s="56"/>
      <c r="B166" s="57"/>
      <c r="C166" s="58" t="str">
        <f>BD_personas!$A$2:$A$196</f>
        <v>37699248</v>
      </c>
      <c r="D166" s="58" t="str">
        <f t="array" ref="D166">XLOOKUP(C166,aux_BD_Laborales!$B$2:$B$207,aux_BD_Laborales!$P$2:$P$207,"dato no encontrado",0,1)</f>
        <v>Planta Permanente</v>
      </c>
      <c r="E166" s="57" t="str">
        <f t="array" ref="E166">XLOOKUP(C166,aux_BD_Delegados!$B$2:$B$17,aux_BD_Delegados!$D$2:$D$17," ",0,1)</f>
        <v> </v>
      </c>
      <c r="F166" s="58" t="str">
        <f t="array" ref="F166">CONCATENATE(XLOOKUP(C166,BD_personas!$A$2:$A$196,BD_personas!$B$2:$B$196,"no dato",0,1),", ",XLOOKUP(C166,BD_personas!$A$2:$A$196,BD_personas!$C$2:$C$196,"no dato",0,1))</f>
        <v>Lucero,  Camila Macarena</v>
      </c>
      <c r="G166" s="58" t="str">
        <f t="array" ref="G166">XLOOKUP(C166,aux_BD_Laborales!$B$2:$B$207,aux_BD_Laborales!$C$2:$C$207,"no dato",0,1)</f>
        <v>232</v>
      </c>
      <c r="H166" s="59" t="str">
        <f t="array" ref="H166">XLOOKUP(C166,aux_BD_Laborales!$B$2:$B$207, aux_BD_Laborales!$Q$2:$Q$207,"no dato",0,1)</f>
        <v>1/3/2017</v>
      </c>
      <c r="I166" s="58" t="str">
        <f t="array" ref="I166">XLOOKUP(C166,aux_BD_Laborales!$B$2:$B$207,aux_BD_Laborales!$R$2:$R$207,"no dato",0,1)</f>
        <v>8</v>
      </c>
      <c r="J166" s="58" t="str">
        <f t="array" ref="J166">XLOOKUP(C166,BD_personas!$A$2:$A$196,BD_personas!$D$2:$D$196,"no dato",0,1)</f>
        <v>37699248</v>
      </c>
      <c r="K166" s="59" t="str">
        <f t="array" ref="K166">XLOOKUP(C166,BD_personas!$A$2:$A$196,BD_personas!$P$2:$P$196,"no dato",0,1)</f>
        <v>1/7/1993</v>
      </c>
      <c r="L166" s="58" t="str">
        <f>COUNTIF(Bd_hijos!B:B,C166)</f>
        <v>0</v>
      </c>
      <c r="M166" s="60" t="str">
        <f>COUNTIFS(Bd_hijos!B:B,C166,Bd_hijos!I:I,1)</f>
        <v>0</v>
      </c>
      <c r="N166" s="60" t="str">
        <f>COUNTIFS(Bd_hijos!B:B,C166,Bd_hijos!J:J,1)</f>
        <v>0</v>
      </c>
      <c r="O166" s="60" t="str">
        <f>COUNTIFS(Bd_hijos!B:B,C166,Bd_hijos!K:K,1)</f>
        <v>0</v>
      </c>
      <c r="P166" s="60" t="str">
        <f>COUNTIFS(Bd_hijos!B:B,C166,Bd_hijos!L:L,1)</f>
        <v>0</v>
      </c>
      <c r="Q166" s="60" t="str">
        <f t="shared" si="1"/>
        <v>0</v>
      </c>
      <c r="R166" s="58" t="str">
        <f t="array" ref="R166">XLOOKUP(C166,BD_personas!$A$2:$A$196,BD_personas!$O$2:$O$196,"no dato",0,1)</f>
        <v>1126538300</v>
      </c>
      <c r="S166" s="58" t="str">
        <f t="array" ref="S166">XLOOKUP(C166,BD_personas!$A$2:$A$196,BD_personas!$N$2:$N$196,"no dato",0,1)</f>
        <v>camilalucero335@hotmail.com</v>
      </c>
      <c r="T166" s="58" t="str">
        <f t="array" ref="T166">XLOOKUP(R166,grupo_whatsapp!$A$2:$A$306,grupo_whatsapp!$B$2:$B$306,"no esta",0,1)</f>
        <v>1</v>
      </c>
      <c r="U166" s="57"/>
      <c r="V166" s="73"/>
      <c r="W166" s="55"/>
    </row>
    <row r="167" ht="15.75" hidden="1" customHeight="1">
      <c r="A167" s="56"/>
      <c r="B167" s="57"/>
      <c r="C167" s="63" t="str">
        <f>BD_personas!$A$2:$A$196</f>
        <v>25044383</v>
      </c>
      <c r="D167" s="63" t="str">
        <f t="array" ref="D167">XLOOKUP(C167,aux_BD_Laborales!$B$2:$B$207,aux_BD_Laborales!$P$2:$P$207,"dato no encontrado",0,1)</f>
        <v>Planta Permanente</v>
      </c>
      <c r="E167" s="57" t="str">
        <f t="array" ref="E167">XLOOKUP(C167,aux_BD_Delegados!$B$2:$B$17,aux_BD_Delegados!$D$2:$D$17," ",0,1)</f>
        <v> </v>
      </c>
      <c r="F167" s="63" t="str">
        <f t="array" ref="F167">CONCATENATE(XLOOKUP(C167,BD_personas!$A$2:$A$196,BD_personas!$B$2:$B$196,"no dato",0,1),", ",XLOOKUP(C167,BD_personas!$A$2:$A$196,BD_personas!$C$2:$C$196,"no dato",0,1))</f>
        <v>Mugno,  Vanesa</v>
      </c>
      <c r="G167" s="63" t="str">
        <f t="array" ref="G167">XLOOKUP(C167,aux_BD_Laborales!$B$2:$B$207,aux_BD_Laborales!$C$2:$C$207,"no dato",0,1)</f>
        <v>1380</v>
      </c>
      <c r="H167" s="64" t="str">
        <f t="array" ref="H167">XLOOKUP(C167,aux_BD_Laborales!$B$2:$B$207, aux_BD_Laborales!$Q$2:$Q$207,"no dato",0,1)</f>
        <v>2/11/2015</v>
      </c>
      <c r="I167" s="63" t="str">
        <f t="array" ref="I167">XLOOKUP(C167,aux_BD_Laborales!$B$2:$B$207,aux_BD_Laborales!$R$2:$R$207,"no dato",0,1)</f>
        <v>10</v>
      </c>
      <c r="J167" s="63" t="str">
        <f t="array" ref="J167">XLOOKUP(C167,BD_personas!$A$2:$A$196,BD_personas!$D$2:$D$196,"no dato",0,1)</f>
        <v>25044383</v>
      </c>
      <c r="K167" s="64" t="str">
        <f t="array" ref="K167">XLOOKUP(C167,BD_personas!$A$2:$A$196,BD_personas!$P$2:$P$196,"no dato",0,1)</f>
        <v>2/9/1975</v>
      </c>
      <c r="L167" s="63" t="str">
        <f>COUNTIF(Bd_hijos!B:B,C167)</f>
        <v>0</v>
      </c>
      <c r="M167" s="65" t="str">
        <f>COUNTIFS(Bd_hijos!B:B,C167,Bd_hijos!I:I,1)</f>
        <v>0</v>
      </c>
      <c r="N167" s="65" t="str">
        <f>COUNTIFS(Bd_hijos!B:B,C167,Bd_hijos!J:J,1)</f>
        <v>0</v>
      </c>
      <c r="O167" s="65" t="str">
        <f>COUNTIFS(Bd_hijos!B:B,C167,Bd_hijos!K:K,1)</f>
        <v>0</v>
      </c>
      <c r="P167" s="65" t="str">
        <f>COUNTIFS(Bd_hijos!B:B,C167,Bd_hijos!L:L,1)</f>
        <v>0</v>
      </c>
      <c r="Q167" s="65" t="str">
        <f t="shared" si="1"/>
        <v>0</v>
      </c>
      <c r="R167" s="57" t="str">
        <f t="array" ref="R167">XLOOKUP(C167,BD_personas!$A$2:$A$196,BD_personas!$O$2:$O$196,"no dato",0,1)</f>
        <v/>
      </c>
      <c r="S167" s="63" t="str">
        <f t="array" ref="S167">XLOOKUP(C167,BD_personas!$A$2:$A$196,BD_personas!$N$2:$N$196,"no dato",0,1)</f>
        <v>vanesamugno@hotmail.com</v>
      </c>
      <c r="T167" s="63" t="str">
        <f t="array" ref="T167">XLOOKUP(R167,grupo_whatsapp!$A$2:$A$306,grupo_whatsapp!$B$2:$B$306,"no esta",0,1)</f>
        <v>no esta</v>
      </c>
      <c r="U167" s="57"/>
      <c r="V167" s="73"/>
      <c r="W167" s="55"/>
    </row>
    <row r="168" ht="15.75" customHeight="1">
      <c r="A168" s="56"/>
      <c r="B168" s="57"/>
      <c r="C168" s="58" t="str">
        <f>BD_personas!$A$2:$A$196</f>
        <v>33914980</v>
      </c>
      <c r="D168" s="58" t="str">
        <f t="array" ref="D168">XLOOKUP(C168,aux_BD_Laborales!$B$2:$B$207,aux_BD_Laborales!$P$2:$P$207,"dato no encontrado",0,1)</f>
        <v>Monotributista</v>
      </c>
      <c r="E168" s="57" t="str">
        <f t="array" ref="E168">XLOOKUP(C168,aux_BD_Delegados!$B$2:$B$17,aux_BD_Delegados!$D$2:$D$17," ",0,1)</f>
        <v> </v>
      </c>
      <c r="F168" s="58" t="str">
        <f t="array" ref="F168">CONCATENATE(XLOOKUP(C168,BD_personas!$A$2:$A$196,BD_personas!$B$2:$B$196,"no dato",0,1),", ",XLOOKUP(C168,BD_personas!$A$2:$A$196,BD_personas!$C$2:$C$196,"no dato",0,1))</f>
        <v>Noya,  Facundo Gonzalo</v>
      </c>
      <c r="G168" s="58" t="str">
        <f t="array" ref="G168">XLOOKUP(C168,aux_BD_Laborales!$B$2:$B$207,aux_BD_Laborales!$C$2:$C$207,"no dato",0,1)</f>
        <v>1993</v>
      </c>
      <c r="H168" s="59" t="str">
        <f t="array" ref="H168">XLOOKUP(C168,aux_BD_Laborales!$B$2:$B$207, aux_BD_Laborales!$Q$2:$Q$207,"no dato",0,1)</f>
        <v>16/8/2022</v>
      </c>
      <c r="I168" s="58" t="str">
        <f t="array" ref="I168">XLOOKUP(C168,aux_BD_Laborales!$B$2:$B$207,aux_BD_Laborales!$R$2:$R$207,"no dato",0,1)</f>
        <v>3</v>
      </c>
      <c r="J168" s="58" t="str">
        <f t="array" ref="J168">XLOOKUP(C168,BD_personas!$A$2:$A$196,BD_personas!$D$2:$D$196,"no dato",0,1)</f>
        <v>33914980</v>
      </c>
      <c r="K168" s="59" t="str">
        <f t="array" ref="K168">XLOOKUP(C168,BD_personas!$A$2:$A$196,BD_personas!$P$2:$P$196,"no dato",0,1)</f>
        <v>3/5/1988</v>
      </c>
      <c r="L168" s="58" t="str">
        <f>COUNTIF(Bd_hijos!B:B,C168)</f>
        <v>0</v>
      </c>
      <c r="M168" s="60" t="str">
        <f>COUNTIFS(Bd_hijos!B:B,C168,Bd_hijos!I:I,1)</f>
        <v>0</v>
      </c>
      <c r="N168" s="60" t="str">
        <f>COUNTIFS(Bd_hijos!B:B,C168,Bd_hijos!J:J,1)</f>
        <v>0</v>
      </c>
      <c r="O168" s="60" t="str">
        <f>COUNTIFS(Bd_hijos!B:B,C168,Bd_hijos!K:K,1)</f>
        <v>0</v>
      </c>
      <c r="P168" s="60" t="str">
        <f>COUNTIFS(Bd_hijos!B:B,C168,Bd_hijos!L:L,1)</f>
        <v>0</v>
      </c>
      <c r="Q168" s="60" t="str">
        <f t="shared" si="1"/>
        <v>0</v>
      </c>
      <c r="R168" s="58" t="str">
        <f t="array" ref="R168">XLOOKUP(C168,BD_personas!$A$2:$A$196,BD_personas!$O$2:$O$196,"no dato",0,1)</f>
        <v>1127455035</v>
      </c>
      <c r="S168" s="58" t="str">
        <f t="array" ref="S168">XLOOKUP(C168,BD_personas!$A$2:$A$196,BD_personas!$N$2:$N$196,"no dato",0,1)</f>
        <v>fgnoya@hotmail.com</v>
      </c>
      <c r="T168" s="58" t="str">
        <f t="array" ref="T168">XLOOKUP(R168,grupo_whatsapp!$A$2:$A$306,grupo_whatsapp!$B$2:$B$306,"no esta",0,1)</f>
        <v>1</v>
      </c>
      <c r="U168" s="57"/>
      <c r="V168" s="73"/>
      <c r="W168" s="55"/>
    </row>
    <row r="169" ht="15.75" customHeight="1">
      <c r="A169" s="56"/>
      <c r="B169" s="57"/>
      <c r="C169" s="63" t="str">
        <f>BD_personas!$A$2:$A$196</f>
        <v>29428219</v>
      </c>
      <c r="D169" s="63" t="str">
        <f t="array" ref="D169">XLOOKUP(C169,aux_BD_Laborales!$B$2:$B$207,aux_BD_Laborales!$P$2:$P$207,"dato no encontrado",0,1)</f>
        <v>Monotributista</v>
      </c>
      <c r="E169" s="57" t="str">
        <f t="array" ref="E169">XLOOKUP(C169,aux_BD_Delegados!$B$2:$B$17,aux_BD_Delegados!$D$2:$D$17," ",0,1)</f>
        <v> </v>
      </c>
      <c r="F169" s="63" t="str">
        <f t="array" ref="F169">CONCATENATE(XLOOKUP(C169,BD_personas!$A$2:$A$196,BD_personas!$B$2:$B$196,"no dato",0,1),", ",XLOOKUP(C169,BD_personas!$A$2:$A$196,BD_personas!$C$2:$C$196,"no dato",0,1))</f>
        <v>Serrano,  Natalia</v>
      </c>
      <c r="G169" s="63" t="str">
        <f t="array" ref="G169">XLOOKUP(C169,aux_BD_Laborales!$B$2:$B$207,aux_BD_Laborales!$C$2:$C$207,"no dato",0,1)</f>
        <v>413</v>
      </c>
      <c r="H169" s="64" t="str">
        <f t="array" ref="H169">XLOOKUP(C169,aux_BD_Laborales!$B$2:$B$207, aux_BD_Laborales!$Q$2:$Q$207,"no dato",0,1)</f>
        <v>29/5/2017</v>
      </c>
      <c r="I169" s="63" t="str">
        <f t="array" ref="I169">XLOOKUP(C169,aux_BD_Laborales!$B$2:$B$207,aux_BD_Laborales!$R$2:$R$207,"no dato",0,1)</f>
        <v>8</v>
      </c>
      <c r="J169" s="63" t="str">
        <f t="array" ref="J169">XLOOKUP(C169,BD_personas!$A$2:$A$196,BD_personas!$D$2:$D$196,"no dato",0,1)</f>
        <v>29428219</v>
      </c>
      <c r="K169" s="64" t="str">
        <f t="array" ref="K169">XLOOKUP(C169,BD_personas!$A$2:$A$196,BD_personas!$P$2:$P$196,"no dato",0,1)</f>
        <v>1/4/1982</v>
      </c>
      <c r="L169" s="63" t="str">
        <f>COUNTIF(Bd_hijos!B:B,C169)</f>
        <v>0</v>
      </c>
      <c r="M169" s="65" t="str">
        <f>COUNTIFS(Bd_hijos!B:B,C169,Bd_hijos!I:I,1)</f>
        <v>0</v>
      </c>
      <c r="N169" s="65" t="str">
        <f>COUNTIFS(Bd_hijos!B:B,C169,Bd_hijos!J:J,1)</f>
        <v>0</v>
      </c>
      <c r="O169" s="65" t="str">
        <f>COUNTIFS(Bd_hijos!B:B,C169,Bd_hijos!K:K,1)</f>
        <v>0</v>
      </c>
      <c r="P169" s="65" t="str">
        <f>COUNTIFS(Bd_hijos!B:B,C169,Bd_hijos!L:L,1)</f>
        <v>0</v>
      </c>
      <c r="Q169" s="65" t="str">
        <f t="shared" si="1"/>
        <v>0</v>
      </c>
      <c r="R169" s="63" t="str">
        <f t="array" ref="R169">XLOOKUP(C169,BD_personas!$A$2:$A$196,BD_personas!$O$2:$O$196,"no dato",0,1)</f>
        <v>1124773534</v>
      </c>
      <c r="S169" s="63" t="str">
        <f t="array" ref="S169">XLOOKUP(C169,BD_personas!$A$2:$A$196,BD_personas!$N$2:$N$196,"no dato",0,1)</f>
        <v>nataliaserrano@outlook.com</v>
      </c>
      <c r="T169" s="63" t="str">
        <f t="array" ref="T169">XLOOKUP(R169,grupo_whatsapp!$A$2:$A$306,grupo_whatsapp!$B$2:$B$306,"no esta",0,1)</f>
        <v>1</v>
      </c>
      <c r="U169" s="57"/>
      <c r="V169" s="73"/>
      <c r="W169" s="55"/>
    </row>
    <row r="170" ht="15.75" hidden="1" customHeight="1">
      <c r="A170" s="56"/>
      <c r="B170" s="57"/>
      <c r="C170" s="58" t="str">
        <f>BD_personas!$A$2:$A$196</f>
        <v>27674630</v>
      </c>
      <c r="D170" s="58" t="str">
        <f t="array" ref="D170">XLOOKUP(C170,aux_BD_Laborales!$B$2:$B$207,aux_BD_Laborales!$P$2:$P$207,"dato no encontrado",0,1)</f>
        <v>Monotributista</v>
      </c>
      <c r="E170" s="57" t="str">
        <f t="array" ref="E170">XLOOKUP(C170,aux_BD_Delegados!$B$2:$B$17,aux_BD_Delegados!$D$2:$D$17," ",0,1)</f>
        <v> </v>
      </c>
      <c r="F170" s="58" t="str">
        <f t="array" ref="F170">CONCATENATE(XLOOKUP(C170,BD_personas!$A$2:$A$196,BD_personas!$B$2:$B$196,"no dato",0,1),", ",XLOOKUP(C170,BD_personas!$A$2:$A$196,BD_personas!$C$2:$C$196,"no dato",0,1))</f>
        <v>Tesone,  Juan Manuel </v>
      </c>
      <c r="G170" s="58" t="str">
        <f t="array" ref="G170">XLOOKUP(C170,aux_BD_Laborales!$B$2:$B$207,aux_BD_Laborales!$C$2:$C$207,"no dato",0,1)</f>
        <v>417</v>
      </c>
      <c r="H170" s="59" t="str">
        <f t="array" ref="H170">XLOOKUP(C170,aux_BD_Laborales!$B$2:$B$207, aux_BD_Laborales!$Q$2:$Q$207,"no dato",0,1)</f>
        <v>5/6/2017</v>
      </c>
      <c r="I170" s="58" t="str">
        <f t="array" ref="I170">XLOOKUP(C170,aux_BD_Laborales!$B$2:$B$207,aux_BD_Laborales!$R$2:$R$207,"no dato",0,1)</f>
        <v>8</v>
      </c>
      <c r="J170" s="58" t="str">
        <f t="array" ref="J170">XLOOKUP(C170,BD_personas!$A$2:$A$196,BD_personas!$D$2:$D$196,"no dato",0,1)</f>
        <v>27674630</v>
      </c>
      <c r="K170" s="59" t="str">
        <f t="array" ref="K170">XLOOKUP(C170,BD_personas!$A$2:$A$196,BD_personas!$P$2:$P$196,"no dato",0,1)</f>
        <v>25/10/1979</v>
      </c>
      <c r="L170" s="58" t="str">
        <f>COUNTIF(Bd_hijos!B:B,C170)</f>
        <v>0</v>
      </c>
      <c r="M170" s="60" t="str">
        <f>COUNTIFS(Bd_hijos!B:B,C170,Bd_hijos!I:I,1)</f>
        <v>0</v>
      </c>
      <c r="N170" s="60" t="str">
        <f>COUNTIFS(Bd_hijos!B:B,C170,Bd_hijos!J:J,1)</f>
        <v>0</v>
      </c>
      <c r="O170" s="60" t="str">
        <f>COUNTIFS(Bd_hijos!B:B,C170,Bd_hijos!K:K,1)</f>
        <v>0</v>
      </c>
      <c r="P170" s="60" t="str">
        <f>COUNTIFS(Bd_hijos!B:B,C170,Bd_hijos!L:L,1)</f>
        <v>0</v>
      </c>
      <c r="Q170" s="60" t="str">
        <f t="shared" si="1"/>
        <v>0</v>
      </c>
      <c r="R170" s="57" t="str">
        <f t="array" ref="R170">XLOOKUP(C170,BD_personas!$A$2:$A$196,BD_personas!$O$2:$O$196,"no dato",0,1)</f>
        <v/>
      </c>
      <c r="S170" s="58" t="str">
        <f t="array" ref="S170">XLOOKUP(C170,BD_personas!$A$2:$A$196,BD_personas!$N$2:$N$196,"no dato",0,1)</f>
        <v>Juanmt32@hotmail.com </v>
      </c>
      <c r="T170" s="58" t="str">
        <f t="array" ref="T170">XLOOKUP(R170,grupo_whatsapp!$A$2:$A$306,grupo_whatsapp!$B$2:$B$306,"no esta",0,1)</f>
        <v>no esta</v>
      </c>
      <c r="U170" s="57"/>
      <c r="V170" s="73"/>
      <c r="W170" s="55"/>
    </row>
    <row r="171" ht="15.75" hidden="1" customHeight="1">
      <c r="A171" s="56"/>
      <c r="B171" s="57"/>
      <c r="C171" s="63" t="str">
        <f>BD_personas!$A$2:$A$196</f>
        <v>35728389</v>
      </c>
      <c r="D171" s="63" t="str">
        <f t="array" ref="D171">XLOOKUP(C171,aux_BD_Laborales!$B$2:$B$207,aux_BD_Laborales!$P$2:$P$207,"dato no encontrado",0,1)</f>
        <v>Planta Permanente</v>
      </c>
      <c r="E171" s="57" t="str">
        <f t="array" ref="E171">XLOOKUP(C171,aux_BD_Delegados!$B$2:$B$17,aux_BD_Delegados!$D$2:$D$17," ",0,1)</f>
        <v> </v>
      </c>
      <c r="F171" s="63" t="str">
        <f t="array" ref="F171">CONCATENATE(XLOOKUP(C171,BD_personas!$A$2:$A$196,BD_personas!$B$2:$B$196,"no dato",0,1),", ",XLOOKUP(C171,BD_personas!$A$2:$A$196,BD_personas!$C$2:$C$196,"no dato",0,1))</f>
        <v>Ybarra,  Roxana </v>
      </c>
      <c r="G171" s="63" t="str">
        <f t="array" ref="G171">XLOOKUP(C171,aux_BD_Laborales!$B$2:$B$207,aux_BD_Laborales!$C$2:$C$207,"no dato",0,1)</f>
        <v>267</v>
      </c>
      <c r="H171" s="64" t="str">
        <f t="array" ref="H171">XLOOKUP(C171,aux_BD_Laborales!$B$2:$B$207, aux_BD_Laborales!$Q$2:$Q$207,"no dato",0,1)</f>
        <v>20/3/2017</v>
      </c>
      <c r="I171" s="63" t="str">
        <f t="array" ref="I171">XLOOKUP(C171,aux_BD_Laborales!$B$2:$B$207,aux_BD_Laborales!$R$2:$R$207,"no dato",0,1)</f>
        <v>8</v>
      </c>
      <c r="J171" s="63" t="str">
        <f t="array" ref="J171">XLOOKUP(C171,BD_personas!$A$2:$A$196,BD_personas!$D$2:$D$196,"no dato",0,1)</f>
        <v>35728389</v>
      </c>
      <c r="K171" s="64" t="str">
        <f t="array" ref="K171">XLOOKUP(C171,BD_personas!$A$2:$A$196,BD_personas!$P$2:$P$196,"no dato",0,1)</f>
        <v>18/1/1991</v>
      </c>
      <c r="L171" s="63" t="str">
        <f>COUNTIF(Bd_hijos!B:B,C171)</f>
        <v>0</v>
      </c>
      <c r="M171" s="65" t="str">
        <f>COUNTIFS(Bd_hijos!B:B,C171,Bd_hijos!I:I,1)</f>
        <v>0</v>
      </c>
      <c r="N171" s="65" t="str">
        <f>COUNTIFS(Bd_hijos!B:B,C171,Bd_hijos!J:J,1)</f>
        <v>0</v>
      </c>
      <c r="O171" s="65" t="str">
        <f>COUNTIFS(Bd_hijos!B:B,C171,Bd_hijos!K:K,1)</f>
        <v>0</v>
      </c>
      <c r="P171" s="65" t="str">
        <f>COUNTIFS(Bd_hijos!B:B,C171,Bd_hijos!L:L,1)</f>
        <v>0</v>
      </c>
      <c r="Q171" s="65" t="str">
        <f t="shared" si="1"/>
        <v>0</v>
      </c>
      <c r="R171" s="63" t="str">
        <f t="array" ref="R171">XLOOKUP(C171,BD_personas!$A$2:$A$196,BD_personas!$O$2:$O$196,"no dato",0,1)</f>
        <v>1134278111</v>
      </c>
      <c r="S171" s="63" t="str">
        <f t="array" ref="S171">XLOOKUP(C171,BD_personas!$A$2:$A$196,BD_personas!$N$2:$N$196,"no dato",0,1)</f>
        <v>roxanaybarra18@gmail.com</v>
      </c>
      <c r="T171" s="63" t="str">
        <f t="array" ref="T171">XLOOKUP(R171,grupo_whatsapp!$A$2:$A$306,grupo_whatsapp!$B$2:$B$306,"no esta",0,1)</f>
        <v>no esta</v>
      </c>
      <c r="U171" s="57"/>
      <c r="V171" s="73"/>
      <c r="W171" s="55"/>
    </row>
    <row r="172" ht="15.75" hidden="1" customHeight="1">
      <c r="A172" s="56"/>
      <c r="B172" s="57"/>
      <c r="C172" s="58" t="str">
        <f>BD_personas!$A$2:$A$196</f>
        <v>10000016</v>
      </c>
      <c r="D172" s="58" t="str">
        <f t="array" ref="D172">XLOOKUP(C172,aux_BD_Laborales!$B$2:$B$207,aux_BD_Laborales!$P$2:$P$207,"dato no encontrado",0,1)</f>
        <v>Monotributista</v>
      </c>
      <c r="E172" s="57" t="str">
        <f t="array" ref="E172">XLOOKUP(C172,aux_BD_Delegados!$B$2:$B$17,aux_BD_Delegados!$D$2:$D$17," ",0,1)</f>
        <v> </v>
      </c>
      <c r="F172" s="58" t="str">
        <f t="array" ref="F172">CONCATENATE(XLOOKUP(C172,BD_personas!$A$2:$A$196,BD_personas!$B$2:$B$196,"no dato",0,1),", ",XLOOKUP(C172,BD_personas!$A$2:$A$196,BD_personas!$C$2:$C$196,"no dato",0,1))</f>
        <v>Argañaraz,  Ayelen Ailen</v>
      </c>
      <c r="G172" s="58" t="str">
        <f t="array" ref="G172">XLOOKUP(C172,aux_BD_Laborales!$B$2:$B$207,aux_BD_Laborales!$C$2:$C$207,"no dato",0,1)</f>
        <v>2920</v>
      </c>
      <c r="H172" s="74" t="str">
        <f t="array" ref="H172">XLOOKUP(C172,aux_BD_Laborales!$B$2:$B$207, aux_BD_Laborales!$Q$2:$Q$207,"no dato",0,1)</f>
        <v/>
      </c>
      <c r="I172" s="58" t="str">
        <f t="array" ref="I172">XLOOKUP(C172,aux_BD_Laborales!$B$2:$B$207,aux_BD_Laborales!$R$2:$R$207,"no dato",0,1)</f>
        <v>126</v>
      </c>
      <c r="J172" s="57" t="str">
        <f t="array" ref="J172">XLOOKUP(C172,BD_personas!$A$2:$A$196,BD_personas!$D$2:$D$196,"no dato",0,1)</f>
        <v/>
      </c>
      <c r="K172" s="74" t="str">
        <f t="array" ref="K172">XLOOKUP(C172,BD_personas!$A$2:$A$196,BD_personas!$P$2:$P$196,"no dato",0,1)</f>
        <v/>
      </c>
      <c r="L172" s="58" t="str">
        <f>COUNTIF(Bd_hijos!B:B,C172)</f>
        <v>1</v>
      </c>
      <c r="M172" s="60" t="str">
        <f>COUNTIFS(Bd_hijos!B:B,C172,Bd_hijos!I:I,1)</f>
        <v>0</v>
      </c>
      <c r="N172" s="60" t="str">
        <f>COUNTIFS(Bd_hijos!B:B,C172,Bd_hijos!J:J,1)</f>
        <v>1</v>
      </c>
      <c r="O172" s="60" t="str">
        <f>COUNTIFS(Bd_hijos!B:B,C172,Bd_hijos!K:K,1)</f>
        <v>0</v>
      </c>
      <c r="P172" s="60" t="str">
        <f>COUNTIFS(Bd_hijos!B:B,C172,Bd_hijos!L:L,1)</f>
        <v>0</v>
      </c>
      <c r="Q172" s="60" t="str">
        <f t="shared" si="1"/>
        <v>1</v>
      </c>
      <c r="R172" s="58" t="str">
        <f t="array" ref="R172">XLOOKUP(C172,BD_personas!$A$2:$A$196,BD_personas!$O$2:$O$196,"no dato",0,1)</f>
        <v>1138839337</v>
      </c>
      <c r="S172" s="57" t="str">
        <f t="array" ref="S172">XLOOKUP(C172,BD_personas!$A$2:$A$196,BD_personas!$N$2:$N$196,"no dato",0,1)</f>
        <v/>
      </c>
      <c r="T172" s="58" t="str">
        <f t="array" ref="T172">XLOOKUP(R172,grupo_whatsapp!$A$2:$A$306,grupo_whatsapp!$B$2:$B$306,"no esta",0,1)</f>
        <v>no esta</v>
      </c>
      <c r="U172" s="58" t="str">
        <f t="array" ref="U172">XLOOKUP(C172,aux_BD_Laborales!$A$2:$A$207,aux_BD_Laborales!$S$2:$S$207,"no dato",0,1)</f>
        <v>no dato</v>
      </c>
      <c r="V172" s="73"/>
      <c r="W172" s="55"/>
    </row>
    <row r="173" ht="15.75" customHeight="1">
      <c r="A173" s="56"/>
      <c r="B173" s="57"/>
      <c r="C173" s="63" t="str">
        <f>BD_personas!$A$2:$A$196</f>
        <v>10000017</v>
      </c>
      <c r="D173" s="63" t="str">
        <f t="array" ref="D173">XLOOKUP(C173,aux_BD_Laborales!$B$2:$B$207,aux_BD_Laborales!$P$2:$P$207,"dato no encontrado",0,1)</f>
        <v>Monotributista</v>
      </c>
      <c r="E173" s="57" t="str">
        <f t="array" ref="E173">XLOOKUP(C173,aux_BD_Delegados!$B$2:$B$17,aux_BD_Delegados!$D$2:$D$17," ",0,1)</f>
        <v> </v>
      </c>
      <c r="F173" s="63" t="str">
        <f t="array" ref="F173">CONCATENATE(XLOOKUP(C173,BD_personas!$A$2:$A$196,BD_personas!$B$2:$B$196,"no dato",0,1),", ",XLOOKUP(C173,BD_personas!$A$2:$A$196,BD_personas!$C$2:$C$196,"no dato",0,1))</f>
        <v>Baez,  Ornella</v>
      </c>
      <c r="G173" s="63" t="str">
        <f t="array" ref="G173">XLOOKUP(C173,aux_BD_Laborales!$B$2:$B$207,aux_BD_Laborales!$C$2:$C$207,"no dato",0,1)</f>
        <v>2924</v>
      </c>
      <c r="H173" s="74" t="str">
        <f t="array" ref="H173">XLOOKUP(C173,aux_BD_Laborales!$B$2:$B$207, aux_BD_Laborales!$Q$2:$Q$207,"no dato",0,1)</f>
        <v/>
      </c>
      <c r="I173" s="63" t="str">
        <f t="array" ref="I173">XLOOKUP(C173,aux_BD_Laborales!$B$2:$B$207,aux_BD_Laborales!$R$2:$R$207,"no dato",0,1)</f>
        <v>126</v>
      </c>
      <c r="J173" s="57" t="str">
        <f t="array" ref="J173">XLOOKUP(C173,BD_personas!$A$2:$A$196,BD_personas!$D$2:$D$196,"no dato",0,1)</f>
        <v/>
      </c>
      <c r="K173" s="74" t="str">
        <f t="array" ref="K173">XLOOKUP(C173,BD_personas!$A$2:$A$196,BD_personas!$P$2:$P$196,"no dato",0,1)</f>
        <v/>
      </c>
      <c r="L173" s="63" t="str">
        <f>COUNTIF(Bd_hijos!B:B,C173)</f>
        <v>2</v>
      </c>
      <c r="M173" s="65" t="str">
        <f>COUNTIFS(Bd_hijos!B:B,C173,Bd_hijos!I:I,1)</f>
        <v>0</v>
      </c>
      <c r="N173" s="65" t="str">
        <f>COUNTIFS(Bd_hijos!B:B,C173,Bd_hijos!J:J,1)</f>
        <v>0</v>
      </c>
      <c r="O173" s="65" t="str">
        <f>COUNTIFS(Bd_hijos!B:B,C173,Bd_hijos!K:K,1)</f>
        <v>2</v>
      </c>
      <c r="P173" s="65" t="str">
        <f>COUNTIFS(Bd_hijos!B:B,C173,Bd_hijos!L:L,1)</f>
        <v>0</v>
      </c>
      <c r="Q173" s="65" t="str">
        <f t="shared" si="1"/>
        <v>2</v>
      </c>
      <c r="R173" s="63" t="str">
        <f t="array" ref="R173">XLOOKUP(C173,BD_personas!$A$2:$A$196,BD_personas!$O$2:$O$196,"no dato",0,1)</f>
        <v>1141439746</v>
      </c>
      <c r="S173" s="57" t="str">
        <f t="array" ref="S173">XLOOKUP(C173,BD_personas!$A$2:$A$196,BD_personas!$N$2:$N$196,"no dato",0,1)</f>
        <v/>
      </c>
      <c r="T173" s="63" t="str">
        <f t="array" ref="T173">XLOOKUP(R173,grupo_whatsapp!$A$2:$A$306,grupo_whatsapp!$B$2:$B$306,"no esta",0,1)</f>
        <v>1</v>
      </c>
      <c r="U173" s="63" t="str">
        <f t="array" ref="U173">XLOOKUP(C173,aux_BD_Laborales!$A$2:$A$207,aux_BD_Laborales!$S$2:$S$207,"no dato",0,1)</f>
        <v>no dato</v>
      </c>
      <c r="V173" s="73"/>
      <c r="W173" s="55"/>
    </row>
    <row r="174" ht="15.75" customHeight="1">
      <c r="A174" s="56"/>
      <c r="B174" s="57"/>
      <c r="C174" s="58" t="str">
        <f>BD_personas!$A$2:$A$196</f>
        <v>10000018</v>
      </c>
      <c r="D174" s="58" t="str">
        <f t="array" ref="D174">XLOOKUP(C174,aux_BD_Laborales!$B$2:$B$207,aux_BD_Laborales!$P$2:$P$207,"dato no encontrado",0,1)</f>
        <v>Monotributista</v>
      </c>
      <c r="E174" s="57" t="str">
        <f t="array" ref="E174">XLOOKUP(C174,aux_BD_Delegados!$B$2:$B$17,aux_BD_Delegados!$D$2:$D$17," ",0,1)</f>
        <v> </v>
      </c>
      <c r="F174" s="58" t="str">
        <f t="array" ref="F174">CONCATENATE(XLOOKUP(C174,BD_personas!$A$2:$A$196,BD_personas!$B$2:$B$196,"no dato",0,1),", ",XLOOKUP(C174,BD_personas!$A$2:$A$196,BD_personas!$C$2:$C$196,"no dato",0,1))</f>
        <v>Barreto,  Federico Martin</v>
      </c>
      <c r="G174" s="58" t="str">
        <f t="array" ref="G174">XLOOKUP(C174,aux_BD_Laborales!$B$2:$B$207,aux_BD_Laborales!$C$2:$C$207,"no dato",0,1)</f>
        <v>2406</v>
      </c>
      <c r="H174" s="74" t="str">
        <f t="array" ref="H174">XLOOKUP(C174,aux_BD_Laborales!$B$2:$B$207, aux_BD_Laborales!$Q$2:$Q$207,"no dato",0,1)</f>
        <v/>
      </c>
      <c r="I174" s="58" t="str">
        <f t="array" ref="I174">XLOOKUP(C174,aux_BD_Laborales!$B$2:$B$207,aux_BD_Laborales!$R$2:$R$207,"no dato",0,1)</f>
        <v>126</v>
      </c>
      <c r="J174" s="57" t="str">
        <f t="array" ref="J174">XLOOKUP(C174,BD_personas!$A$2:$A$196,BD_personas!$D$2:$D$196,"no dato",0,1)</f>
        <v/>
      </c>
      <c r="K174" s="74" t="str">
        <f t="array" ref="K174">XLOOKUP(C174,BD_personas!$A$2:$A$196,BD_personas!$P$2:$P$196,"no dato",0,1)</f>
        <v/>
      </c>
      <c r="L174" s="58" t="str">
        <f>COUNTIF(Bd_hijos!B:B,C174)</f>
        <v>2</v>
      </c>
      <c r="M174" s="60" t="str">
        <f>COUNTIFS(Bd_hijos!B:B,C174,Bd_hijos!I:I,1)</f>
        <v>0</v>
      </c>
      <c r="N174" s="60" t="str">
        <f>COUNTIFS(Bd_hijos!B:B,C174,Bd_hijos!J:J,1)</f>
        <v>1</v>
      </c>
      <c r="O174" s="60" t="str">
        <f>COUNTIFS(Bd_hijos!B:B,C174,Bd_hijos!K:K,1)</f>
        <v>0</v>
      </c>
      <c r="P174" s="60" t="str">
        <f>COUNTIFS(Bd_hijos!B:B,C174,Bd_hijos!L:L,1)</f>
        <v>0</v>
      </c>
      <c r="Q174" s="60" t="str">
        <f t="shared" si="1"/>
        <v>1</v>
      </c>
      <c r="R174" s="58" t="str">
        <f t="array" ref="R174">XLOOKUP(C174,BD_personas!$A$2:$A$196,BD_personas!$O$2:$O$196,"no dato",0,1)</f>
        <v>1131236961</v>
      </c>
      <c r="S174" s="57" t="str">
        <f t="array" ref="S174">XLOOKUP(C174,BD_personas!$A$2:$A$196,BD_personas!$N$2:$N$196,"no dato",0,1)</f>
        <v/>
      </c>
      <c r="T174" s="58" t="str">
        <f t="array" ref="T174">XLOOKUP(R174,grupo_whatsapp!$A$2:$A$306,grupo_whatsapp!$B$2:$B$306,"no esta",0,1)</f>
        <v>1</v>
      </c>
      <c r="U174" s="57"/>
      <c r="V174" s="73"/>
      <c r="W174" s="55"/>
    </row>
    <row r="175" ht="15.75" customHeight="1">
      <c r="A175" s="56"/>
      <c r="B175" s="57"/>
      <c r="C175" s="63" t="str">
        <f>BD_personas!$A$2:$A$196</f>
        <v>10000019</v>
      </c>
      <c r="D175" s="63" t="str">
        <f t="array" ref="D175">XLOOKUP(C175,aux_BD_Laborales!$B$2:$B$207,aux_BD_Laborales!$P$2:$P$207,"dato no encontrado",0,1)</f>
        <v>Monotributista</v>
      </c>
      <c r="E175" s="57" t="str">
        <f t="array" ref="E175">XLOOKUP(C175,aux_BD_Delegados!$B$2:$B$17,aux_BD_Delegados!$D$2:$D$17," ",0,1)</f>
        <v> </v>
      </c>
      <c r="F175" s="63" t="str">
        <f t="array" ref="F175">CONCATENATE(XLOOKUP(C175,BD_personas!$A$2:$A$196,BD_personas!$B$2:$B$196,"no dato",0,1),", ",XLOOKUP(C175,BD_personas!$A$2:$A$196,BD_personas!$C$2:$C$196,"no dato",0,1))</f>
        <v>Barriento,  Daniela Giselle</v>
      </c>
      <c r="G175" s="63" t="str">
        <f t="array" ref="G175">XLOOKUP(C175,aux_BD_Laborales!$B$2:$B$207,aux_BD_Laborales!$C$2:$C$207,"no dato",0,1)</f>
        <v>2746</v>
      </c>
      <c r="H175" s="74" t="str">
        <f t="array" ref="H175">XLOOKUP(C175,aux_BD_Laborales!$B$2:$B$207, aux_BD_Laborales!$Q$2:$Q$207,"no dato",0,1)</f>
        <v/>
      </c>
      <c r="I175" s="63" t="str">
        <f t="array" ref="I175">XLOOKUP(C175,aux_BD_Laborales!$B$2:$B$207,aux_BD_Laborales!$R$2:$R$207,"no dato",0,1)</f>
        <v>126</v>
      </c>
      <c r="J175" s="57" t="str">
        <f t="array" ref="J175">XLOOKUP(C175,BD_personas!$A$2:$A$196,BD_personas!$D$2:$D$196,"no dato",0,1)</f>
        <v/>
      </c>
      <c r="K175" s="74" t="str">
        <f t="array" ref="K175">XLOOKUP(C175,BD_personas!$A$2:$A$196,BD_personas!$P$2:$P$196,"no dato",0,1)</f>
        <v/>
      </c>
      <c r="L175" s="63" t="str">
        <f>COUNTIF(Bd_hijos!B:B,C175)</f>
        <v>1</v>
      </c>
      <c r="M175" s="65" t="str">
        <f>COUNTIFS(Bd_hijos!B:B,C175,Bd_hijos!I:I,1)</f>
        <v>0</v>
      </c>
      <c r="N175" s="65" t="str">
        <f>COUNTIFS(Bd_hijos!B:B,C175,Bd_hijos!J:J,1)</f>
        <v>0</v>
      </c>
      <c r="O175" s="65" t="str">
        <f>COUNTIFS(Bd_hijos!B:B,C175,Bd_hijos!K:K,1)</f>
        <v>1</v>
      </c>
      <c r="P175" s="65" t="str">
        <f>COUNTIFS(Bd_hijos!B:B,C175,Bd_hijos!L:L,1)</f>
        <v>0</v>
      </c>
      <c r="Q175" s="65" t="str">
        <f t="shared" si="1"/>
        <v>1</v>
      </c>
      <c r="R175" s="63" t="str">
        <f t="array" ref="R175">XLOOKUP(C175,BD_personas!$A$2:$A$196,BD_personas!$O$2:$O$196,"no dato",0,1)</f>
        <v>1127445232</v>
      </c>
      <c r="S175" s="57" t="str">
        <f t="array" ref="S175">XLOOKUP(C175,BD_personas!$A$2:$A$196,BD_personas!$N$2:$N$196,"no dato",0,1)</f>
        <v/>
      </c>
      <c r="T175" s="63" t="str">
        <f t="array" ref="T175">XLOOKUP(R175,grupo_whatsapp!$A$2:$A$306,grupo_whatsapp!$B$2:$B$306,"no esta",0,1)</f>
        <v>1</v>
      </c>
      <c r="U175" s="57"/>
      <c r="V175" s="73"/>
      <c r="W175" s="55"/>
    </row>
    <row r="176" ht="15.75" customHeight="1">
      <c r="A176" s="56"/>
      <c r="B176" s="57"/>
      <c r="C176" s="58" t="str">
        <f>BD_personas!$A$2:$A$196</f>
        <v>36755934</v>
      </c>
      <c r="D176" s="58" t="str">
        <f t="array" ref="D176">XLOOKUP(C176,aux_BD_Laborales!$B$2:$B$207,aux_BD_Laborales!$P$2:$P$207,"dato no encontrado",0,1)</f>
        <v>Monotributista</v>
      </c>
      <c r="E176" s="57" t="str">
        <f t="array" ref="E176">XLOOKUP(C176,aux_BD_Delegados!$B$2:$B$17,aux_BD_Delegados!$D$2:$D$17," ",0,1)</f>
        <v> </v>
      </c>
      <c r="F176" s="58" t="str">
        <f t="array" ref="F176">CONCATENATE(XLOOKUP(C176,BD_personas!$A$2:$A$196,BD_personas!$B$2:$B$196,"no dato",0,1),", ",XLOOKUP(C176,BD_personas!$A$2:$A$196,BD_personas!$C$2:$C$196,"no dato",0,1))</f>
        <v>Benitez,  Lucas</v>
      </c>
      <c r="G176" s="58" t="str">
        <f t="array" ref="G176">XLOOKUP(C176,aux_BD_Laborales!$B$2:$B$207,aux_BD_Laborales!$C$2:$C$207,"no dato",0,1)</f>
        <v>1753</v>
      </c>
      <c r="H176" s="59" t="str">
        <f t="array" ref="H176">XLOOKUP(C176,aux_BD_Laborales!$B$2:$B$207, aux_BD_Laborales!$Q$2:$Q$207,"no dato",0,1)</f>
        <v>1/10/2019</v>
      </c>
      <c r="I176" s="58" t="str">
        <f t="array" ref="I176">XLOOKUP(C176,aux_BD_Laborales!$B$2:$B$207,aux_BD_Laborales!$R$2:$R$207,"no dato",0,1)</f>
        <v>6</v>
      </c>
      <c r="J176" s="58" t="str">
        <f t="array" ref="J176">XLOOKUP(C176,BD_personas!$A$2:$A$196,BD_personas!$D$2:$D$196,"no dato",0,1)</f>
        <v>36755934</v>
      </c>
      <c r="K176" s="59" t="str">
        <f t="array" ref="K176">XLOOKUP(C176,BD_personas!$A$2:$A$196,BD_personas!$P$2:$P$196,"no dato",0,1)</f>
        <v>12/3/1992</v>
      </c>
      <c r="L176" s="58" t="str">
        <f>COUNTIF(Bd_hijos!B:B,C176)</f>
        <v>0</v>
      </c>
      <c r="M176" s="60" t="str">
        <f>COUNTIFS(Bd_hijos!B:B,C176,Bd_hijos!I:I,1)</f>
        <v>0</v>
      </c>
      <c r="N176" s="60" t="str">
        <f>COUNTIFS(Bd_hijos!B:B,C176,Bd_hijos!J:J,1)</f>
        <v>0</v>
      </c>
      <c r="O176" s="60" t="str">
        <f>COUNTIFS(Bd_hijos!B:B,C176,Bd_hijos!K:K,1)</f>
        <v>0</v>
      </c>
      <c r="P176" s="60" t="str">
        <f>COUNTIFS(Bd_hijos!B:B,C176,Bd_hijos!L:L,1)</f>
        <v>0</v>
      </c>
      <c r="Q176" s="60" t="str">
        <f t="shared" si="1"/>
        <v>0</v>
      </c>
      <c r="R176" s="58" t="str">
        <f t="array" ref="R176">XLOOKUP(C176,BD_personas!$A$2:$A$196,BD_personas!$O$2:$O$196,"no dato",0,1)</f>
        <v>1169603036</v>
      </c>
      <c r="S176" s="58" t="str">
        <f t="array" ref="S176">XLOOKUP(C176,BD_personas!$A$2:$A$196,BD_personas!$N$2:$N$196,"no dato",0,1)</f>
        <v>lucasz7845@gmail.com</v>
      </c>
      <c r="T176" s="58" t="str">
        <f t="array" ref="T176">XLOOKUP(R176,grupo_whatsapp!$A$2:$A$306,grupo_whatsapp!$B$2:$B$306,"no esta",0,1)</f>
        <v>1</v>
      </c>
      <c r="U176" s="58" t="str">
        <f t="array" ref="U176">XLOOKUP(C176,aux_BD_Laborales!$A$2:$A$207,aux_BD_Laborales!$S$2:$S$207,"no dato",0,1)</f>
        <v>no dato</v>
      </c>
      <c r="V176" s="73"/>
      <c r="W176" s="55"/>
    </row>
    <row r="177" ht="15.75" customHeight="1">
      <c r="A177" s="56"/>
      <c r="B177" s="57"/>
      <c r="C177" s="63" t="str">
        <f>BD_personas!$A$2:$A$196</f>
        <v>10000021</v>
      </c>
      <c r="D177" s="63" t="str">
        <f t="array" ref="D177">XLOOKUP(C177,aux_BD_Laborales!$B$2:$B$207,aux_BD_Laborales!$P$2:$P$207,"dato no encontrado",0,1)</f>
        <v>Monotributista</v>
      </c>
      <c r="E177" s="57" t="str">
        <f t="array" ref="E177">XLOOKUP(C177,aux_BD_Delegados!$B$2:$B$17,aux_BD_Delegados!$D$2:$D$17," ",0,1)</f>
        <v> </v>
      </c>
      <c r="F177" s="63" t="str">
        <f t="array" ref="F177">CONCATENATE(XLOOKUP(C177,BD_personas!$A$2:$A$196,BD_personas!$B$2:$B$196,"no dato",0,1),", ",XLOOKUP(C177,BD_personas!$A$2:$A$196,BD_personas!$C$2:$C$196,"no dato",0,1))</f>
        <v>Benitez,  Miriagly</v>
      </c>
      <c r="G177" s="63" t="str">
        <f t="array" ref="G177">XLOOKUP(C177,aux_BD_Laborales!$B$2:$B$207,aux_BD_Laborales!$C$2:$C$207,"no dato",0,1)</f>
        <v>1919</v>
      </c>
      <c r="H177" s="74" t="str">
        <f t="array" ref="H177">XLOOKUP(C177,aux_BD_Laborales!$B$2:$B$207, aux_BD_Laborales!$Q$2:$Q$207,"no dato",0,1)</f>
        <v/>
      </c>
      <c r="I177" s="63" t="str">
        <f t="array" ref="I177">XLOOKUP(C177,aux_BD_Laborales!$B$2:$B$207,aux_BD_Laborales!$R$2:$R$207,"no dato",0,1)</f>
        <v>126</v>
      </c>
      <c r="J177" s="57" t="str">
        <f t="array" ref="J177">XLOOKUP(C177,BD_personas!$A$2:$A$196,BD_personas!$D$2:$D$196,"no dato",0,1)</f>
        <v/>
      </c>
      <c r="K177" s="74" t="str">
        <f t="array" ref="K177">XLOOKUP(C177,BD_personas!$A$2:$A$196,BD_personas!$P$2:$P$196,"no dato",0,1)</f>
        <v/>
      </c>
      <c r="L177" s="63" t="str">
        <f>COUNTIF(Bd_hijos!B:B,C177)</f>
        <v>1</v>
      </c>
      <c r="M177" s="65" t="str">
        <f>COUNTIFS(Bd_hijos!B:B,C177,Bd_hijos!I:I,1)</f>
        <v>0</v>
      </c>
      <c r="N177" s="65" t="str">
        <f>COUNTIFS(Bd_hijos!B:B,C177,Bd_hijos!J:J,1)</f>
        <v>0</v>
      </c>
      <c r="O177" s="65" t="str">
        <f>COUNTIFS(Bd_hijos!B:B,C177,Bd_hijos!K:K,1)</f>
        <v>0</v>
      </c>
      <c r="P177" s="65" t="str">
        <f>COUNTIFS(Bd_hijos!B:B,C177,Bd_hijos!L:L,1)</f>
        <v>1</v>
      </c>
      <c r="Q177" s="65" t="str">
        <f t="shared" si="1"/>
        <v>1</v>
      </c>
      <c r="R177" s="63" t="str">
        <f t="array" ref="R177">XLOOKUP(C177,BD_personas!$A$2:$A$196,BD_personas!$O$2:$O$196,"no dato",0,1)</f>
        <v>1138122802</v>
      </c>
      <c r="S177" s="57" t="str">
        <f t="array" ref="S177">XLOOKUP(C177,BD_personas!$A$2:$A$196,BD_personas!$N$2:$N$196,"no dato",0,1)</f>
        <v/>
      </c>
      <c r="T177" s="63" t="str">
        <f t="array" ref="T177">XLOOKUP(R177,grupo_whatsapp!$A$2:$A$306,grupo_whatsapp!$B$2:$B$306,"no esta",0,1)</f>
        <v>1</v>
      </c>
      <c r="U177" s="57"/>
      <c r="V177" s="73"/>
      <c r="W177" s="55"/>
    </row>
    <row r="178" ht="15.75" hidden="1" customHeight="1">
      <c r="A178" s="56"/>
      <c r="B178" s="57"/>
      <c r="C178" s="58" t="str">
        <f>BD_personas!$A$2:$A$196</f>
        <v>10000001</v>
      </c>
      <c r="D178" s="58" t="str">
        <f t="array" ref="D178">XLOOKUP(C178,aux_BD_Laborales!$B$2:$B$207,aux_BD_Laborales!$P$2:$P$207,"dato no encontrado",0,1)</f>
        <v>Monotributista</v>
      </c>
      <c r="E178" s="57" t="str">
        <f t="array" ref="E178">XLOOKUP(C178,aux_BD_Delegados!$B$2:$B$17,aux_BD_Delegados!$D$2:$D$17," ",0,1)</f>
        <v> </v>
      </c>
      <c r="F178" s="58" t="str">
        <f t="array" ref="F178">CONCATENATE(XLOOKUP(C178,BD_personas!$A$2:$A$196,BD_personas!$B$2:$B$196,"no dato",0,1),", ",XLOOKUP(C178,BD_personas!$A$2:$A$196,BD_personas!$C$2:$C$196,"no dato",0,1))</f>
        <v>Cabelluzi,  Juan Alberto</v>
      </c>
      <c r="G178" s="58" t="str">
        <f t="array" ref="G178">XLOOKUP(C178,aux_BD_Laborales!$B$2:$B$207,aux_BD_Laborales!$C$2:$C$207,"no dato",0,1)</f>
        <v>2601</v>
      </c>
      <c r="H178" s="74" t="str">
        <f t="array" ref="H178">XLOOKUP(C178,aux_BD_Laborales!$B$2:$B$207, aux_BD_Laborales!$Q$2:$Q$207,"no dato",0,1)</f>
        <v/>
      </c>
      <c r="I178" s="58" t="str">
        <f t="array" ref="I178">XLOOKUP(C178,aux_BD_Laborales!$B$2:$B$207,aux_BD_Laborales!$R$2:$R$207,"no dato",0,1)</f>
        <v>126</v>
      </c>
      <c r="J178" s="57" t="str">
        <f t="array" ref="J178">XLOOKUP(C178,BD_personas!$A$2:$A$196,BD_personas!$D$2:$D$196,"no dato",0,1)</f>
        <v/>
      </c>
      <c r="K178" s="74" t="str">
        <f t="array" ref="K178">XLOOKUP(C178,BD_personas!$A$2:$A$196,BD_personas!$P$2:$P$196,"no dato",0,1)</f>
        <v/>
      </c>
      <c r="L178" s="58" t="str">
        <f>COUNTIF(Bd_hijos!B:B,C178)</f>
        <v>1</v>
      </c>
      <c r="M178" s="60" t="str">
        <f>COUNTIFS(Bd_hijos!B:B,C178,Bd_hijos!I:I,1)</f>
        <v>0</v>
      </c>
      <c r="N178" s="60" t="str">
        <f>COUNTIFS(Bd_hijos!B:B,C178,Bd_hijos!J:J,1)</f>
        <v>1</v>
      </c>
      <c r="O178" s="60" t="str">
        <f>COUNTIFS(Bd_hijos!B:B,C178,Bd_hijos!K:K,1)</f>
        <v>0</v>
      </c>
      <c r="P178" s="60" t="str">
        <f>COUNTIFS(Bd_hijos!B:B,C178,Bd_hijos!L:L,1)</f>
        <v>0</v>
      </c>
      <c r="Q178" s="60" t="str">
        <f t="shared" si="1"/>
        <v>1</v>
      </c>
      <c r="R178" s="58" t="str">
        <f t="array" ref="R178">XLOOKUP(C178,BD_personas!$A$2:$A$196,BD_personas!$O$2:$O$196,"no dato",0,1)</f>
        <v>1167947816</v>
      </c>
      <c r="S178" s="57" t="str">
        <f t="array" ref="S178">XLOOKUP(C178,BD_personas!$A$2:$A$196,BD_personas!$N$2:$N$196,"no dato",0,1)</f>
        <v/>
      </c>
      <c r="T178" s="58" t="str">
        <f t="array" ref="T178">XLOOKUP(R178,grupo_whatsapp!$A$2:$A$306,grupo_whatsapp!$B$2:$B$306,"no esta",0,1)</f>
        <v>no esta</v>
      </c>
      <c r="U178" s="57"/>
      <c r="V178" s="73"/>
      <c r="W178" s="55"/>
    </row>
    <row r="179" ht="15.75" hidden="1" customHeight="1">
      <c r="A179" s="56"/>
      <c r="B179" s="57"/>
      <c r="C179" s="63" t="str">
        <f>BD_personas!$A$2:$A$196</f>
        <v>10000002</v>
      </c>
      <c r="D179" s="63" t="str">
        <f t="array" ref="D179">XLOOKUP(C179,aux_BD_Laborales!$B$2:$B$207,aux_BD_Laborales!$P$2:$P$207,"dato no encontrado",0,1)</f>
        <v>Monotributista</v>
      </c>
      <c r="E179" s="57" t="str">
        <f t="array" ref="E179">XLOOKUP(C179,aux_BD_Delegados!$B$2:$B$17,aux_BD_Delegados!$D$2:$D$17," ",0,1)</f>
        <v> </v>
      </c>
      <c r="F179" s="63" t="str">
        <f t="array" ref="F179">CONCATENATE(XLOOKUP(C179,BD_personas!$A$2:$A$196,BD_personas!$B$2:$B$196,"no dato",0,1),", ",XLOOKUP(C179,BD_personas!$A$2:$A$196,BD_personas!$C$2:$C$196,"no dato",0,1))</f>
        <v>Carosini,  Araceli</v>
      </c>
      <c r="G179" s="63" t="str">
        <f t="array" ref="G179">XLOOKUP(C179,aux_BD_Laborales!$B$2:$B$207,aux_BD_Laborales!$C$2:$C$207,"no dato",0,1)</f>
        <v>2608</v>
      </c>
      <c r="H179" s="74" t="str">
        <f t="array" ref="H179">XLOOKUP(C179,aux_BD_Laborales!$B$2:$B$207, aux_BD_Laborales!$Q$2:$Q$207,"no dato",0,1)</f>
        <v/>
      </c>
      <c r="I179" s="63" t="str">
        <f t="array" ref="I179">XLOOKUP(C179,aux_BD_Laborales!$B$2:$B$207,aux_BD_Laborales!$R$2:$R$207,"no dato",0,1)</f>
        <v>126</v>
      </c>
      <c r="J179" s="57" t="str">
        <f t="array" ref="J179">XLOOKUP(C179,BD_personas!$A$2:$A$196,BD_personas!$D$2:$D$196,"no dato",0,1)</f>
        <v/>
      </c>
      <c r="K179" s="74" t="str">
        <f t="array" ref="K179">XLOOKUP(C179,BD_personas!$A$2:$A$196,BD_personas!$P$2:$P$196,"no dato",0,1)</f>
        <v/>
      </c>
      <c r="L179" s="63" t="str">
        <f>COUNTIF(Bd_hijos!B:B,C179)</f>
        <v>1</v>
      </c>
      <c r="M179" s="65" t="str">
        <f>COUNTIFS(Bd_hijos!B:B,C179,Bd_hijos!I:I,1)</f>
        <v>0</v>
      </c>
      <c r="N179" s="65" t="str">
        <f>COUNTIFS(Bd_hijos!B:B,C179,Bd_hijos!J:J,1)</f>
        <v>0</v>
      </c>
      <c r="O179" s="65" t="str">
        <f>COUNTIFS(Bd_hijos!B:B,C179,Bd_hijos!K:K,1)</f>
        <v>0</v>
      </c>
      <c r="P179" s="65" t="str">
        <f>COUNTIFS(Bd_hijos!B:B,C179,Bd_hijos!L:L,1)</f>
        <v>1</v>
      </c>
      <c r="Q179" s="65" t="str">
        <f t="shared" si="1"/>
        <v>1</v>
      </c>
      <c r="R179" s="63" t="str">
        <f t="array" ref="R179">XLOOKUP(C179,BD_personas!$A$2:$A$196,BD_personas!$O$2:$O$196,"no dato",0,1)</f>
        <v>1123775305</v>
      </c>
      <c r="S179" s="57" t="str">
        <f t="array" ref="S179">XLOOKUP(C179,BD_personas!$A$2:$A$196,BD_personas!$N$2:$N$196,"no dato",0,1)</f>
        <v/>
      </c>
      <c r="T179" s="63" t="str">
        <f t="array" ref="T179">XLOOKUP(R179,grupo_whatsapp!$A$2:$A$306,grupo_whatsapp!$B$2:$B$306,"no esta",0,1)</f>
        <v>no esta</v>
      </c>
      <c r="U179" s="63" t="str">
        <f t="array" ref="U179">XLOOKUP(C179,BD_personas!$A$2:$A$196,aux_BD_Laborales!$S$2:$S$207,"no dato",0,1)</f>
        <v>#N/A</v>
      </c>
      <c r="V179" s="66" t="str">
        <f t="array" ref="V179">XLOOKUP(C179,aux_BD_Laborales!$B$2:$B$207,aux_BD_Laborales!$T$2:$T$207,"no tiene ficha pdf",0,1)</f>
        <v>no tiene en pdf</v>
      </c>
      <c r="W179" s="55"/>
    </row>
    <row r="180" ht="15.75" customHeight="1">
      <c r="A180" s="56"/>
      <c r="B180" s="57"/>
      <c r="C180" s="58" t="str">
        <f>BD_personas!$A$2:$A$196</f>
        <v>10000003</v>
      </c>
      <c r="D180" s="58" t="str">
        <f t="array" ref="D180">XLOOKUP(C180,aux_BD_Laborales!$B$2:$B$207,aux_BD_Laborales!$P$2:$P$207,"dato no encontrado",0,1)</f>
        <v>Monotributista</v>
      </c>
      <c r="E180" s="57" t="str">
        <f t="array" ref="E180">XLOOKUP(C180,aux_BD_Delegados!$B$2:$B$17,aux_BD_Delegados!$D$2:$D$17," ",0,1)</f>
        <v> </v>
      </c>
      <c r="F180" s="58" t="str">
        <f t="array" ref="F180">CONCATENATE(XLOOKUP(C180,BD_personas!$A$2:$A$196,BD_personas!$B$2:$B$196,"no dato",0,1),", ",XLOOKUP(C180,BD_personas!$A$2:$A$196,BD_personas!$C$2:$C$196,"no dato",0,1))</f>
        <v>Corbalan,  Amalia</v>
      </c>
      <c r="G180" s="58" t="str">
        <f t="array" ref="G180">XLOOKUP(C180,aux_BD_Laborales!$B$2:$B$207,aux_BD_Laborales!$C$2:$C$207,"no dato",0,1)</f>
        <v>2891</v>
      </c>
      <c r="H180" s="74" t="str">
        <f t="array" ref="H180">XLOOKUP(C180,aux_BD_Laborales!$B$2:$B$207, aux_BD_Laborales!$Q$2:$Q$207,"no dato",0,1)</f>
        <v/>
      </c>
      <c r="I180" s="58" t="str">
        <f t="array" ref="I180">XLOOKUP(C180,aux_BD_Laborales!$B$2:$B$207,aux_BD_Laborales!$R$2:$R$207,"no dato",0,1)</f>
        <v>126</v>
      </c>
      <c r="J180" s="57" t="str">
        <f t="array" ref="J180">XLOOKUP(C180,BD_personas!$A$2:$A$196,BD_personas!$D$2:$D$196,"no dato",0,1)</f>
        <v/>
      </c>
      <c r="K180" s="74" t="str">
        <f t="array" ref="K180">XLOOKUP(C180,BD_personas!$A$2:$A$196,BD_personas!$P$2:$P$196,"no dato",0,1)</f>
        <v/>
      </c>
      <c r="L180" s="58" t="str">
        <f>COUNTIF(Bd_hijos!B:B,C180)</f>
        <v>1</v>
      </c>
      <c r="M180" s="60" t="str">
        <f>COUNTIFS(Bd_hijos!B:B,C180,Bd_hijos!I:I,1)</f>
        <v>0</v>
      </c>
      <c r="N180" s="60" t="str">
        <f>COUNTIFS(Bd_hijos!B:B,C180,Bd_hijos!J:J,1)</f>
        <v>0</v>
      </c>
      <c r="O180" s="60" t="str">
        <f>COUNTIFS(Bd_hijos!B:B,C180,Bd_hijos!K:K,1)</f>
        <v>1</v>
      </c>
      <c r="P180" s="60" t="str">
        <f>COUNTIFS(Bd_hijos!B:B,C180,Bd_hijos!L:L,1)</f>
        <v>0</v>
      </c>
      <c r="Q180" s="60" t="str">
        <f t="shared" si="1"/>
        <v>1</v>
      </c>
      <c r="R180" s="58" t="str">
        <f t="array" ref="R180">XLOOKUP(C180,BD_personas!$A$2:$A$196,BD_personas!$O$2:$O$196,"no dato",0,1)</f>
        <v>1125526045</v>
      </c>
      <c r="S180" s="57" t="str">
        <f t="array" ref="S180">XLOOKUP(C180,BD_personas!$A$2:$A$196,BD_personas!$N$2:$N$196,"no dato",0,1)</f>
        <v/>
      </c>
      <c r="T180" s="58" t="str">
        <f t="array" ref="T180">XLOOKUP(R180,grupo_whatsapp!$A$2:$A$306,grupo_whatsapp!$B$2:$B$306,"no esta",0,1)</f>
        <v>1</v>
      </c>
      <c r="U180" s="58" t="str">
        <f t="array" ref="U180">XLOOKUP(C180,BD_personas!$A$2:$A$196,aux_BD_Laborales!$S$2:$S$207,"no dato",0,1)</f>
        <v>#N/A</v>
      </c>
      <c r="V180" s="62" t="str">
        <f t="array" ref="V180">XLOOKUP(C180,aux_BD_Laborales!$B$2:$B$207,aux_BD_Laborales!$T$2:$T$207,"no tiene ficha pdf",0,1)</f>
        <v>no tiene en pdf</v>
      </c>
      <c r="W180" s="55"/>
    </row>
    <row r="181" ht="15.75" customHeight="1">
      <c r="A181" s="56"/>
      <c r="B181" s="57"/>
      <c r="C181" s="63" t="str">
        <f>BD_personas!$A$2:$A$196</f>
        <v>10000004</v>
      </c>
      <c r="D181" s="63" t="str">
        <f t="array" ref="D181">XLOOKUP(C181,aux_BD_Laborales!$B$2:$B$207,aux_BD_Laborales!$P$2:$P$207,"dato no encontrado",0,1)</f>
        <v>Monotributista</v>
      </c>
      <c r="E181" s="57" t="str">
        <f t="array" ref="E181">XLOOKUP(C181,aux_BD_Delegados!$B$2:$B$17,aux_BD_Delegados!$D$2:$D$17," ",0,1)</f>
        <v> </v>
      </c>
      <c r="F181" s="63" t="str">
        <f t="array" ref="F181">CONCATENATE(XLOOKUP(C181,BD_personas!$A$2:$A$196,BD_personas!$B$2:$B$196,"no dato",0,1),", ",XLOOKUP(C181,BD_personas!$A$2:$A$196,BD_personas!$C$2:$C$196,"no dato",0,1))</f>
        <v>Cordoba,  Romina</v>
      </c>
      <c r="G181" s="63" t="str">
        <f t="array" ref="G181">XLOOKUP(C181,aux_BD_Laborales!$B$2:$B$207,aux_BD_Laborales!$C$2:$C$207,"no dato",0,1)</f>
        <v>2954</v>
      </c>
      <c r="H181" s="74" t="str">
        <f t="array" ref="H181">XLOOKUP(C181,aux_BD_Laborales!$B$2:$B$207, aux_BD_Laborales!$Q$2:$Q$207,"no dato",0,1)</f>
        <v/>
      </c>
      <c r="I181" s="63" t="str">
        <f t="array" ref="I181">XLOOKUP(C181,aux_BD_Laborales!$B$2:$B$207,aux_BD_Laborales!$R$2:$R$207,"no dato",0,1)</f>
        <v>126</v>
      </c>
      <c r="J181" s="57" t="str">
        <f t="array" ref="J181">XLOOKUP(C181,BD_personas!$A$2:$A$196,BD_personas!$D$2:$D$196,"no dato",0,1)</f>
        <v/>
      </c>
      <c r="K181" s="74" t="str">
        <f t="array" ref="K181">XLOOKUP(C181,BD_personas!$A$2:$A$196,BD_personas!$P$2:$P$196,"no dato",0,1)</f>
        <v/>
      </c>
      <c r="L181" s="63" t="str">
        <f>COUNTIF(Bd_hijos!B:B,C181)</f>
        <v>1</v>
      </c>
      <c r="M181" s="65" t="str">
        <f>COUNTIFS(Bd_hijos!B:B,C181,Bd_hijos!I:I,1)</f>
        <v>0</v>
      </c>
      <c r="N181" s="65" t="str">
        <f>COUNTIFS(Bd_hijos!B:B,C181,Bd_hijos!J:J,1)</f>
        <v>1</v>
      </c>
      <c r="O181" s="65" t="str">
        <f>COUNTIFS(Bd_hijos!B:B,C181,Bd_hijos!K:K,1)</f>
        <v>0</v>
      </c>
      <c r="P181" s="65" t="str">
        <f>COUNTIFS(Bd_hijos!B:B,C181,Bd_hijos!L:L,1)</f>
        <v>0</v>
      </c>
      <c r="Q181" s="65" t="str">
        <f t="shared" si="1"/>
        <v>1</v>
      </c>
      <c r="R181" s="63" t="str">
        <f t="array" ref="R181">XLOOKUP(C181,BD_personas!$A$2:$A$196,BD_personas!$O$2:$O$196,"no dato",0,1)</f>
        <v>1149386278</v>
      </c>
      <c r="S181" s="57" t="str">
        <f t="array" ref="S181">XLOOKUP(C181,BD_personas!$A$2:$A$196,BD_personas!$N$2:$N$196,"no dato",0,1)</f>
        <v/>
      </c>
      <c r="T181" s="63" t="str">
        <f t="array" ref="T181">XLOOKUP(R181,grupo_whatsapp!$A$2:$A$306,grupo_whatsapp!$B$2:$B$306,"no esta",0,1)</f>
        <v>1</v>
      </c>
      <c r="U181" s="63" t="str">
        <f t="array" ref="U181">XLOOKUP(C181,BD_personas!$A$2:$A$196,aux_BD_Laborales!$S$2:$S$207,"no dato",0,1)</f>
        <v>#N/A</v>
      </c>
      <c r="V181" s="66" t="str">
        <f t="array" ref="V181">XLOOKUP(C181,aux_BD_Laborales!$B$2:$B$207,aux_BD_Laborales!$T$2:$T$207,"no tiene ficha pdf",0,1)</f>
        <v>no tiene en pdf</v>
      </c>
      <c r="W181" s="55"/>
    </row>
    <row r="182" ht="15.75" customHeight="1">
      <c r="A182" s="56"/>
      <c r="B182" s="57"/>
      <c r="C182" s="58" t="str">
        <f>BD_personas!$A$2:$A$196</f>
        <v>10000005</v>
      </c>
      <c r="D182" s="58" t="str">
        <f t="array" ref="D182">XLOOKUP(C182,aux_BD_Laborales!$B$2:$B$207,aux_BD_Laborales!$P$2:$P$207,"dato no encontrado",0,1)</f>
        <v>Monotributista</v>
      </c>
      <c r="E182" s="57" t="str">
        <f t="array" ref="E182">XLOOKUP(C182,aux_BD_Delegados!$B$2:$B$17,aux_BD_Delegados!$D$2:$D$17," ",0,1)</f>
        <v> </v>
      </c>
      <c r="F182" s="58" t="str">
        <f t="array" ref="F182">CONCATENATE(XLOOKUP(C182,BD_personas!$A$2:$A$196,BD_personas!$B$2:$B$196,"no dato",0,1),", ",XLOOKUP(C182,BD_personas!$A$2:$A$196,BD_personas!$C$2:$C$196,"no dato",0,1))</f>
        <v>Dugour,  Cecilia</v>
      </c>
      <c r="G182" s="58" t="str">
        <f t="array" ref="G182">XLOOKUP(C182,aux_BD_Laborales!$B$2:$B$207,aux_BD_Laborales!$C$2:$C$207,"no dato",0,1)</f>
        <v>1931</v>
      </c>
      <c r="H182" s="74" t="str">
        <f t="array" ref="H182">XLOOKUP(C182,aux_BD_Laborales!$B$2:$B$207, aux_BD_Laborales!$Q$2:$Q$207,"no dato",0,1)</f>
        <v/>
      </c>
      <c r="I182" s="58" t="str">
        <f t="array" ref="I182">XLOOKUP(C182,aux_BD_Laborales!$B$2:$B$207,aux_BD_Laborales!$R$2:$R$207,"no dato",0,1)</f>
        <v>126</v>
      </c>
      <c r="J182" s="57" t="str">
        <f t="array" ref="J182">XLOOKUP(C182,BD_personas!$A$2:$A$196,BD_personas!$D$2:$D$196,"no dato",0,1)</f>
        <v/>
      </c>
      <c r="K182" s="74" t="str">
        <f t="array" ref="K182">XLOOKUP(C182,BD_personas!$A$2:$A$196,BD_personas!$P$2:$P$196,"no dato",0,1)</f>
        <v/>
      </c>
      <c r="L182" s="58" t="str">
        <f>COUNTIF(Bd_hijos!B:B,C182)</f>
        <v>1</v>
      </c>
      <c r="M182" s="60" t="str">
        <f>COUNTIFS(Bd_hijos!B:B,C182,Bd_hijos!I:I,1)</f>
        <v>0</v>
      </c>
      <c r="N182" s="60" t="str">
        <f>COUNTIFS(Bd_hijos!B:B,C182,Bd_hijos!J:J,1)</f>
        <v>0</v>
      </c>
      <c r="O182" s="60" t="str">
        <f>COUNTIFS(Bd_hijos!B:B,C182,Bd_hijos!K:K,1)</f>
        <v>0</v>
      </c>
      <c r="P182" s="60" t="str">
        <f>COUNTIFS(Bd_hijos!B:B,C182,Bd_hijos!L:L,1)</f>
        <v>1</v>
      </c>
      <c r="Q182" s="60" t="str">
        <f t="shared" si="1"/>
        <v>1</v>
      </c>
      <c r="R182" s="58" t="str">
        <f t="array" ref="R182">XLOOKUP(C182,BD_personas!$A$2:$A$196,BD_personas!$O$2:$O$196,"no dato",0,1)</f>
        <v>1141697938</v>
      </c>
      <c r="S182" s="57" t="str">
        <f t="array" ref="S182">XLOOKUP(C182,BD_personas!$A$2:$A$196,BD_personas!$N$2:$N$196,"no dato",0,1)</f>
        <v/>
      </c>
      <c r="T182" s="58" t="str">
        <f t="array" ref="T182">XLOOKUP(R182,grupo_whatsapp!$A$2:$A$306,grupo_whatsapp!$B$2:$B$306,"no esta",0,1)</f>
        <v>1</v>
      </c>
      <c r="U182" s="58" t="str">
        <f t="array" ref="U182">XLOOKUP(C182,BD_personas!$A$2:$A$196,aux_BD_Laborales!$S$2:$S$207,"no dato",0,1)</f>
        <v>#N/A</v>
      </c>
      <c r="V182" s="62" t="str">
        <f t="array" ref="V182">XLOOKUP(C182,aux_BD_Laborales!$B$2:$B$207,aux_BD_Laborales!$T$2:$T$207,"no tiene ficha pdf",0,1)</f>
        <v>no tiene en pdf</v>
      </c>
      <c r="W182" s="55"/>
    </row>
    <row r="183" ht="15.75" customHeight="1">
      <c r="A183" s="56"/>
      <c r="B183" s="57"/>
      <c r="C183" s="63" t="str">
        <f>BD_personas!$A$2:$A$196</f>
        <v>45192487</v>
      </c>
      <c r="D183" s="63" t="str">
        <f t="array" ref="D183">XLOOKUP(C183,aux_BD_Laborales!$B$2:$B$207,aux_BD_Laborales!$P$2:$P$207,"dato no encontrado",0,1)</f>
        <v>Monotributista</v>
      </c>
      <c r="E183" s="57" t="str">
        <f t="array" ref="E183">XLOOKUP(C183,aux_BD_Delegados!$B$2:$B$17,aux_BD_Delegados!$D$2:$D$17," ",0,1)</f>
        <v> </v>
      </c>
      <c r="F183" s="63" t="str">
        <f t="array" ref="F183">CONCATENATE(XLOOKUP(C183,BD_personas!$A$2:$A$196,BD_personas!$B$2:$B$196,"no dato",0,1),", ",XLOOKUP(C183,BD_personas!$A$2:$A$196,BD_personas!$C$2:$C$196,"no dato",0,1))</f>
        <v>Espindola,  Romina</v>
      </c>
      <c r="G183" s="63" t="str">
        <f t="array" ref="G183">XLOOKUP(C183,aux_BD_Laborales!$B$2:$B$207,aux_BD_Laborales!$C$2:$C$207,"no dato",0,1)</f>
        <v>2177</v>
      </c>
      <c r="H183" s="74" t="str">
        <f t="array" ref="H183">XLOOKUP(C183,aux_BD_Laborales!$B$2:$B$207, aux_BD_Laborales!$Q$2:$Q$207,"no dato",0,1)</f>
        <v/>
      </c>
      <c r="I183" s="63" t="str">
        <f t="array" ref="I183">XLOOKUP(C183,aux_BD_Laborales!$B$2:$B$207,aux_BD_Laborales!$R$2:$R$207,"no dato",0,1)</f>
        <v>126</v>
      </c>
      <c r="J183" s="57" t="str">
        <f t="array" ref="J183">XLOOKUP(C183,BD_personas!$A$2:$A$196,BD_personas!$D$2:$D$196,"no dato",0,1)</f>
        <v/>
      </c>
      <c r="K183" s="74" t="str">
        <f t="array" ref="K183">XLOOKUP(C183,BD_personas!$A$2:$A$196,BD_personas!$P$2:$P$196,"no dato",0,1)</f>
        <v/>
      </c>
      <c r="L183" s="63" t="str">
        <f>COUNTIF(Bd_hijos!B:B,C183)</f>
        <v>0</v>
      </c>
      <c r="M183" s="65" t="str">
        <f>COUNTIFS(Bd_hijos!B:B,C183,Bd_hijos!I:I,1)</f>
        <v>0</v>
      </c>
      <c r="N183" s="65" t="str">
        <f>COUNTIFS(Bd_hijos!B:B,C183,Bd_hijos!J:J,1)</f>
        <v>0</v>
      </c>
      <c r="O183" s="65" t="str">
        <f>COUNTIFS(Bd_hijos!B:B,C183,Bd_hijos!K:K,1)</f>
        <v>0</v>
      </c>
      <c r="P183" s="65" t="str">
        <f>COUNTIFS(Bd_hijos!B:B,C183,Bd_hijos!L:L,1)</f>
        <v>0</v>
      </c>
      <c r="Q183" s="65" t="str">
        <f t="shared" si="1"/>
        <v>0</v>
      </c>
      <c r="R183" s="63" t="str">
        <f t="array" ref="R183">XLOOKUP(C183,BD_personas!$A$2:$A$196,BD_personas!$O$2:$O$196,"no dato",0,1)</f>
        <v>1139199525</v>
      </c>
      <c r="S183" s="57" t="str">
        <f t="array" ref="S183">XLOOKUP(C183,BD_personas!$A$2:$A$196,BD_personas!$N$2:$N$196,"no dato",0,1)</f>
        <v/>
      </c>
      <c r="T183" s="63" t="str">
        <f t="array" ref="T183">XLOOKUP(R183,grupo_whatsapp!$A$2:$A$306,grupo_whatsapp!$B$2:$B$306,"no esta",0,1)</f>
        <v>1</v>
      </c>
      <c r="U183" s="63" t="str">
        <f t="array" ref="U183">XLOOKUP(C183,aux_BD_Laborales!$A$2:$A$207,aux_BD_Laborales!$S$2:$S$207,"no dato",0,1)</f>
        <v>no dato</v>
      </c>
      <c r="V183" s="73"/>
      <c r="W183" s="55"/>
    </row>
    <row r="184" ht="15.75" customHeight="1">
      <c r="A184" s="56"/>
      <c r="B184" s="57"/>
      <c r="C184" s="58" t="str">
        <f>BD_personas!$A$2:$A$196</f>
        <v>10000007</v>
      </c>
      <c r="D184" s="58" t="str">
        <f t="array" ref="D184">XLOOKUP(C184,aux_BD_Laborales!$B$2:$B$207,aux_BD_Laborales!$P$2:$P$207,"dato no encontrado",0,1)</f>
        <v>Monotributista</v>
      </c>
      <c r="E184" s="57" t="str">
        <f t="array" ref="E184">XLOOKUP(C184,aux_BD_Delegados!$B$2:$B$17,aux_BD_Delegados!$D$2:$D$17," ",0,1)</f>
        <v> </v>
      </c>
      <c r="F184" s="58" t="str">
        <f t="array" ref="F184">CONCATENATE(XLOOKUP(C184,BD_personas!$A$2:$A$196,BD_personas!$B$2:$B$196,"no dato",0,1),", ",XLOOKUP(C184,BD_personas!$A$2:$A$196,BD_personas!$C$2:$C$196,"no dato",0,1))</f>
        <v>Farias,  Daiana</v>
      </c>
      <c r="G184" s="58" t="str">
        <f t="array" ref="G184">XLOOKUP(C184,aux_BD_Laborales!$B$2:$B$207,aux_BD_Laborales!$C$2:$C$207,"no dato",0,1)</f>
        <v>2458</v>
      </c>
      <c r="H184" s="74" t="str">
        <f t="array" ref="H184">XLOOKUP(C184,aux_BD_Laborales!$B$2:$B$207, aux_BD_Laborales!$Q$2:$Q$207,"no dato",0,1)</f>
        <v/>
      </c>
      <c r="I184" s="58" t="str">
        <f t="array" ref="I184">XLOOKUP(C184,aux_BD_Laborales!$B$2:$B$207,aux_BD_Laborales!$R$2:$R$207,"no dato",0,1)</f>
        <v>126</v>
      </c>
      <c r="J184" s="57" t="str">
        <f t="array" ref="J184">XLOOKUP(C184,BD_personas!$A$2:$A$196,BD_personas!$D$2:$D$196,"no dato",0,1)</f>
        <v/>
      </c>
      <c r="K184" s="74" t="str">
        <f t="array" ref="K184">XLOOKUP(C184,BD_personas!$A$2:$A$196,BD_personas!$P$2:$P$196,"no dato",0,1)</f>
        <v/>
      </c>
      <c r="L184" s="58" t="str">
        <f>COUNTIF(Bd_hijos!B:B,C184)</f>
        <v>2</v>
      </c>
      <c r="M184" s="60" t="str">
        <f>COUNTIFS(Bd_hijos!B:B,C184,Bd_hijos!I:I,1)</f>
        <v>0</v>
      </c>
      <c r="N184" s="60" t="str">
        <f>COUNTIFS(Bd_hijos!B:B,C184,Bd_hijos!J:J,1)</f>
        <v>1</v>
      </c>
      <c r="O184" s="60" t="str">
        <f>COUNTIFS(Bd_hijos!B:B,C184,Bd_hijos!K:K,1)</f>
        <v>1</v>
      </c>
      <c r="P184" s="60" t="str">
        <f>COUNTIFS(Bd_hijos!B:B,C184,Bd_hijos!L:L,1)</f>
        <v>0</v>
      </c>
      <c r="Q184" s="60" t="str">
        <f t="shared" si="1"/>
        <v>2</v>
      </c>
      <c r="R184" s="58" t="str">
        <f t="array" ref="R184">XLOOKUP(C184,BD_personas!$A$2:$A$196,BD_personas!$O$2:$O$196,"no dato",0,1)</f>
        <v>1169071195</v>
      </c>
      <c r="S184" s="57" t="str">
        <f t="array" ref="S184">XLOOKUP(C184,BD_personas!$A$2:$A$196,BD_personas!$N$2:$N$196,"no dato",0,1)</f>
        <v/>
      </c>
      <c r="T184" s="58" t="str">
        <f t="array" ref="T184">XLOOKUP(R184,grupo_whatsapp!$A$2:$A$306,grupo_whatsapp!$B$2:$B$306,"no esta",0,1)</f>
        <v>1</v>
      </c>
      <c r="U184" s="58" t="str">
        <f t="array" ref="U184">XLOOKUP(C184,aux_BD_Laborales!$A$2:$A$207,aux_BD_Laborales!$S$2:$S$207,"no dato",0,1)</f>
        <v>no dato</v>
      </c>
      <c r="V184" s="73"/>
      <c r="W184" s="55"/>
    </row>
    <row r="185" ht="15.75" customHeight="1">
      <c r="A185" s="56"/>
      <c r="B185" s="57"/>
      <c r="C185" s="63" t="str">
        <f>BD_personas!$A$2:$A$196</f>
        <v>10000008</v>
      </c>
      <c r="D185" s="63" t="str">
        <f t="array" ref="D185">XLOOKUP(C185,aux_BD_Laborales!$B$2:$B$207,aux_BD_Laborales!$P$2:$P$207,"dato no encontrado",0,1)</f>
        <v>Monotributista</v>
      </c>
      <c r="E185" s="57" t="str">
        <f t="array" ref="E185">XLOOKUP(C185,aux_BD_Delegados!$B$2:$B$17,aux_BD_Delegados!$D$2:$D$17," ",0,1)</f>
        <v> </v>
      </c>
      <c r="F185" s="63" t="str">
        <f t="array" ref="F185">CONCATENATE(XLOOKUP(C185,BD_personas!$A$2:$A$196,BD_personas!$B$2:$B$196,"no dato",0,1),", ",XLOOKUP(C185,BD_personas!$A$2:$A$196,BD_personas!$C$2:$C$196,"no dato",0,1))</f>
        <v>Farias,  Tamara</v>
      </c>
      <c r="G185" s="63" t="str">
        <f t="array" ref="G185">XLOOKUP(C185,aux_BD_Laborales!$B$2:$B$207,aux_BD_Laborales!$C$2:$C$207,"no dato",0,1)</f>
        <v>2457</v>
      </c>
      <c r="H185" s="74" t="str">
        <f t="array" ref="H185">XLOOKUP(C185,aux_BD_Laborales!$B$2:$B$207, aux_BD_Laborales!$Q$2:$Q$207,"no dato",0,1)</f>
        <v/>
      </c>
      <c r="I185" s="63" t="str">
        <f t="array" ref="I185">XLOOKUP(C185,aux_BD_Laborales!$B$2:$B$207,aux_BD_Laborales!$R$2:$R$207,"no dato",0,1)</f>
        <v>126</v>
      </c>
      <c r="J185" s="57" t="str">
        <f t="array" ref="J185">XLOOKUP(C185,BD_personas!$A$2:$A$196,BD_personas!$D$2:$D$196,"no dato",0,1)</f>
        <v/>
      </c>
      <c r="K185" s="74" t="str">
        <f t="array" ref="K185">XLOOKUP(C185,BD_personas!$A$2:$A$196,BD_personas!$P$2:$P$196,"no dato",0,1)</f>
        <v/>
      </c>
      <c r="L185" s="63" t="str">
        <f>COUNTIF(Bd_hijos!B:B,C185)</f>
        <v>1</v>
      </c>
      <c r="M185" s="65" t="str">
        <f>COUNTIFS(Bd_hijos!B:B,C185,Bd_hijos!I:I,1)</f>
        <v>0</v>
      </c>
      <c r="N185" s="65" t="str">
        <f>COUNTIFS(Bd_hijos!B:B,C185,Bd_hijos!J:J,1)</f>
        <v>1</v>
      </c>
      <c r="O185" s="65" t="str">
        <f>COUNTIFS(Bd_hijos!B:B,C185,Bd_hijos!K:K,1)</f>
        <v>0</v>
      </c>
      <c r="P185" s="65" t="str">
        <f>COUNTIFS(Bd_hijos!B:B,C185,Bd_hijos!L:L,1)</f>
        <v>0</v>
      </c>
      <c r="Q185" s="65" t="str">
        <f t="shared" si="1"/>
        <v>1</v>
      </c>
      <c r="R185" s="63" t="str">
        <f t="array" ref="R185">XLOOKUP(C185,BD_personas!$A$2:$A$196,BD_personas!$O$2:$O$196,"no dato",0,1)</f>
        <v>1134625079</v>
      </c>
      <c r="S185" s="57" t="str">
        <f t="array" ref="S185">XLOOKUP(C185,BD_personas!$A$2:$A$196,BD_personas!$N$2:$N$196,"no dato",0,1)</f>
        <v/>
      </c>
      <c r="T185" s="63" t="str">
        <f t="array" ref="T185">XLOOKUP(R185,grupo_whatsapp!$A$2:$A$306,grupo_whatsapp!$B$2:$B$306,"no esta",0,1)</f>
        <v>1</v>
      </c>
      <c r="U185" s="63" t="str">
        <f t="array" ref="U185">XLOOKUP(C185,aux_BD_Laborales!$A$2:$A$207,aux_BD_Laborales!$S$2:$S$207,"no dato",0,1)</f>
        <v>no dato</v>
      </c>
      <c r="V185" s="73"/>
      <c r="W185" s="55"/>
    </row>
    <row r="186" ht="15.75" hidden="1" customHeight="1">
      <c r="A186" s="56"/>
      <c r="B186" s="57"/>
      <c r="C186" s="58" t="str">
        <f>BD_personas!$A$2:$A$196</f>
        <v>10000009</v>
      </c>
      <c r="D186" s="58" t="str">
        <f t="array" ref="D186">XLOOKUP(C186,aux_BD_Laborales!$B$2:$B$207,aux_BD_Laborales!$P$2:$P$207,"dato no encontrado",0,1)</f>
        <v>Monotributista</v>
      </c>
      <c r="E186" s="57" t="str">
        <f t="array" ref="E186">XLOOKUP(C186,aux_BD_Delegados!$B$2:$B$17,aux_BD_Delegados!$D$2:$D$17," ",0,1)</f>
        <v> </v>
      </c>
      <c r="F186" s="58" t="str">
        <f t="array" ref="F186">CONCATENATE(XLOOKUP(C186,BD_personas!$A$2:$A$196,BD_personas!$B$2:$B$196,"no dato",0,1),", ",XLOOKUP(C186,BD_personas!$A$2:$A$196,BD_personas!$C$2:$C$196,"no dato",0,1))</f>
        <v>Gerez,  Paula</v>
      </c>
      <c r="G186" s="58" t="str">
        <f t="array" ref="G186">XLOOKUP(C186,aux_BD_Laborales!$B$2:$B$207,aux_BD_Laborales!$C$2:$C$207,"no dato",0,1)</f>
        <v>2467</v>
      </c>
      <c r="H186" s="74" t="str">
        <f t="array" ref="H186">XLOOKUP(C186,aux_BD_Laborales!$B$2:$B$207, aux_BD_Laborales!$Q$2:$Q$207,"no dato",0,1)</f>
        <v/>
      </c>
      <c r="I186" s="58" t="str">
        <f t="array" ref="I186">XLOOKUP(C186,aux_BD_Laborales!$B$2:$B$207,aux_BD_Laborales!$R$2:$R$207,"no dato",0,1)</f>
        <v>126</v>
      </c>
      <c r="J186" s="57" t="str">
        <f t="array" ref="J186">XLOOKUP(C186,BD_personas!$A$2:$A$196,BD_personas!$D$2:$D$196,"no dato",0,1)</f>
        <v/>
      </c>
      <c r="K186" s="74" t="str">
        <f t="array" ref="K186">XLOOKUP(C186,BD_personas!$A$2:$A$196,BD_personas!$P$2:$P$196,"no dato",0,1)</f>
        <v/>
      </c>
      <c r="L186" s="58" t="str">
        <f>COUNTIF(Bd_hijos!B:B,C186)</f>
        <v>1</v>
      </c>
      <c r="M186" s="60" t="str">
        <f>COUNTIFS(Bd_hijos!B:B,C186,Bd_hijos!I:I,1)</f>
        <v>0</v>
      </c>
      <c r="N186" s="60" t="str">
        <f>COUNTIFS(Bd_hijos!B:B,C186,Bd_hijos!J:J,1)</f>
        <v>0</v>
      </c>
      <c r="O186" s="60" t="str">
        <f>COUNTIFS(Bd_hijos!B:B,C186,Bd_hijos!K:K,1)</f>
        <v>1</v>
      </c>
      <c r="P186" s="60" t="str">
        <f>COUNTIFS(Bd_hijos!B:B,C186,Bd_hijos!L:L,1)</f>
        <v>0</v>
      </c>
      <c r="Q186" s="60" t="str">
        <f t="shared" si="1"/>
        <v>1</v>
      </c>
      <c r="R186" s="58" t="str">
        <f t="array" ref="R186">XLOOKUP(C186,BD_personas!$A$2:$A$196,BD_personas!$O$2:$O$196,"no dato",0,1)</f>
        <v>1158474449</v>
      </c>
      <c r="S186" s="57" t="str">
        <f t="array" ref="S186">XLOOKUP(C186,BD_personas!$A$2:$A$196,BD_personas!$N$2:$N$196,"no dato",0,1)</f>
        <v/>
      </c>
      <c r="T186" s="58" t="str">
        <f t="array" ref="T186">XLOOKUP(R186,grupo_whatsapp!$A$2:$A$306,grupo_whatsapp!$B$2:$B$306,"no esta",0,1)</f>
        <v>no esta</v>
      </c>
      <c r="U186" s="58" t="str">
        <f t="array" ref="U186">XLOOKUP(C186,aux_BD_Laborales!$A$2:$A$207,aux_BD_Laborales!$S$2:$S$207,"no dato",0,1)</f>
        <v>no dato</v>
      </c>
      <c r="V186" s="62" t="str">
        <f t="array" ref="V186">XLOOKUP(C186,aux_BD_Laborales!$B$2:$B$207,aux_BD_Laborales!$T$2:$T$207,"no tiene ficha pdf",0,1)</f>
        <v>no tiene en pdf</v>
      </c>
      <c r="W186" s="55"/>
    </row>
    <row r="187" ht="15.75" hidden="1" customHeight="1">
      <c r="A187" s="56"/>
      <c r="B187" s="57"/>
      <c r="C187" s="63" t="str">
        <f>BD_personas!$A$2:$A$196</f>
        <v>10000010</v>
      </c>
      <c r="D187" s="63" t="str">
        <f t="array" ref="D187">XLOOKUP(C187,aux_BD_Laborales!$B$2:$B$207,aux_BD_Laborales!$P$2:$P$207,"dato no encontrado",0,1)</f>
        <v>Monotributista</v>
      </c>
      <c r="E187" s="57" t="str">
        <f t="array" ref="E187">XLOOKUP(C187,aux_BD_Delegados!$B$2:$B$17,aux_BD_Delegados!$D$2:$D$17," ",0,1)</f>
        <v> </v>
      </c>
      <c r="F187" s="63" t="str">
        <f t="array" ref="F187">CONCATENATE(XLOOKUP(C187,BD_personas!$A$2:$A$196,BD_personas!$B$2:$B$196,"no dato",0,1),", ",XLOOKUP(C187,BD_personas!$A$2:$A$196,BD_personas!$C$2:$C$196,"no dato",0,1))</f>
        <v>Gonzalez,  Gabriela Guadalupe</v>
      </c>
      <c r="G187" s="63" t="str">
        <f t="array" ref="G187">XLOOKUP(C187,aux_BD_Laborales!$B$2:$B$207,aux_BD_Laborales!$C$2:$C$207,"no dato",0,1)</f>
        <v>2795</v>
      </c>
      <c r="H187" s="74" t="str">
        <f t="array" ref="H187">XLOOKUP(C187,aux_BD_Laborales!$B$2:$B$207, aux_BD_Laborales!$Q$2:$Q$207,"no dato",0,1)</f>
        <v/>
      </c>
      <c r="I187" s="63" t="str">
        <f t="array" ref="I187">XLOOKUP(C187,aux_BD_Laborales!$B$2:$B$207,aux_BD_Laborales!$R$2:$R$207,"no dato",0,1)</f>
        <v>126</v>
      </c>
      <c r="J187" s="57" t="str">
        <f t="array" ref="J187">XLOOKUP(C187,BD_personas!$A$2:$A$196,BD_personas!$D$2:$D$196,"no dato",0,1)</f>
        <v/>
      </c>
      <c r="K187" s="74" t="str">
        <f t="array" ref="K187">XLOOKUP(C187,BD_personas!$A$2:$A$196,BD_personas!$P$2:$P$196,"no dato",0,1)</f>
        <v/>
      </c>
      <c r="L187" s="63" t="str">
        <f>COUNTIF(Bd_hijos!B:B,C187)</f>
        <v>2</v>
      </c>
      <c r="M187" s="65" t="str">
        <f>COUNTIFS(Bd_hijos!B:B,C187,Bd_hijos!I:I,1)</f>
        <v>0</v>
      </c>
      <c r="N187" s="65" t="str">
        <f>COUNTIFS(Bd_hijos!B:B,C187,Bd_hijos!J:J,1)</f>
        <v>0</v>
      </c>
      <c r="O187" s="65" t="str">
        <f>COUNTIFS(Bd_hijos!B:B,C187,Bd_hijos!K:K,1)</f>
        <v>1</v>
      </c>
      <c r="P187" s="65" t="str">
        <f>COUNTIFS(Bd_hijos!B:B,C187,Bd_hijos!L:L,1)</f>
        <v>1</v>
      </c>
      <c r="Q187" s="65" t="str">
        <f t="shared" si="1"/>
        <v>2</v>
      </c>
      <c r="R187" s="63" t="str">
        <f t="array" ref="R187">XLOOKUP(C187,BD_personas!$A$2:$A$196,BD_personas!$O$2:$O$196,"no dato",0,1)</f>
        <v>1168784455</v>
      </c>
      <c r="S187" s="57" t="str">
        <f t="array" ref="S187">XLOOKUP(C187,BD_personas!$A$2:$A$196,BD_personas!$N$2:$N$196,"no dato",0,1)</f>
        <v/>
      </c>
      <c r="T187" s="63" t="str">
        <f t="array" ref="T187">XLOOKUP(R187,grupo_whatsapp!$A$2:$A$306,grupo_whatsapp!$B$2:$B$306,"no esta",0,1)</f>
        <v>no esta</v>
      </c>
      <c r="U187" s="63" t="str">
        <f t="array" ref="U187">XLOOKUP(C187,BD_personas!$A$2:$A$196,aux_BD_Laborales!$S$2:$S$207,"no dato",0,1)</f>
        <v>#N/A</v>
      </c>
      <c r="V187" s="73"/>
      <c r="W187" s="55"/>
    </row>
    <row r="188" ht="15.75" hidden="1" customHeight="1">
      <c r="A188" s="56"/>
      <c r="B188" s="57"/>
      <c r="C188" s="58" t="str">
        <f>BD_personas!$A$2:$A$196</f>
        <v>10000011</v>
      </c>
      <c r="D188" s="58" t="str">
        <f t="array" ref="D188">XLOOKUP(C188,aux_BD_Laborales!$B$2:$B$207,aux_BD_Laborales!$P$2:$P$207,"dato no encontrado",0,1)</f>
        <v>Monotributista</v>
      </c>
      <c r="E188" s="57" t="str">
        <f t="array" ref="E188">XLOOKUP(C188,aux_BD_Delegados!$B$2:$B$17,aux_BD_Delegados!$D$2:$D$17," ",0,1)</f>
        <v> </v>
      </c>
      <c r="F188" s="58" t="str">
        <f t="array" ref="F188">CONCATENATE(XLOOKUP(C188,BD_personas!$A$2:$A$196,BD_personas!$B$2:$B$196,"no dato",0,1),", ",XLOOKUP(C188,BD_personas!$A$2:$A$196,BD_personas!$C$2:$C$196,"no dato",0,1))</f>
        <v>Hosko,  Aldana</v>
      </c>
      <c r="G188" s="58" t="str">
        <f t="array" ref="G188">XLOOKUP(C188,aux_BD_Laborales!$B$2:$B$207,aux_BD_Laborales!$C$2:$C$207,"no dato",0,1)</f>
        <v>2798</v>
      </c>
      <c r="H188" s="74" t="str">
        <f t="array" ref="H188">XLOOKUP(C188,aux_BD_Laborales!$B$2:$B$207, aux_BD_Laborales!$Q$2:$Q$207,"no dato",0,1)</f>
        <v/>
      </c>
      <c r="I188" s="58" t="str">
        <f t="array" ref="I188">XLOOKUP(C188,aux_BD_Laborales!$B$2:$B$207,aux_BD_Laborales!$R$2:$R$207,"no dato",0,1)</f>
        <v>126</v>
      </c>
      <c r="J188" s="57" t="str">
        <f t="array" ref="J188">XLOOKUP(C188,BD_personas!$A$2:$A$196,BD_personas!$D$2:$D$196,"no dato",0,1)</f>
        <v/>
      </c>
      <c r="K188" s="74" t="str">
        <f t="array" ref="K188">XLOOKUP(C188,BD_personas!$A$2:$A$196,BD_personas!$P$2:$P$196,"no dato",0,1)</f>
        <v/>
      </c>
      <c r="L188" s="58" t="str">
        <f>COUNTIF(Bd_hijos!B:B,C188)</f>
        <v>1</v>
      </c>
      <c r="M188" s="60" t="str">
        <f>COUNTIFS(Bd_hijos!B:B,C188,Bd_hijos!I:I,1)</f>
        <v>0</v>
      </c>
      <c r="N188" s="60" t="str">
        <f>COUNTIFS(Bd_hijos!B:B,C188,Bd_hijos!J:J,1)</f>
        <v>0</v>
      </c>
      <c r="O188" s="60" t="str">
        <f>COUNTIFS(Bd_hijos!B:B,C188,Bd_hijos!K:K,1)</f>
        <v>1</v>
      </c>
      <c r="P188" s="60" t="str">
        <f>COUNTIFS(Bd_hijos!B:B,C188,Bd_hijos!L:L,1)</f>
        <v>0</v>
      </c>
      <c r="Q188" s="60" t="str">
        <f t="shared" si="1"/>
        <v>1</v>
      </c>
      <c r="R188" s="58" t="str">
        <f t="array" ref="R188">XLOOKUP(C188,BD_personas!$A$2:$A$196,BD_personas!$O$2:$O$196,"no dato",0,1)</f>
        <v>1124980090</v>
      </c>
      <c r="S188" s="57" t="str">
        <f t="array" ref="S188">XLOOKUP(C188,BD_personas!$A$2:$A$196,BD_personas!$N$2:$N$196,"no dato",0,1)</f>
        <v/>
      </c>
      <c r="T188" s="58" t="str">
        <f t="array" ref="T188">XLOOKUP(R188,grupo_whatsapp!$A$2:$A$306,grupo_whatsapp!$B$2:$B$306,"no esta",0,1)</f>
        <v>no esta</v>
      </c>
      <c r="U188" s="58" t="str">
        <f t="array" ref="U188">XLOOKUP(C188,aux_BD_Laborales!$A$2:$A$207,aux_BD_Laborales!$S$2:$S$207,"no dato",0,1)</f>
        <v>no dato</v>
      </c>
      <c r="V188" s="73"/>
      <c r="W188" s="55"/>
    </row>
    <row r="189" ht="15.75" customHeight="1">
      <c r="A189" s="56"/>
      <c r="B189" s="57"/>
      <c r="C189" s="63" t="str">
        <f>BD_personas!$A$2:$A$196</f>
        <v>10000012</v>
      </c>
      <c r="D189" s="63" t="str">
        <f t="array" ref="D189">XLOOKUP(C189,aux_BD_Laborales!$B$2:$B$207,aux_BD_Laborales!$P$2:$P$207,"dato no encontrado",0,1)</f>
        <v>Monotributista</v>
      </c>
      <c r="E189" s="57" t="str">
        <f t="array" ref="E189">XLOOKUP(C189,aux_BD_Delegados!$B$2:$B$17,aux_BD_Delegados!$D$2:$D$17," ",0,1)</f>
        <v> </v>
      </c>
      <c r="F189" s="63" t="str">
        <f t="array" ref="F189">CONCATENATE(XLOOKUP(C189,BD_personas!$A$2:$A$196,BD_personas!$B$2:$B$196,"no dato",0,1),", ",XLOOKUP(C189,BD_personas!$A$2:$A$196,BD_personas!$C$2:$C$196,"no dato",0,1))</f>
        <v>Pentrelli,  Vanesa</v>
      </c>
      <c r="G189" s="63" t="str">
        <f t="array" ref="G189">XLOOKUP(C189,aux_BD_Laborales!$B$2:$B$207,aux_BD_Laborales!$C$2:$C$207,"no dato",0,1)</f>
        <v>2333</v>
      </c>
      <c r="H189" s="74" t="str">
        <f t="array" ref="H189">XLOOKUP(C189,aux_BD_Laborales!$B$2:$B$207, aux_BD_Laborales!$Q$2:$Q$207,"no dato",0,1)</f>
        <v/>
      </c>
      <c r="I189" s="63" t="str">
        <f t="array" ref="I189">XLOOKUP(C189,aux_BD_Laborales!$B$2:$B$207,aux_BD_Laborales!$R$2:$R$207,"no dato",0,1)</f>
        <v>126</v>
      </c>
      <c r="J189" s="57" t="str">
        <f t="array" ref="J189">XLOOKUP(C189,BD_personas!$A$2:$A$196,BD_personas!$D$2:$D$196,"no dato",0,1)</f>
        <v/>
      </c>
      <c r="K189" s="74" t="str">
        <f t="array" ref="K189">XLOOKUP(C189,BD_personas!$A$2:$A$196,BD_personas!$P$2:$P$196,"no dato",0,1)</f>
        <v/>
      </c>
      <c r="L189" s="63" t="str">
        <f>COUNTIF(Bd_hijos!B:B,C189)</f>
        <v>2</v>
      </c>
      <c r="M189" s="65" t="str">
        <f>COUNTIFS(Bd_hijos!B:B,C189,Bd_hijos!I:I,1)</f>
        <v>0</v>
      </c>
      <c r="N189" s="65" t="str">
        <f>COUNTIFS(Bd_hijos!B:B,C189,Bd_hijos!J:J,1)</f>
        <v>0</v>
      </c>
      <c r="O189" s="65" t="str">
        <f>COUNTIFS(Bd_hijos!B:B,C189,Bd_hijos!K:K,1)</f>
        <v>0</v>
      </c>
      <c r="P189" s="65" t="str">
        <f>COUNTIFS(Bd_hijos!B:B,C189,Bd_hijos!L:L,1)</f>
        <v>2</v>
      </c>
      <c r="Q189" s="65" t="str">
        <f t="shared" si="1"/>
        <v>2</v>
      </c>
      <c r="R189" s="63" t="str">
        <f t="array" ref="R189">XLOOKUP(C189,BD_personas!$A$2:$A$196,BD_personas!$O$2:$O$196,"no dato",0,1)</f>
        <v>1131113453</v>
      </c>
      <c r="S189" s="57" t="str">
        <f t="array" ref="S189">XLOOKUP(C189,BD_personas!$A$2:$A$196,BD_personas!$N$2:$N$196,"no dato",0,1)</f>
        <v/>
      </c>
      <c r="T189" s="63" t="str">
        <f t="array" ref="T189">XLOOKUP(R189,grupo_whatsapp!$A$2:$A$306,grupo_whatsapp!$B$2:$B$306,"no esta",0,1)</f>
        <v>1</v>
      </c>
      <c r="U189" s="63" t="str">
        <f t="array" ref="U189">XLOOKUP(C189,aux_BD_Laborales!$A$2:$A$207,aux_BD_Laborales!$S$2:$S$207,"no dato",0,1)</f>
        <v>no dato</v>
      </c>
      <c r="V189" s="66" t="str">
        <f t="array" ref="V189">XLOOKUP(C189,aux_BD_Laborales!$B$2:$B$207,aux_BD_Laborales!$T$2:$T$207,"no tiene ficha pdf",0,1)</f>
        <v>no tiene en pdf</v>
      </c>
      <c r="W189" s="55"/>
    </row>
    <row r="190" ht="15.75" customHeight="1">
      <c r="A190" s="56"/>
      <c r="B190" s="57"/>
      <c r="C190" s="58" t="str">
        <f>BD_personas!$A$2:$A$196</f>
        <v>38456881</v>
      </c>
      <c r="D190" s="58" t="str">
        <f t="array" ref="D190">XLOOKUP(C190,aux_BD_Laborales!$B$2:$B$207,aux_BD_Laborales!$P$2:$P$207,"dato no encontrado",0,1)</f>
        <v>Monotributista</v>
      </c>
      <c r="E190" s="57" t="str">
        <f t="array" ref="E190">XLOOKUP(C190,aux_BD_Delegados!$B$2:$B$17,aux_BD_Delegados!$D$2:$D$17," ",0,1)</f>
        <v> </v>
      </c>
      <c r="F190" s="58" t="str">
        <f t="array" ref="F190">CONCATENATE(XLOOKUP(C190,BD_personas!$A$2:$A$196,BD_personas!$B$2:$B$196,"no dato",0,1),", ",XLOOKUP(C190,BD_personas!$A$2:$A$196,BD_personas!$C$2:$C$196,"no dato",0,1))</f>
        <v>Silva,  Luciana</v>
      </c>
      <c r="G190" s="58" t="str">
        <f t="array" ref="G190">XLOOKUP(C190,aux_BD_Laborales!$B$2:$B$207,aux_BD_Laborales!$C$2:$C$207,"no dato",0,1)</f>
        <v>1777</v>
      </c>
      <c r="H190" s="59" t="str">
        <f t="array" ref="H190">XLOOKUP(C190,aux_BD_Laborales!$B$2:$B$207, aux_BD_Laborales!$Q$2:$Q$207,"no dato",0,1)</f>
        <v>1/10/2019</v>
      </c>
      <c r="I190" s="58" t="str">
        <f t="array" ref="I190">XLOOKUP(C190,aux_BD_Laborales!$B$2:$B$207,aux_BD_Laborales!$R$2:$R$207,"no dato",0,1)</f>
        <v>6</v>
      </c>
      <c r="J190" s="58" t="str">
        <f t="array" ref="J190">XLOOKUP(C190,BD_personas!$A$2:$A$196,BD_personas!$D$2:$D$196,"no dato",0,1)</f>
        <v>38456881</v>
      </c>
      <c r="K190" s="59" t="str">
        <f t="array" ref="K190">XLOOKUP(C190,BD_personas!$A$2:$A$196,BD_personas!$P$2:$P$196,"no dato",0,1)</f>
        <v>16/9/1994</v>
      </c>
      <c r="L190" s="58" t="str">
        <f>COUNTIF(Bd_hijos!B:B,C190)</f>
        <v>0</v>
      </c>
      <c r="M190" s="60" t="str">
        <f>COUNTIFS(Bd_hijos!B:B,C190,Bd_hijos!I:I,1)</f>
        <v>0</v>
      </c>
      <c r="N190" s="60" t="str">
        <f>COUNTIFS(Bd_hijos!B:B,C190,Bd_hijos!J:J,1)</f>
        <v>0</v>
      </c>
      <c r="O190" s="60" t="str">
        <f>COUNTIFS(Bd_hijos!B:B,C190,Bd_hijos!K:K,1)</f>
        <v>0</v>
      </c>
      <c r="P190" s="60" t="str">
        <f>COUNTIFS(Bd_hijos!B:B,C190,Bd_hijos!L:L,1)</f>
        <v>0</v>
      </c>
      <c r="Q190" s="60" t="str">
        <f t="shared" si="1"/>
        <v>0</v>
      </c>
      <c r="R190" s="58" t="str">
        <f t="array" ref="R190">XLOOKUP(C190,BD_personas!$A$2:$A$196,BD_personas!$O$2:$O$196,"no dato",0,1)</f>
        <v>1137587184</v>
      </c>
      <c r="S190" s="58" t="str">
        <f t="array" ref="S190">XLOOKUP(C190,BD_personas!$A$2:$A$196,BD_personas!$N$2:$N$196,"no dato",0,1)</f>
        <v>lucianabsilva58@gmail.com</v>
      </c>
      <c r="T190" s="58" t="str">
        <f t="array" ref="T190">XLOOKUP(R190,grupo_whatsapp!$A$2:$A$306,grupo_whatsapp!$B$2:$B$306,"no esta",0,1)</f>
        <v>1</v>
      </c>
      <c r="U190" s="58" t="str">
        <f t="array" ref="U190">XLOOKUP(C190,BD_personas!$A$2:$A$196,aux_BD_Laborales!$S$2:$S$207,"no dato",0,1)</f>
        <v>#N/A</v>
      </c>
      <c r="V190" s="62" t="str">
        <f t="array" ref="V190">XLOOKUP(C190,aux_BD_Laborales!$B$2:$B$207,aux_BD_Laborales!$T$2:$T$207,"no tiene ficha pdf",0,1)</f>
        <v>no tiene en pdf</v>
      </c>
      <c r="W190" s="55"/>
    </row>
    <row r="191" ht="15.75" customHeight="1">
      <c r="A191" s="56"/>
      <c r="B191" s="57"/>
      <c r="C191" s="63" t="str">
        <f>BD_personas!$A$2:$A$196</f>
        <v>10000015</v>
      </c>
      <c r="D191" s="63" t="str">
        <f t="array" ref="D191">XLOOKUP(C191,aux_BD_Laborales!$B$2:$B$207,aux_BD_Laborales!$P$2:$P$207,"dato no encontrado",0,1)</f>
        <v>Monotributista</v>
      </c>
      <c r="E191" s="57" t="str">
        <f t="array" ref="E191">XLOOKUP(C191,aux_BD_Delegados!$B$2:$B$17,aux_BD_Delegados!$D$2:$D$17," ",0,1)</f>
        <v> </v>
      </c>
      <c r="F191" s="63" t="str">
        <f t="array" ref="F191">CONCATENATE(XLOOKUP(C191,BD_personas!$A$2:$A$196,BD_personas!$B$2:$B$196,"no dato",0,1),", ",XLOOKUP(C191,BD_personas!$A$2:$A$196,BD_personas!$C$2:$C$196,"no dato",0,1))</f>
        <v>Villegas,  Oscar</v>
      </c>
      <c r="G191" s="63" t="str">
        <f t="array" ref="G191">XLOOKUP(C191,aux_BD_Laborales!$B$2:$B$207,aux_BD_Laborales!$C$2:$C$207,"no dato",0,1)</f>
        <v>2043</v>
      </c>
      <c r="H191" s="74" t="str">
        <f t="array" ref="H191">XLOOKUP(C191,aux_BD_Laborales!$B$2:$B$207, aux_BD_Laborales!$Q$2:$Q$207,"no dato",0,1)</f>
        <v/>
      </c>
      <c r="I191" s="63" t="str">
        <f t="array" ref="I191">XLOOKUP(C191,aux_BD_Laborales!$B$2:$B$207,aux_BD_Laborales!$R$2:$R$207,"no dato",0,1)</f>
        <v>126</v>
      </c>
      <c r="J191" s="57" t="str">
        <f t="array" ref="J191">XLOOKUP(C191,BD_personas!$A$2:$A$196,BD_personas!$D$2:$D$196,"no dato",0,1)</f>
        <v/>
      </c>
      <c r="K191" s="74" t="str">
        <f t="array" ref="K191">XLOOKUP(C191,BD_personas!$A$2:$A$196,BD_personas!$P$2:$P$196,"no dato",0,1)</f>
        <v/>
      </c>
      <c r="L191" s="63" t="str">
        <f>COUNTIF(Bd_hijos!B:B,C191)</f>
        <v>2</v>
      </c>
      <c r="M191" s="65" t="str">
        <f>COUNTIFS(Bd_hijos!B:B,C191,Bd_hijos!I:I,1)</f>
        <v>0</v>
      </c>
      <c r="N191" s="65" t="str">
        <f>COUNTIFS(Bd_hijos!B:B,C191,Bd_hijos!J:J,1)</f>
        <v>1</v>
      </c>
      <c r="O191" s="65" t="str">
        <f>COUNTIFS(Bd_hijos!B:B,C191,Bd_hijos!K:K,1)</f>
        <v>1</v>
      </c>
      <c r="P191" s="65" t="str">
        <f>COUNTIFS(Bd_hijos!B:B,C191,Bd_hijos!L:L,1)</f>
        <v>0</v>
      </c>
      <c r="Q191" s="65" t="str">
        <f t="shared" si="1"/>
        <v>2</v>
      </c>
      <c r="R191" s="63" t="str">
        <f t="array" ref="R191">XLOOKUP(C191,BD_personas!$A$2:$A$196,BD_personas!$O$2:$O$196,"no dato",0,1)</f>
        <v>1127563862</v>
      </c>
      <c r="S191" s="57" t="str">
        <f t="array" ref="S191">XLOOKUP(C191,BD_personas!$A$2:$A$196,BD_personas!$N$2:$N$196,"no dato",0,1)</f>
        <v/>
      </c>
      <c r="T191" s="63" t="str">
        <f t="array" ref="T191">XLOOKUP(R191,grupo_whatsapp!$A$2:$A$306,grupo_whatsapp!$B$2:$B$306,"no esta",0,1)</f>
        <v>1</v>
      </c>
      <c r="U191" s="63" t="str">
        <f t="array" ref="U191">XLOOKUP(C191,aux_BD_Laborales!$A$2:$A$207,aux_BD_Laborales!$S$2:$S$207,"no dato",0,1)</f>
        <v>no dato</v>
      </c>
      <c r="V191" s="66" t="str">
        <f t="array" ref="V191">XLOOKUP(C191,aux_BD_Laborales!$B$2:$B$207,aux_BD_Laborales!$T$2:$T$207,"no tiene ficha pdf",0,1)</f>
        <v>no tiene en pdf</v>
      </c>
      <c r="W191" s="55"/>
    </row>
    <row r="192" ht="15.75" customHeight="1">
      <c r="A192" s="56"/>
      <c r="B192" s="57"/>
      <c r="C192" s="58" t="str">
        <f>BD_personas!$A$2:$A$196</f>
        <v>42272694</v>
      </c>
      <c r="D192" s="58" t="str">
        <f t="array" ref="D192">XLOOKUP(C192,aux_BD_Laborales!$B$2:$B$207,aux_BD_Laborales!$P$2:$P$207,"dato no encontrado",0,1)</f>
        <v>Monotributista</v>
      </c>
      <c r="E192" s="57" t="str">
        <f t="array" ref="E192">XLOOKUP(C192,aux_BD_Delegados!$B$2:$B$17,aux_BD_Delegados!$D$2:$D$17," ",0,1)</f>
        <v> </v>
      </c>
      <c r="F192" s="58" t="str">
        <f t="array" ref="F192">CONCATENATE(XLOOKUP(C192,BD_personas!$A$2:$A$196,BD_personas!$B$2:$B$196,"no dato",0,1),", ",XLOOKUP(C192,BD_personas!$A$2:$A$196,BD_personas!$C$2:$C$196,"no dato",0,1))</f>
        <v>encina, madelin milagros</v>
      </c>
      <c r="G192" s="58" t="str">
        <f t="array" ref="G192">XLOOKUP(C192,aux_BD_Laborales!$B$2:$B$207,aux_BD_Laborales!$C$2:$C$207,"no dato",0,1)</f>
        <v>1583</v>
      </c>
      <c r="H192" s="74" t="str">
        <f t="array" ref="H192">XLOOKUP(C192,aux_BD_Laborales!$B$2:$B$207, aux_BD_Laborales!$Q$2:$Q$207,"no dato",0,1)</f>
        <v/>
      </c>
      <c r="I192" s="58" t="str">
        <f t="array" ref="I192">XLOOKUP(C192,aux_BD_Laborales!$B$2:$B$207,aux_BD_Laborales!$R$2:$R$207,"no dato",0,1)</f>
        <v>126</v>
      </c>
      <c r="J192" s="58" t="str">
        <f t="array" ref="J192">XLOOKUP(C192,BD_personas!$A$2:$A$196,BD_personas!$D$2:$D$196,"no dato",0,1)</f>
        <v>42272694</v>
      </c>
      <c r="K192" s="59" t="str">
        <f t="array" ref="K192">XLOOKUP(C192,BD_personas!$A$2:$A$196,BD_personas!$P$2:$P$196,"no dato",0,1)</f>
        <v>7/1/2000</v>
      </c>
      <c r="L192" s="58" t="str">
        <f>COUNTIF(Bd_hijos!B:B,C192)</f>
        <v>0</v>
      </c>
      <c r="M192" s="60" t="str">
        <f>COUNTIFS(Bd_hijos!B:B,C192,Bd_hijos!I:I,1)</f>
        <v>0</v>
      </c>
      <c r="N192" s="60" t="str">
        <f>COUNTIFS(Bd_hijos!B:B,C192,Bd_hijos!J:J,1)</f>
        <v>0</v>
      </c>
      <c r="O192" s="60" t="str">
        <f>COUNTIFS(Bd_hijos!B:B,C192,Bd_hijos!K:K,1)</f>
        <v>0</v>
      </c>
      <c r="P192" s="60" t="str">
        <f>COUNTIFS(Bd_hijos!B:B,C192,Bd_hijos!L:L,1)</f>
        <v>0</v>
      </c>
      <c r="Q192" s="60" t="str">
        <f t="shared" si="1"/>
        <v>0</v>
      </c>
      <c r="R192" s="58" t="str">
        <f t="array" ref="R192">XLOOKUP(C192,BD_personas!$A$2:$A$196,BD_personas!$O$2:$O$196,"no dato",0,1)</f>
        <v>1161511686</v>
      </c>
      <c r="S192" s="58" t="str">
        <f t="array" ref="S192">XLOOKUP(C192,BD_personas!$A$2:$A$196,BD_personas!$N$2:$N$196,"no dato",0,1)</f>
        <v>made0936@gmail.com</v>
      </c>
      <c r="T192" s="58" t="str">
        <f t="array" ref="T192">XLOOKUP(R192,grupo_whatsapp!$A$2:$A$306,grupo_whatsapp!$B$2:$B$306,"no esta",0,1)</f>
        <v>1</v>
      </c>
      <c r="U192" s="58" t="str">
        <f t="array" ref="U192">XLOOKUP(C192,aux_BD_Laborales!$A$2:$A$207,aux_BD_Laborales!$S$2:$S$207,"no dato",0,1)</f>
        <v>no dato</v>
      </c>
      <c r="V192" s="62" t="str">
        <f t="array" ref="V192">XLOOKUP(C192,aux_BD_Laborales!$B$2:$B$207,aux_BD_Laborales!$T$2:$T$207,"no tiene ficha pdf",0,1)</f>
        <v>1</v>
      </c>
      <c r="W192" s="55"/>
    </row>
    <row r="193" ht="15.75" hidden="1" customHeight="1">
      <c r="A193" s="56"/>
      <c r="B193" s="57"/>
      <c r="C193" s="63" t="str">
        <f>BD_personas!$A$2:$A$196</f>
        <v>36407500</v>
      </c>
      <c r="D193" s="63" t="str">
        <f t="array" ref="D193">XLOOKUP(C193,aux_BD_Laborales!$B$2:$B$207,aux_BD_Laborales!$P$2:$P$207,"dato no encontrado",0,1)</f>
        <v>Monotributista</v>
      </c>
      <c r="E193" s="57" t="str">
        <f t="array" ref="E193">XLOOKUP(C193,aux_BD_Delegados!$B$2:$B$17,aux_BD_Delegados!$D$2:$D$17," ",0,1)</f>
        <v> </v>
      </c>
      <c r="F193" s="63" t="str">
        <f t="array" ref="F193">CONCATENATE(XLOOKUP(C193,BD_personas!$A$2:$A$196,BD_personas!$B$2:$B$196,"no dato",0,1),", ",XLOOKUP(C193,BD_personas!$A$2:$A$196,BD_personas!$C$2:$C$196,"no dato",0,1))</f>
        <v>lemos, ezequiel alberto</v>
      </c>
      <c r="G193" s="63" t="str">
        <f t="array" ref="G193">XLOOKUP(C193,aux_BD_Laborales!$B$2:$B$207,aux_BD_Laborales!$C$2:$C$207,"no dato",0,1)</f>
        <v>1191</v>
      </c>
      <c r="H193" s="74" t="str">
        <f t="array" ref="H193">XLOOKUP(C193,aux_BD_Laborales!$B$2:$B$207, aux_BD_Laborales!$Q$2:$Q$207,"no dato",0,1)</f>
        <v/>
      </c>
      <c r="I193" s="63" t="str">
        <f t="array" ref="I193">XLOOKUP(C193,aux_BD_Laborales!$B$2:$B$207,aux_BD_Laborales!$R$2:$R$207,"no dato",0,1)</f>
        <v>126</v>
      </c>
      <c r="J193" s="63" t="str">
        <f t="array" ref="J193">XLOOKUP(C193,BD_personas!$A$2:$A$196,BD_personas!$D$2:$D$196,"no dato",0,1)</f>
        <v>36407500</v>
      </c>
      <c r="K193" s="64" t="str">
        <f t="array" ref="K193">XLOOKUP(C193,BD_personas!$A$2:$A$196,BD_personas!$P$2:$P$196,"no dato",0,1)</f>
        <v>14/8/1991</v>
      </c>
      <c r="L193" s="63" t="str">
        <f>COUNTIF(Bd_hijos!B:B,C193)</f>
        <v>0</v>
      </c>
      <c r="M193" s="65" t="str">
        <f>COUNTIFS(Bd_hijos!B:B,C193,Bd_hijos!I:I,1)</f>
        <v>0</v>
      </c>
      <c r="N193" s="65" t="str">
        <f>COUNTIFS(Bd_hijos!B:B,C193,Bd_hijos!J:J,1)</f>
        <v>0</v>
      </c>
      <c r="O193" s="65" t="str">
        <f>COUNTIFS(Bd_hijos!B:B,C193,Bd_hijos!K:K,1)</f>
        <v>0</v>
      </c>
      <c r="P193" s="65" t="str">
        <f>COUNTIFS(Bd_hijos!B:B,C193,Bd_hijos!L:L,1)</f>
        <v>0</v>
      </c>
      <c r="Q193" s="65" t="str">
        <f t="shared" si="1"/>
        <v>0</v>
      </c>
      <c r="R193" s="63" t="str">
        <f t="array" ref="R193">XLOOKUP(C193,BD_personas!$A$2:$A$196,BD_personas!$O$2:$O$196,"no dato",0,1)</f>
        <v>1156665476</v>
      </c>
      <c r="S193" s="63" t="str">
        <f t="array" ref="S193">XLOOKUP(C193,BD_personas!$A$2:$A$196,BD_personas!$N$2:$N$196,"no dato",0,1)</f>
        <v>ezelemos91@gmail.com</v>
      </c>
      <c r="T193" s="63" t="str">
        <f t="array" ref="T193">XLOOKUP(R193,grupo_whatsapp!$A$2:$A$306,grupo_whatsapp!$B$2:$B$306,"no esta",0,1)</f>
        <v>no esta</v>
      </c>
      <c r="U193" s="63" t="str">
        <f t="array" ref="U193">XLOOKUP(C193,BD_personas!$A$2:$A$196,aux_BD_Laborales!$S$2:$S$207,"no dato",0,1)</f>
        <v>#N/A</v>
      </c>
      <c r="V193" s="66" t="str">
        <f t="array" ref="V193">XLOOKUP(C193,aux_BD_Laborales!$B$2:$B$207,aux_BD_Laborales!$T$2:$T$207,"no tiene ficha pdf",0,1)</f>
        <v>no tiene en pdf</v>
      </c>
      <c r="W193" s="55"/>
    </row>
    <row r="194" ht="15.75" hidden="1" customHeight="1">
      <c r="A194" s="56"/>
      <c r="B194" s="57"/>
      <c r="C194" s="58" t="str">
        <f>BD_personas!$A$2:$A$196</f>
        <v>35181182</v>
      </c>
      <c r="D194" s="58" t="str">
        <f t="array" ref="D194">XLOOKUP(C194,aux_BD_Laborales!$B$2:$B$207,aux_BD_Laborales!$P$2:$P$207,"dato no encontrado",0,1)</f>
        <v>Monotributista</v>
      </c>
      <c r="E194" s="57" t="str">
        <f t="array" ref="E194">XLOOKUP(C194,aux_BD_Delegados!$B$2:$B$17,aux_BD_Delegados!$D$2:$D$17," ",0,1)</f>
        <v> </v>
      </c>
      <c r="F194" s="58" t="str">
        <f t="array" ref="F194">CONCATENATE(XLOOKUP(C194,BD_personas!$A$2:$A$196,BD_personas!$B$2:$B$196,"no dato",0,1),", ",XLOOKUP(C194,BD_personas!$A$2:$A$196,BD_personas!$C$2:$C$196,"no dato",0,1))</f>
        <v>villalva, jonathan</v>
      </c>
      <c r="G194" s="58" t="str">
        <f t="array" ref="G194">XLOOKUP(C194,aux_BD_Laborales!$B$2:$B$207,aux_BD_Laborales!$C$2:$C$207,"no dato",0,1)</f>
        <v>803</v>
      </c>
      <c r="H194" s="59" t="str">
        <f t="array" ref="H194">XLOOKUP(C194,aux_BD_Laborales!$B$2:$B$207, aux_BD_Laborales!$Q$2:$Q$207,"no dato",0,1)</f>
        <v>31/12/2018</v>
      </c>
      <c r="I194" s="58" t="str">
        <f t="array" ref="I194">XLOOKUP(C194,aux_BD_Laborales!$B$2:$B$207,aux_BD_Laborales!$R$2:$R$207,"no dato",0,1)</f>
        <v>7</v>
      </c>
      <c r="J194" s="58" t="str">
        <f t="array" ref="J194">XLOOKUP(C194,BD_personas!$A$2:$A$196,BD_personas!$D$2:$D$196,"no dato",0,1)</f>
        <v>35181182</v>
      </c>
      <c r="K194" s="59" t="str">
        <f t="array" ref="K194">XLOOKUP(C194,BD_personas!$A$2:$A$196,BD_personas!$P$2:$P$196,"no dato",0,1)</f>
        <v>27/8/1990</v>
      </c>
      <c r="L194" s="58" t="str">
        <f>COUNTIF(Bd_hijos!B:B,C194)</f>
        <v>0</v>
      </c>
      <c r="M194" s="60" t="str">
        <f>COUNTIFS(Bd_hijos!B:B,C194,Bd_hijos!I:I,1)</f>
        <v>0</v>
      </c>
      <c r="N194" s="60" t="str">
        <f>COUNTIFS(Bd_hijos!B:B,C194,Bd_hijos!J:J,1)</f>
        <v>0</v>
      </c>
      <c r="O194" s="60" t="str">
        <f>COUNTIFS(Bd_hijos!B:B,C194,Bd_hijos!K:K,1)</f>
        <v>0</v>
      </c>
      <c r="P194" s="60" t="str">
        <f>COUNTIFS(Bd_hijos!B:B,C194,Bd_hijos!L:L,1)</f>
        <v>0</v>
      </c>
      <c r="Q194" s="60" t="str">
        <f t="shared" si="1"/>
        <v>0</v>
      </c>
      <c r="R194" s="58" t="str">
        <f t="array" ref="R194">XLOOKUP(C194,BD_personas!$A$2:$A$196,BD_personas!$O$2:$O$196,"no dato",0,1)</f>
        <v>1138619940</v>
      </c>
      <c r="S194" s="58" t="str">
        <f t="array" ref="S194">XLOOKUP(C194,BD_personas!$A$2:$A$196,BD_personas!$N$2:$N$196,"no dato",0,1)</f>
        <v>jona2079@gmail.com</v>
      </c>
      <c r="T194" s="58" t="str">
        <f t="array" ref="T194">XLOOKUP(R194,grupo_whatsapp!$A$2:$A$306,grupo_whatsapp!$B$2:$B$306,"no esta",0,1)</f>
        <v>no esta</v>
      </c>
      <c r="U194" s="58" t="str">
        <f t="array" ref="U194">XLOOKUP(C194,BD_personas!$A$2:$A$196,aux_BD_Laborales!$S$2:$S$207,"no dato",0,1)</f>
        <v>#N/A</v>
      </c>
      <c r="V194" s="62" t="str">
        <f t="array" ref="V194">XLOOKUP(C194,aux_BD_Laborales!$B$2:$B$207,aux_BD_Laborales!$T$2:$T$207,"no tiene ficha pdf",0,1)</f>
        <v>no tiene en pdf</v>
      </c>
      <c r="W194" s="55"/>
    </row>
    <row r="195" ht="15.75" hidden="1" customHeight="1">
      <c r="A195" s="56"/>
      <c r="B195" s="57"/>
      <c r="C195" s="63" t="str">
        <f>BD_personas!$A$2:$A$196</f>
        <v>33741905</v>
      </c>
      <c r="D195" s="63" t="str">
        <f t="array" ref="D195">XLOOKUP(C195,aux_BD_Laborales!$B$2:$B$207,aux_BD_Laborales!$P$2:$P$207,"dato no encontrado",0,1)</f>
        <v>planta permanente</v>
      </c>
      <c r="E195" s="57" t="str">
        <f t="array" ref="E195">XLOOKUP(C195,aux_BD_Delegados!$B$2:$B$17,aux_BD_Delegados!$D$2:$D$17," ",0,1)</f>
        <v> </v>
      </c>
      <c r="F195" s="63" t="str">
        <f t="array" ref="F195">CONCATENATE(XLOOKUP(C195,BD_personas!$A$2:$A$196,BD_personas!$B$2:$B$196,"no dato",0,1),", ",XLOOKUP(C195,BD_personas!$A$2:$A$196,BD_personas!$C$2:$C$196,"no dato",0,1))</f>
        <v>cruz, jonathan hernan</v>
      </c>
      <c r="G195" s="63" t="str">
        <f t="array" ref="G195">XLOOKUP(C195,aux_BD_Laborales!$B$2:$B$207,aux_BD_Laborales!$C$2:$C$207,"no dato",0,1)</f>
        <v>109</v>
      </c>
      <c r="H195" s="64" t="str">
        <f t="array" ref="H195">XLOOKUP(C195,aux_BD_Laborales!$B$2:$B$207, aux_BD_Laborales!$Q$2:$Q$207,"no dato",0,1)</f>
        <v>1/1/2014</v>
      </c>
      <c r="I195" s="63" t="str">
        <f t="array" ref="I195">XLOOKUP(C195,aux_BD_Laborales!$B$2:$B$207,aux_BD_Laborales!$R$2:$R$207,"no dato",0,1)</f>
        <v>11</v>
      </c>
      <c r="J195" s="63" t="str">
        <f t="array" ref="J195">XLOOKUP(C195,BD_personas!$A$2:$A$196,BD_personas!$D$2:$D$196,"no dato",0,1)</f>
        <v>33741905</v>
      </c>
      <c r="K195" s="64" t="str">
        <f t="array" ref="K195">XLOOKUP(C195,BD_personas!$A$2:$A$196,BD_personas!$P$2:$P$196,"no dato",0,1)</f>
        <v>5/10/1988</v>
      </c>
      <c r="L195" s="63" t="str">
        <f>COUNTIF(Bd_hijos!B:B,C195)</f>
        <v>0</v>
      </c>
      <c r="M195" s="65" t="str">
        <f>COUNTIFS(Bd_hijos!B:B,C195,Bd_hijos!I:I,1)</f>
        <v>0</v>
      </c>
      <c r="N195" s="65" t="str">
        <f>COUNTIFS(Bd_hijos!B:B,C195,Bd_hijos!J:J,1)</f>
        <v>0</v>
      </c>
      <c r="O195" s="65" t="str">
        <f>COUNTIFS(Bd_hijos!B:B,C195,Bd_hijos!K:K,1)</f>
        <v>0</v>
      </c>
      <c r="P195" s="65" t="str">
        <f>COUNTIFS(Bd_hijos!B:B,C195,Bd_hijos!L:L,1)</f>
        <v>0</v>
      </c>
      <c r="Q195" s="65" t="str">
        <f t="shared" si="1"/>
        <v>0</v>
      </c>
      <c r="R195" s="63" t="str">
        <f t="array" ref="R195">XLOOKUP(C195,BD_personas!$A$2:$A$196,BD_personas!$O$2:$O$196,"no dato",0,1)</f>
        <v>1155287162</v>
      </c>
      <c r="S195" s="63" t="str">
        <f t="array" ref="S195">XLOOKUP(C195,BD_personas!$A$2:$A$196,BD_personas!$N$2:$N$196,"no dato",0,1)</f>
        <v>cruz_jonathan_03@hotmail.com</v>
      </c>
      <c r="T195" s="63" t="str">
        <f t="array" ref="T195">XLOOKUP(R195,grupo_whatsapp!$A$2:$A$306,grupo_whatsapp!$B$2:$B$306,"no esta",0,1)</f>
        <v>no esta</v>
      </c>
      <c r="U195" s="63" t="str">
        <f t="array" ref="U195">XLOOKUP(C195,BD_personas!$A$2:$A$196,aux_BD_Laborales!$S$2:$S$207,"no dato",0,1)</f>
        <v>#N/A</v>
      </c>
      <c r="V195" s="73"/>
      <c r="W195" s="55"/>
    </row>
    <row r="196" ht="15.75" hidden="1" customHeight="1">
      <c r="A196" s="56"/>
      <c r="B196" s="57"/>
      <c r="C196" s="58" t="str">
        <f>BD_personas!$A$2:$A$196</f>
        <v>18590445</v>
      </c>
      <c r="D196" s="58" t="str">
        <f t="array" ref="D196">XLOOKUP(C196,aux_BD_Laborales!$B$2:$B$207,aux_BD_Laborales!$P$2:$P$207,"dato no encontrado",0,1)</f>
        <v>Planta Transitoria</v>
      </c>
      <c r="E196" s="57" t="str">
        <f t="array" ref="E196">XLOOKUP(C196,aux_BD_Delegados!$B$2:$B$17,aux_BD_Delegados!$D$2:$D$17," ",0,1)</f>
        <v> </v>
      </c>
      <c r="F196" s="58" t="str">
        <f t="array" ref="F196">CONCATENATE(XLOOKUP(C196,BD_personas!$A$2:$A$196,BD_personas!$B$2:$B$196,"no dato",0,1),", ",XLOOKUP(C196,BD_personas!$A$2:$A$196,BD_personas!$C$2:$C$196,"no dato",0,1))</f>
        <v>pindilli, monica beatriz</v>
      </c>
      <c r="G196" s="58" t="str">
        <f t="array" ref="G196">XLOOKUP(C196,aux_BD_Laborales!$B$2:$B$207,aux_BD_Laborales!$C$2:$C$207,"no dato",0,1)</f>
        <v>41</v>
      </c>
      <c r="H196" s="59" t="str">
        <f t="array" ref="H196">XLOOKUP(C196,aux_BD_Laborales!$B$2:$B$207, aux_BD_Laborales!$Q$2:$Q$207,"no dato",0,1)</f>
        <v>1/1/2014</v>
      </c>
      <c r="I196" s="58" t="str">
        <f t="array" ref="I196">XLOOKUP(C196,aux_BD_Laborales!$B$2:$B$207,aux_BD_Laborales!$R$2:$R$207,"no dato",0,1)</f>
        <v>11</v>
      </c>
      <c r="J196" s="58" t="str">
        <f t="array" ref="J196">XLOOKUP(C196,BD_personas!$A$2:$A$196,BD_personas!$D$2:$D$196,"no dato",0,1)</f>
        <v>18590445</v>
      </c>
      <c r="K196" s="59" t="str">
        <f t="array" ref="K196">XLOOKUP(C196,BD_personas!$A$2:$A$196,BD_personas!$P$2:$P$196,"no dato",0,1)</f>
        <v>25/7/1966</v>
      </c>
      <c r="L196" s="58" t="str">
        <f>COUNTIF(Bd_hijos!B:B,C196)</f>
        <v>0</v>
      </c>
      <c r="M196" s="60" t="str">
        <f>COUNTIFS(Bd_hijos!B:B,C196,Bd_hijos!I:I,1)</f>
        <v>0</v>
      </c>
      <c r="N196" s="60" t="str">
        <f>COUNTIFS(Bd_hijos!B:B,C196,Bd_hijos!J:J,1)</f>
        <v>0</v>
      </c>
      <c r="O196" s="60" t="str">
        <f>COUNTIFS(Bd_hijos!B:B,C196,Bd_hijos!K:K,1)</f>
        <v>0</v>
      </c>
      <c r="P196" s="60" t="str">
        <f>COUNTIFS(Bd_hijos!B:B,C196,Bd_hijos!L:L,1)</f>
        <v>0</v>
      </c>
      <c r="Q196" s="60" t="str">
        <f t="shared" si="1"/>
        <v>0</v>
      </c>
      <c r="R196" s="58" t="str">
        <f t="array" ref="R196">XLOOKUP(C196,BD_personas!$A$2:$A$196,BD_personas!$O$2:$O$196,"no dato",0,1)</f>
        <v>1157719505</v>
      </c>
      <c r="S196" s="58" t="str">
        <f t="array" ref="S196">XLOOKUP(C196,BD_personas!$A$2:$A$196,BD_personas!$N$2:$N$196,"no dato",0,1)</f>
        <v>mbpindilli@hotmail.com</v>
      </c>
      <c r="T196" s="58" t="str">
        <f t="array" ref="T196">XLOOKUP(R196,grupo_whatsapp!$A$2:$A$306,grupo_whatsapp!$B$2:$B$306,"no esta",0,1)</f>
        <v>no esta</v>
      </c>
      <c r="U196" s="58" t="str">
        <f t="array" ref="U196">XLOOKUP(C196,aux_BD_Laborales!$A$2:$A$207,aux_BD_Laborales!$S$2:$S$207,"no dato",0,1)</f>
        <v>no dato</v>
      </c>
      <c r="V196" s="62" t="str">
        <f t="array" ref="V196">XLOOKUP(C196,aux_BD_Laborales!$B$2:$B$207,aux_BD_Laborales!$T$2:$T$207,"no tiene ficha pdf",0,1)</f>
        <v>no tiene en pdf</v>
      </c>
      <c r="W196" s="55"/>
    </row>
    <row r="197" ht="15.75" hidden="1" customHeight="1">
      <c r="A197" s="56"/>
      <c r="B197" s="57"/>
      <c r="C197" s="63" t="str">
        <f>BD_personas!$A$2:$A$196</f>
        <v>#VALUE!</v>
      </c>
      <c r="D197" s="63" t="str">
        <f t="array" ref="D197">XLOOKUP(C197,aux_BD_Laborales!$B$2:$B$207,aux_BD_Laborales!$P$2:$P$207,"dato no encontrado",0,1)</f>
        <v>#VALUE!</v>
      </c>
      <c r="E197" s="63" t="str">
        <f t="array" ref="E197">XLOOKUP(C197,aux_BD_Delegados!$B$2:$B$17,aux_BD_Delegados!$D$2:$D$17," ",0,1)</f>
        <v>#VALUE!</v>
      </c>
      <c r="F197" s="63" t="str">
        <f t="array" ref="F197">CONCATENATE(XLOOKUP(C197,BD_personas!$A$2:$A$196,BD_personas!$B$2:$B$196,"no dato",0,1),", ",XLOOKUP(C197,BD_personas!$A$2:$A$196,BD_personas!$C$2:$C$196,"no dato",0,1))</f>
        <v>#VALUE!</v>
      </c>
      <c r="G197" s="63" t="str">
        <f t="array" ref="G197">XLOOKUP(C197,aux_BD_Laborales!$B$2:$B$207,aux_BD_Laborales!$C$2:$C$207,"no dato",0,1)</f>
        <v>#VALUE!</v>
      </c>
      <c r="H197" s="77" t="str">
        <f t="array" ref="H197">XLOOKUP(C197,aux_BD_Laborales!$B$2:$B$207, aux_BD_Laborales!$Q$2:$Q$207,"no dato",0,1)</f>
        <v>#VALUE!</v>
      </c>
      <c r="I197" s="63" t="str">
        <f t="array" ref="I197">XLOOKUP(C197,aux_BD_Laborales!$B$2:$B$207,aux_BD_Laborales!$R$2:$R$207,"no dato",0,1)</f>
        <v>#VALUE!</v>
      </c>
      <c r="J197" s="63" t="str">
        <f t="array" ref="J197">XLOOKUP(C197,BD_personas!$A$2:$A$196,BD_personas!$D$2:$D$196,"no dato",0,1)</f>
        <v>#VALUE!</v>
      </c>
      <c r="K197" s="77" t="str">
        <f t="array" ref="K197">XLOOKUP(C197,BD_personas!$A$2:$A$196,BD_personas!$P$2:$P$196,"no dato",0,1)</f>
        <v>#VALUE!</v>
      </c>
      <c r="L197" s="63" t="str">
        <f>COUNTIF(Bd_hijos!B:B,C197)</f>
        <v>0</v>
      </c>
      <c r="M197" s="65" t="str">
        <f>COUNTIFS(Bd_hijos!B:B,C197,Bd_hijos!I:I,1)</f>
        <v>0</v>
      </c>
      <c r="N197" s="65" t="str">
        <f>COUNTIFS(Bd_hijos!B:B,C197,Bd_hijos!J:J,1)</f>
        <v>0</v>
      </c>
      <c r="O197" s="65" t="str">
        <f>COUNTIFS(Bd_hijos!B:B,C197,Bd_hijos!K:K,1)</f>
        <v>0</v>
      </c>
      <c r="P197" s="65" t="str">
        <f>COUNTIFS(Bd_hijos!B:B,C197,Bd_hijos!L:L,1)</f>
        <v>0</v>
      </c>
      <c r="Q197" s="65" t="str">
        <f t="shared" si="1"/>
        <v>0</v>
      </c>
      <c r="R197" s="63" t="str">
        <f t="array" ref="R197">XLOOKUP(C197,BD_personas!$A$2:$A$196,BD_personas!$O$2:$O$196,"no dato",0,1)</f>
        <v>#VALUE!</v>
      </c>
      <c r="S197" s="63" t="str">
        <f t="array" ref="S197">XLOOKUP(C197,BD_personas!$A$2:$A$196,BD_personas!$N$2:$N$196,"no dato",0,1)</f>
        <v>#VALUE!</v>
      </c>
      <c r="T197" s="63" t="str">
        <f t="array" ref="T197">XLOOKUP(R197,grupo_whatsapp!$A$2:$A$306,grupo_whatsapp!$B$2:$B$306,"no esta",0,1)</f>
        <v>#VALUE!</v>
      </c>
      <c r="U197" s="63" t="str">
        <f t="array" ref="U197">XLOOKUP(C197,aux_BD_Laborales!$A$2:$A$207,aux_BD_Laborales!$S$2:$S$207,"no dato",0,1)</f>
        <v>#VALUE!</v>
      </c>
      <c r="V197" s="73"/>
      <c r="W197" s="55"/>
    </row>
    <row r="198" ht="15.75" hidden="1" customHeight="1">
      <c r="A198" s="56"/>
      <c r="B198" s="57"/>
      <c r="C198" s="58" t="str">
        <f>BD_personas!$A$2:$A$196</f>
        <v>#VALUE!</v>
      </c>
      <c r="D198" s="58" t="str">
        <f t="array" ref="D198">XLOOKUP(C198,aux_BD_Laborales!$B$2:$B$207,aux_BD_Laborales!$P$2:$P$207,"dato no encontrado",0,1)</f>
        <v>#VALUE!</v>
      </c>
      <c r="E198" s="58" t="str">
        <f t="array" ref="E198">XLOOKUP(C198,aux_BD_Delegados!$B$2:$B$17,aux_BD_Delegados!$D$2:$D$17," ",0,1)</f>
        <v>#VALUE!</v>
      </c>
      <c r="F198" s="58" t="str">
        <f t="array" ref="F198">CONCATENATE(XLOOKUP(C198,BD_personas!$A$2:$A$196,BD_personas!$B$2:$B$196,"no dato",0,1),", ",XLOOKUP(C198,BD_personas!$A$2:$A$196,BD_personas!$C$2:$C$196,"no dato",0,1))</f>
        <v>#VALUE!</v>
      </c>
      <c r="G198" s="58" t="str">
        <f t="array" ref="G198">XLOOKUP(C198,aux_BD_Laborales!$B$2:$B$207,aux_BD_Laborales!$C$2:$C$207,"no dato",0,1)</f>
        <v>#VALUE!</v>
      </c>
      <c r="H198" s="76" t="str">
        <f t="array" ref="H198">XLOOKUP(C198,aux_BD_Laborales!$B$2:$B$207, aux_BD_Laborales!$Q$2:$Q$207,"no dato",0,1)</f>
        <v>#VALUE!</v>
      </c>
      <c r="I198" s="58" t="str">
        <f t="array" ref="I198">XLOOKUP(C198,aux_BD_Laborales!$B$2:$B$207,aux_BD_Laborales!$R$2:$R$207,"no dato",0,1)</f>
        <v>#VALUE!</v>
      </c>
      <c r="J198" s="58" t="str">
        <f t="array" ref="J198">XLOOKUP(C198,BD_personas!$A$2:$A$196,BD_personas!$D$2:$D$196,"no dato",0,1)</f>
        <v>#VALUE!</v>
      </c>
      <c r="K198" s="76" t="str">
        <f t="array" ref="K198">XLOOKUP(C198,BD_personas!$A$2:$A$196,BD_personas!$P$2:$P$196,"no dato",0,1)</f>
        <v>#VALUE!</v>
      </c>
      <c r="L198" s="58" t="str">
        <f>COUNTIF(Bd_hijos!B:B,C198)</f>
        <v>0</v>
      </c>
      <c r="M198" s="60" t="str">
        <f>COUNTIFS(Bd_hijos!B:B,C198,Bd_hijos!I:I,1)</f>
        <v>0</v>
      </c>
      <c r="N198" s="60" t="str">
        <f>COUNTIFS(Bd_hijos!B:B,C198,Bd_hijos!J:J,1)</f>
        <v>0</v>
      </c>
      <c r="O198" s="60" t="str">
        <f>COUNTIFS(Bd_hijos!B:B,C198,Bd_hijos!K:K,1)</f>
        <v>0</v>
      </c>
      <c r="P198" s="60" t="str">
        <f>COUNTIFS(Bd_hijos!B:B,C198,Bd_hijos!L:L,1)</f>
        <v>0</v>
      </c>
      <c r="Q198" s="60" t="str">
        <f t="shared" si="1"/>
        <v>0</v>
      </c>
      <c r="R198" s="58" t="str">
        <f t="array" ref="R198">XLOOKUP(C198,BD_personas!$A$2:$A$196,BD_personas!$O$2:$O$196,"no dato",0,1)</f>
        <v>#VALUE!</v>
      </c>
      <c r="S198" s="58" t="str">
        <f t="array" ref="S198">XLOOKUP(C198,BD_personas!$A$2:$A$196,BD_personas!$N$2:$N$196,"no dato",0,1)</f>
        <v>#VALUE!</v>
      </c>
      <c r="T198" s="58" t="str">
        <f t="array" ref="T198">XLOOKUP(R198,grupo_whatsapp!$A$2:$A$306,grupo_whatsapp!$B$2:$B$306,"no esta",0,1)</f>
        <v>#VALUE!</v>
      </c>
      <c r="U198" s="58" t="str">
        <f t="array" ref="U198">XLOOKUP(C198,aux_BD_Laborales!$A$2:$A$207,aux_BD_Laborales!$S$2:$S$207,"no dato",0,1)</f>
        <v>#VALUE!</v>
      </c>
      <c r="V198" s="62" t="str">
        <f t="array" ref="V198">XLOOKUP(C198,aux_BD_Laborales!$B$2:$B$207,aux_BD_Laborales!$T$2:$T$207,"no tiene ficha pdf",0,1)</f>
        <v>#VALUE!</v>
      </c>
      <c r="W198" s="55"/>
    </row>
    <row r="199" ht="15.75" hidden="1" customHeight="1">
      <c r="A199" s="56"/>
      <c r="B199" s="57"/>
      <c r="C199" s="63" t="str">
        <f>BD_personas!$A$2:$A$196</f>
        <v>#VALUE!</v>
      </c>
      <c r="D199" s="63" t="str">
        <f t="array" ref="D199">XLOOKUP(C199,aux_BD_Laborales!$B$2:$B$207,aux_BD_Laborales!$P$2:$P$207,"dato no encontrado",0,1)</f>
        <v>#VALUE!</v>
      </c>
      <c r="E199" s="63" t="str">
        <f t="array" ref="E199">XLOOKUP(C199,aux_BD_Delegados!$B$2:$B$17,aux_BD_Delegados!$D$2:$D$17," ",0,1)</f>
        <v>#VALUE!</v>
      </c>
      <c r="F199" s="63" t="str">
        <f t="array" ref="F199">CONCATENATE(XLOOKUP(C199,BD_personas!$A$2:$A$196,BD_personas!$B$2:$B$196,"no dato",0,1),", ",XLOOKUP(C199,BD_personas!$A$2:$A$196,BD_personas!$C$2:$C$196,"no dato",0,1))</f>
        <v>#VALUE!</v>
      </c>
      <c r="G199" s="63" t="str">
        <f t="array" ref="G199">XLOOKUP(C199,aux_BD_Laborales!$B$2:$B$207,aux_BD_Laborales!$C$2:$C$207,"no dato",0,1)</f>
        <v>#VALUE!</v>
      </c>
      <c r="H199" s="77" t="str">
        <f t="array" ref="H199">XLOOKUP(C199,aux_BD_Laborales!$B$2:$B$207, aux_BD_Laborales!$Q$2:$Q$207,"no dato",0,1)</f>
        <v>#VALUE!</v>
      </c>
      <c r="I199" s="63" t="str">
        <f t="array" ref="I199">XLOOKUP(C199,aux_BD_Laborales!$B$2:$B$207,aux_BD_Laborales!$R$2:$R$207,"no dato",0,1)</f>
        <v>#VALUE!</v>
      </c>
      <c r="J199" s="63" t="str">
        <f t="array" ref="J199">XLOOKUP(C199,BD_personas!$A$2:$A$196,BD_personas!$D$2:$D$196,"no dato",0,1)</f>
        <v>#VALUE!</v>
      </c>
      <c r="K199" s="77" t="str">
        <f t="array" ref="K199">XLOOKUP(C199,BD_personas!$A$2:$A$196,BD_personas!$P$2:$P$196,"no dato",0,1)</f>
        <v>#VALUE!</v>
      </c>
      <c r="L199" s="63" t="str">
        <f>COUNTIF(Bd_hijos!B:B,C199)</f>
        <v>0</v>
      </c>
      <c r="M199" s="65" t="str">
        <f>COUNTIFS(Bd_hijos!B:B,C199,Bd_hijos!I:I,1)</f>
        <v>0</v>
      </c>
      <c r="N199" s="65" t="str">
        <f>COUNTIFS(Bd_hijos!B:B,C199,Bd_hijos!J:J,1)</f>
        <v>0</v>
      </c>
      <c r="O199" s="65" t="str">
        <f>COUNTIFS(Bd_hijos!B:B,C199,Bd_hijos!K:K,1)</f>
        <v>0</v>
      </c>
      <c r="P199" s="65" t="str">
        <f>COUNTIFS(Bd_hijos!B:B,C199,Bd_hijos!L:L,1)</f>
        <v>0</v>
      </c>
      <c r="Q199" s="65" t="str">
        <f t="shared" si="1"/>
        <v>0</v>
      </c>
      <c r="R199" s="63" t="str">
        <f t="array" ref="R199">XLOOKUP(C199,BD_personas!$A$2:$A$196,BD_personas!$O$2:$O$196,"no dato",0,1)</f>
        <v>#VALUE!</v>
      </c>
      <c r="S199" s="63" t="str">
        <f t="array" ref="S199">XLOOKUP(C199,BD_personas!$A$2:$A$196,BD_personas!$N$2:$N$196,"no dato",0,1)</f>
        <v>#VALUE!</v>
      </c>
      <c r="T199" s="63" t="str">
        <f t="array" ref="T199">XLOOKUP(R199,grupo_whatsapp!$A$2:$A$306,grupo_whatsapp!$B$2:$B$306,"no esta",0,1)</f>
        <v>#VALUE!</v>
      </c>
      <c r="U199" s="63" t="str">
        <f t="array" ref="U199">XLOOKUP(C199,aux_BD_Laborales!$A$2:$A$207,aux_BD_Laborales!$S$2:$S$207,"no dato",0,1)</f>
        <v>#VALUE!</v>
      </c>
      <c r="V199" s="66" t="str">
        <f t="array" ref="V199">XLOOKUP(C199,aux_BD_Laborales!$B$2:$B$207,aux_BD_Laborales!$T$2:$T$207,"no tiene ficha pdf",0,1)</f>
        <v>#VALUE!</v>
      </c>
      <c r="W199" s="55"/>
    </row>
    <row r="200" ht="15.75" hidden="1" customHeight="1">
      <c r="A200" s="56"/>
      <c r="B200" s="57"/>
      <c r="C200" s="58" t="str">
        <f>BD_personas!$A$2:$A$196</f>
        <v>#VALUE!</v>
      </c>
      <c r="D200" s="58" t="str">
        <f t="array" ref="D200">XLOOKUP(C200,aux_BD_Laborales!$B$2:$B$207,aux_BD_Laborales!$P$2:$P$207,"dato no encontrado",0,1)</f>
        <v>#VALUE!</v>
      </c>
      <c r="E200" s="58" t="str">
        <f t="array" ref="E200">XLOOKUP(C200,aux_BD_Delegados!$B$2:$B$17,aux_BD_Delegados!$D$2:$D$17," ",0,1)</f>
        <v>#VALUE!</v>
      </c>
      <c r="F200" s="58" t="str">
        <f t="array" ref="F200">CONCATENATE(XLOOKUP(C200,BD_personas!$A$2:$A$196,BD_personas!$B$2:$B$196,"no dato",0,1),", ",XLOOKUP(C200,BD_personas!$A$2:$A$196,BD_personas!$C$2:$C$196,"no dato",0,1))</f>
        <v>#VALUE!</v>
      </c>
      <c r="G200" s="58" t="str">
        <f t="array" ref="G200">XLOOKUP(C200,aux_BD_Laborales!$B$2:$B$207,aux_BD_Laborales!$C$2:$C$207,"no dato",0,1)</f>
        <v>#VALUE!</v>
      </c>
      <c r="H200" s="76" t="str">
        <f t="array" ref="H200">XLOOKUP(C200,aux_BD_Laborales!$B$2:$B$207, aux_BD_Laborales!$Q$2:$Q$207,"no dato",0,1)</f>
        <v>#VALUE!</v>
      </c>
      <c r="I200" s="58" t="str">
        <f t="array" ref="I200">XLOOKUP(C200,aux_BD_Laborales!$B$2:$B$207,aux_BD_Laborales!$R$2:$R$207,"no dato",0,1)</f>
        <v>#VALUE!</v>
      </c>
      <c r="J200" s="58" t="str">
        <f t="array" ref="J200">XLOOKUP(C200,BD_personas!$A$2:$A$196,BD_personas!$D$2:$D$196,"no dato",0,1)</f>
        <v>#VALUE!</v>
      </c>
      <c r="K200" s="76" t="str">
        <f t="array" ref="K200">XLOOKUP(C200,BD_personas!$A$2:$A$196,BD_personas!$P$2:$P$196,"no dato",0,1)</f>
        <v>#VALUE!</v>
      </c>
      <c r="L200" s="58" t="str">
        <f>COUNTIF(Bd_hijos!B:B,C200)</f>
        <v>0</v>
      </c>
      <c r="M200" s="60" t="str">
        <f>COUNTIFS(Bd_hijos!B:B,C200,Bd_hijos!I:I,1)</f>
        <v>0</v>
      </c>
      <c r="N200" s="60" t="str">
        <f>COUNTIFS(Bd_hijos!B:B,C200,Bd_hijos!J:J,1)</f>
        <v>0</v>
      </c>
      <c r="O200" s="60" t="str">
        <f>COUNTIFS(Bd_hijos!B:B,C200,Bd_hijos!K:K,1)</f>
        <v>0</v>
      </c>
      <c r="P200" s="60" t="str">
        <f>COUNTIFS(Bd_hijos!B:B,C200,Bd_hijos!L:L,1)</f>
        <v>0</v>
      </c>
      <c r="Q200" s="60" t="str">
        <f t="shared" si="1"/>
        <v>0</v>
      </c>
      <c r="R200" s="58" t="str">
        <f t="array" ref="R200">XLOOKUP(C200,BD_personas!$A$2:$A$196,BD_personas!$O$2:$O$196,"no dato",0,1)</f>
        <v>#VALUE!</v>
      </c>
      <c r="S200" s="58" t="str">
        <f t="array" ref="S200">XLOOKUP(C200,BD_personas!$A$2:$A$196,BD_personas!$N$2:$N$196,"no dato",0,1)</f>
        <v>#VALUE!</v>
      </c>
      <c r="T200" s="58" t="str">
        <f t="array" ref="T200">XLOOKUP(R200,grupo_whatsapp!$A$2:$A$306,grupo_whatsapp!$B$2:$B$306,"no esta",0,1)</f>
        <v>#VALUE!</v>
      </c>
      <c r="U200" s="58" t="str">
        <f t="array" ref="U200">XLOOKUP(C200,aux_BD_Laborales!$A$2:$A$207,aux_BD_Laborales!$S$2:$S$207,"no dato",0,1)</f>
        <v>#VALUE!</v>
      </c>
      <c r="V200" s="71" t="s">
        <v>1172</v>
      </c>
      <c r="W200" s="55"/>
    </row>
    <row r="201" ht="15.75" hidden="1" customHeight="1">
      <c r="A201" s="56"/>
      <c r="B201" s="57"/>
      <c r="C201" s="63" t="str">
        <f>BD_personas!$A$2:$A$196</f>
        <v>#VALUE!</v>
      </c>
      <c r="D201" s="63" t="str">
        <f t="array" ref="D201">XLOOKUP(C201,aux_BD_Laborales!$B$2:$B$207,aux_BD_Laborales!$P$2:$P$207,"dato no encontrado",0,1)</f>
        <v>#VALUE!</v>
      </c>
      <c r="E201" s="63" t="str">
        <f t="array" ref="E201">XLOOKUP(C201,aux_BD_Delegados!$B$2:$B$17,aux_BD_Delegados!$D$2:$D$17," ",0,1)</f>
        <v>#VALUE!</v>
      </c>
      <c r="F201" s="63" t="str">
        <f t="array" ref="F201">CONCATENATE(XLOOKUP(C201,BD_personas!$A$2:$A$196,BD_personas!$B$2:$B$196,"no dato",0,1),", ",XLOOKUP(C201,BD_personas!$A$2:$A$196,BD_personas!$C$2:$C$196,"no dato",0,1))</f>
        <v>#VALUE!</v>
      </c>
      <c r="G201" s="63" t="str">
        <f t="array" ref="G201">XLOOKUP(C201,aux_BD_Laborales!$B$2:$B$207,aux_BD_Laborales!$C$2:$C$207,"no dato",0,1)</f>
        <v>#VALUE!</v>
      </c>
      <c r="H201" s="77" t="str">
        <f t="array" ref="H201">XLOOKUP(C201,aux_BD_Laborales!$B$2:$B$207, aux_BD_Laborales!$Q$2:$Q$207,"no dato",0,1)</f>
        <v>#VALUE!</v>
      </c>
      <c r="I201" s="63" t="str">
        <f t="array" ref="I201">XLOOKUP(C201,aux_BD_Laborales!$B$2:$B$207,aux_BD_Laborales!$R$2:$R$207,"no dato",0,1)</f>
        <v>#VALUE!</v>
      </c>
      <c r="J201" s="63" t="str">
        <f t="array" ref="J201">XLOOKUP(C201,BD_personas!$A$2:$A$196,BD_personas!$D$2:$D$196,"no dato",0,1)</f>
        <v>#VALUE!</v>
      </c>
      <c r="K201" s="77" t="str">
        <f t="array" ref="K201">XLOOKUP(C201,BD_personas!$A$2:$A$196,BD_personas!$P$2:$P$196,"no dato",0,1)</f>
        <v>#VALUE!</v>
      </c>
      <c r="L201" s="63" t="str">
        <f>COUNTIF(Bd_hijos!B:B,C201)</f>
        <v>0</v>
      </c>
      <c r="M201" s="65" t="str">
        <f>COUNTIFS(Bd_hijos!B:B,C201,Bd_hijos!I:I,1)</f>
        <v>0</v>
      </c>
      <c r="N201" s="65" t="str">
        <f>COUNTIFS(Bd_hijos!B:B,C201,Bd_hijos!J:J,1)</f>
        <v>0</v>
      </c>
      <c r="O201" s="65" t="str">
        <f>COUNTIFS(Bd_hijos!B:B,C201,Bd_hijos!K:K,1)</f>
        <v>0</v>
      </c>
      <c r="P201" s="65" t="str">
        <f>COUNTIFS(Bd_hijos!B:B,C201,Bd_hijos!L:L,1)</f>
        <v>0</v>
      </c>
      <c r="Q201" s="65" t="str">
        <f t="shared" si="1"/>
        <v>0</v>
      </c>
      <c r="R201" s="63" t="str">
        <f t="array" ref="R201">XLOOKUP(C201,BD_personas!$A$2:$A$196,BD_personas!$O$2:$O$196,"no dato",0,1)</f>
        <v>#VALUE!</v>
      </c>
      <c r="S201" s="63" t="str">
        <f t="array" ref="S201">XLOOKUP(C201,BD_personas!$A$2:$A$196,BD_personas!$N$2:$N$196,"no dato",0,1)</f>
        <v>#VALUE!</v>
      </c>
      <c r="T201" s="63" t="str">
        <f t="array" ref="T201">XLOOKUP(R201,grupo_whatsapp!$A$2:$A$306,grupo_whatsapp!$B$2:$B$306,"no esta",0,1)</f>
        <v>#VALUE!</v>
      </c>
      <c r="U201" s="63" t="str">
        <f t="array" ref="U201">XLOOKUP(C201,BD_personas!$A$2:$A$196,aux_BD_Laborales!$S$2:$S$207,"no dato",0,1)</f>
        <v>#VALUE!</v>
      </c>
      <c r="V201" s="66" t="str">
        <f t="array" ref="V201">XLOOKUP(C201,aux_BD_Laborales!$B$2:$B$207,aux_BD_Laborales!$T$2:$T$207,"no tiene ficha pdf",0,1)</f>
        <v>#VALUE!</v>
      </c>
      <c r="W201" s="55"/>
    </row>
    <row r="202" ht="15.75" hidden="1" customHeight="1">
      <c r="A202" s="56"/>
      <c r="B202" s="57"/>
      <c r="C202" s="58" t="str">
        <f>BD_personas!$A$2:$A$196</f>
        <v>#VALUE!</v>
      </c>
      <c r="D202" s="58" t="str">
        <f t="array" ref="D202">XLOOKUP(C202,aux_BD_Laborales!$B$2:$B$207,aux_BD_Laborales!$P$2:$P$207,"dato no encontrado",0,1)</f>
        <v>#VALUE!</v>
      </c>
      <c r="E202" s="58" t="str">
        <f t="array" ref="E202">XLOOKUP(C202,aux_BD_Delegados!$B$2:$B$17,aux_BD_Delegados!$D$2:$D$17," ",0,1)</f>
        <v>#VALUE!</v>
      </c>
      <c r="F202" s="58" t="str">
        <f t="array" ref="F202">CONCATENATE(XLOOKUP(C202,BD_personas!$A$2:$A$196,BD_personas!$B$2:$B$196,"no dato",0,1),", ",XLOOKUP(C202,BD_personas!$A$2:$A$196,BD_personas!$C$2:$C$196,"no dato",0,1))</f>
        <v>#VALUE!</v>
      </c>
      <c r="G202" s="58" t="str">
        <f t="array" ref="G202">XLOOKUP(C202,aux_BD_Laborales!$B$2:$B$207,aux_BD_Laborales!$C$2:$C$207,"no dato",0,1)</f>
        <v>#VALUE!</v>
      </c>
      <c r="H202" s="76" t="str">
        <f t="array" ref="H202">XLOOKUP(C202,aux_BD_Laborales!$B$2:$B$207, aux_BD_Laborales!$Q$2:$Q$207,"no dato",0,1)</f>
        <v>#VALUE!</v>
      </c>
      <c r="I202" s="58" t="str">
        <f t="array" ref="I202">XLOOKUP(C202,aux_BD_Laborales!$B$2:$B$207,aux_BD_Laborales!$R$2:$R$207,"no dato",0,1)</f>
        <v>#VALUE!</v>
      </c>
      <c r="J202" s="58" t="str">
        <f t="array" ref="J202">XLOOKUP(C202,BD_personas!$A$2:$A$196,BD_personas!$D$2:$D$196,"no dato",0,1)</f>
        <v>#VALUE!</v>
      </c>
      <c r="K202" s="76" t="str">
        <f t="array" ref="K202">XLOOKUP(C202,BD_personas!$A$2:$A$196,BD_personas!$P$2:$P$196,"no dato",0,1)</f>
        <v>#VALUE!</v>
      </c>
      <c r="L202" s="58" t="str">
        <f>COUNTIF(Bd_hijos!B:B,C202)</f>
        <v>0</v>
      </c>
      <c r="M202" s="60" t="str">
        <f>COUNTIFS(Bd_hijos!B:B,C202,Bd_hijos!I:I,1)</f>
        <v>0</v>
      </c>
      <c r="N202" s="60" t="str">
        <f>COUNTIFS(Bd_hijos!B:B,C202,Bd_hijos!J:J,1)</f>
        <v>0</v>
      </c>
      <c r="O202" s="60" t="str">
        <f>COUNTIFS(Bd_hijos!B:B,C202,Bd_hijos!K:K,1)</f>
        <v>0</v>
      </c>
      <c r="P202" s="60" t="str">
        <f>COUNTIFS(Bd_hijos!B:B,C202,Bd_hijos!L:L,1)</f>
        <v>0</v>
      </c>
      <c r="Q202" s="60" t="str">
        <f t="shared" si="1"/>
        <v>0</v>
      </c>
      <c r="R202" s="58" t="str">
        <f t="array" ref="R202">XLOOKUP(C202,BD_personas!$A$2:$A$196,BD_personas!$O$2:$O$196,"no dato",0,1)</f>
        <v>#VALUE!</v>
      </c>
      <c r="S202" s="58" t="str">
        <f t="array" ref="S202">XLOOKUP(C202,BD_personas!$A$2:$A$196,BD_personas!$N$2:$N$196,"no dato",0,1)</f>
        <v>#VALUE!</v>
      </c>
      <c r="T202" s="58" t="str">
        <f t="array" ref="T202">XLOOKUP(R202,grupo_whatsapp!$A$2:$A$306,grupo_whatsapp!$B$2:$B$306,"no esta",0,1)</f>
        <v>#VALUE!</v>
      </c>
      <c r="U202" s="57"/>
      <c r="V202" s="73"/>
      <c r="W202" s="55"/>
    </row>
    <row r="203" ht="15.75" hidden="1" customHeight="1">
      <c r="A203" s="56"/>
      <c r="B203" s="57"/>
      <c r="C203" s="63" t="str">
        <f>BD_personas!$A$2:$A$196</f>
        <v>#VALUE!</v>
      </c>
      <c r="D203" s="63" t="str">
        <f t="array" ref="D203">XLOOKUP(C203,aux_BD_Laborales!$B$2:$B$207,aux_BD_Laborales!$P$2:$P$207,"dato no encontrado",0,1)</f>
        <v>#VALUE!</v>
      </c>
      <c r="E203" s="63" t="str">
        <f t="array" ref="E203">XLOOKUP(C203,aux_BD_Delegados!$B$2:$B$17,aux_BD_Delegados!$D$2:$D$17," ",0,1)</f>
        <v>#VALUE!</v>
      </c>
      <c r="F203" s="63" t="str">
        <f t="array" ref="F203">CONCATENATE(XLOOKUP(C203,BD_personas!$A$2:$A$196,BD_personas!$B$2:$B$196,"no dato",0,1),", ",XLOOKUP(C203,BD_personas!$A$2:$A$196,BD_personas!$C$2:$C$196,"no dato",0,1))</f>
        <v>#VALUE!</v>
      </c>
      <c r="G203" s="63" t="str">
        <f t="array" ref="G203">XLOOKUP(C203,aux_BD_Laborales!$B$2:$B$207,aux_BD_Laborales!$C$2:$C$207,"no dato",0,1)</f>
        <v>#VALUE!</v>
      </c>
      <c r="H203" s="77" t="str">
        <f t="array" ref="H203">XLOOKUP(C203,aux_BD_Laborales!$B$2:$B$207, aux_BD_Laborales!$Q$2:$Q$207,"no dato",0,1)</f>
        <v>#VALUE!</v>
      </c>
      <c r="I203" s="63" t="str">
        <f t="array" ref="I203">XLOOKUP(C203,aux_BD_Laborales!$B$2:$B$207,aux_BD_Laborales!$R$2:$R$207,"no dato",0,1)</f>
        <v>#VALUE!</v>
      </c>
      <c r="J203" s="63" t="str">
        <f t="array" ref="J203">XLOOKUP(C203,BD_personas!$A$2:$A$196,BD_personas!$D$2:$D$196,"no dato",0,1)</f>
        <v>#VALUE!</v>
      </c>
      <c r="K203" s="77" t="str">
        <f t="array" ref="K203">XLOOKUP(C203,BD_personas!$A$2:$A$196,BD_personas!$P$2:$P$196,"no dato",0,1)</f>
        <v>#VALUE!</v>
      </c>
      <c r="L203" s="63" t="str">
        <f>COUNTIF(Bd_hijos!B:B,C203)</f>
        <v>0</v>
      </c>
      <c r="M203" s="65" t="str">
        <f>COUNTIFS(Bd_hijos!B:B,C203,Bd_hijos!I:I,1)</f>
        <v>0</v>
      </c>
      <c r="N203" s="65" t="str">
        <f>COUNTIFS(Bd_hijos!B:B,C203,Bd_hijos!J:J,1)</f>
        <v>0</v>
      </c>
      <c r="O203" s="65" t="str">
        <f>COUNTIFS(Bd_hijos!B:B,C203,Bd_hijos!K:K,1)</f>
        <v>0</v>
      </c>
      <c r="P203" s="65" t="str">
        <f>COUNTIFS(Bd_hijos!B:B,C203,Bd_hijos!L:L,1)</f>
        <v>0</v>
      </c>
      <c r="Q203" s="65" t="str">
        <f t="shared" si="1"/>
        <v>0</v>
      </c>
      <c r="R203" s="63" t="str">
        <f t="array" ref="R203">XLOOKUP(C203,BD_personas!$A$2:$A$196,BD_personas!$O$2:$O$196,"no dato",0,1)</f>
        <v>#VALUE!</v>
      </c>
      <c r="S203" s="63" t="str">
        <f t="array" ref="S203">XLOOKUP(C203,BD_personas!$A$2:$A$196,BD_personas!$N$2:$N$196,"no dato",0,1)</f>
        <v>#VALUE!</v>
      </c>
      <c r="T203" s="63" t="str">
        <f t="array" ref="T203">XLOOKUP(R203,grupo_whatsapp!$A$2:$A$306,grupo_whatsapp!$B$2:$B$306,"no esta",0,1)</f>
        <v>#VALUE!</v>
      </c>
      <c r="U203" s="63" t="str">
        <f t="array" ref="U203">XLOOKUP(C203,aux_BD_Laborales!$A$2:$A$207,aux_BD_Laborales!$S$2:$S$207,"no dato",0,1)</f>
        <v>#VALUE!</v>
      </c>
      <c r="V203" s="73"/>
      <c r="W203" s="55"/>
    </row>
    <row r="204" ht="15.75" hidden="1" customHeight="1">
      <c r="A204" s="56"/>
      <c r="B204" s="57"/>
      <c r="C204" s="58" t="str">
        <f>BD_personas!$A$2:$A$196</f>
        <v>#VALUE!</v>
      </c>
      <c r="D204" s="58" t="str">
        <f t="array" ref="D204">XLOOKUP(C204,aux_BD_Laborales!$B$2:$B$207,aux_BD_Laborales!$P$2:$P$207,"dato no encontrado",0,1)</f>
        <v>#VALUE!</v>
      </c>
      <c r="E204" s="58" t="str">
        <f t="array" ref="E204">XLOOKUP(C204,aux_BD_Delegados!$B$2:$B$17,aux_BD_Delegados!$D$2:$D$17," ",0,1)</f>
        <v>#VALUE!</v>
      </c>
      <c r="F204" s="58" t="str">
        <f t="array" ref="F204">CONCATENATE(XLOOKUP(C204,BD_personas!$A$2:$A$196,BD_personas!$B$2:$B$196,"no dato",0,1),", ",XLOOKUP(C204,BD_personas!$A$2:$A$196,BD_personas!$C$2:$C$196,"no dato",0,1))</f>
        <v>#VALUE!</v>
      </c>
      <c r="G204" s="58" t="str">
        <f t="array" ref="G204">XLOOKUP(C204,aux_BD_Laborales!$B$2:$B$207,aux_BD_Laborales!$C$2:$C$207,"no dato",0,1)</f>
        <v>#VALUE!</v>
      </c>
      <c r="H204" s="76" t="str">
        <f t="array" ref="H204">XLOOKUP(C204,aux_BD_Laborales!$B$2:$B$207, aux_BD_Laborales!$Q$2:$Q$207,"no dato",0,1)</f>
        <v>#VALUE!</v>
      </c>
      <c r="I204" s="58" t="str">
        <f t="array" ref="I204">XLOOKUP(C204,aux_BD_Laborales!$B$2:$B$207,aux_BD_Laborales!$R$2:$R$207,"no dato",0,1)</f>
        <v>#VALUE!</v>
      </c>
      <c r="J204" s="58" t="str">
        <f t="array" ref="J204">XLOOKUP(C204,BD_personas!$A$2:$A$196,BD_personas!$D$2:$D$196,"no dato",0,1)</f>
        <v>#VALUE!</v>
      </c>
      <c r="K204" s="76" t="str">
        <f t="array" ref="K204">XLOOKUP(C204,BD_personas!$A$2:$A$196,BD_personas!$P$2:$P$196,"no dato",0,1)</f>
        <v>#VALUE!</v>
      </c>
      <c r="L204" s="58" t="str">
        <f>COUNTIF(Bd_hijos!B:B,C204)</f>
        <v>0</v>
      </c>
      <c r="M204" s="60" t="str">
        <f>COUNTIFS(Bd_hijos!B:B,C204,Bd_hijos!I:I,1)</f>
        <v>0</v>
      </c>
      <c r="N204" s="60" t="str">
        <f>COUNTIFS(Bd_hijos!B:B,C204,Bd_hijos!J:J,1)</f>
        <v>0</v>
      </c>
      <c r="O204" s="60" t="str">
        <f>COUNTIFS(Bd_hijos!B:B,C204,Bd_hijos!K:K,1)</f>
        <v>0</v>
      </c>
      <c r="P204" s="60" t="str">
        <f>COUNTIFS(Bd_hijos!B:B,C204,Bd_hijos!L:L,1)</f>
        <v>0</v>
      </c>
      <c r="Q204" s="60" t="str">
        <f t="shared" si="1"/>
        <v>0</v>
      </c>
      <c r="R204" s="58" t="str">
        <f t="array" ref="R204">XLOOKUP(C204,BD_personas!$A$2:$A$196,BD_personas!$O$2:$O$196,"no dato",0,1)</f>
        <v>#VALUE!</v>
      </c>
      <c r="S204" s="58" t="str">
        <f t="array" ref="S204">XLOOKUP(C204,BD_personas!$A$2:$A$196,BD_personas!$N$2:$N$196,"no dato",0,1)</f>
        <v>#VALUE!</v>
      </c>
      <c r="T204" s="58" t="str">
        <f t="array" ref="T204">XLOOKUP(R204,grupo_whatsapp!$A$2:$A$306,grupo_whatsapp!$B$2:$B$306,"no esta",0,1)</f>
        <v>#VALUE!</v>
      </c>
      <c r="U204" s="58" t="str">
        <f t="array" ref="U204">XLOOKUP(C204,aux_BD_Laborales!$A$2:$A$207,aux_BD_Laborales!$S$2:$S$207,"no dato",0,1)</f>
        <v>#VALUE!</v>
      </c>
      <c r="V204" s="73"/>
      <c r="W204" s="55"/>
    </row>
    <row r="205" ht="15.75" hidden="1" customHeight="1">
      <c r="A205" s="56"/>
      <c r="B205" s="57"/>
      <c r="C205" s="63" t="str">
        <f>BD_personas!$A$2:$A$196</f>
        <v>#VALUE!</v>
      </c>
      <c r="D205" s="63" t="str">
        <f t="array" ref="D205">XLOOKUP(C205,aux_BD_Laborales!$B$2:$B$207,aux_BD_Laborales!$P$2:$P$207,"dato no encontrado",0,1)</f>
        <v>#VALUE!</v>
      </c>
      <c r="E205" s="63" t="str">
        <f t="array" ref="E205">XLOOKUP(C205,aux_BD_Delegados!$B$2:$B$17,aux_BD_Delegados!$D$2:$D$17," ",0,1)</f>
        <v>#VALUE!</v>
      </c>
      <c r="F205" s="63" t="str">
        <f t="array" ref="F205">CONCATENATE(XLOOKUP(C205,BD_personas!$A$2:$A$196,BD_personas!$B$2:$B$196,"no dato",0,1),", ",XLOOKUP(C205,BD_personas!$A$2:$A$196,BD_personas!$C$2:$C$196,"no dato",0,1))</f>
        <v>#VALUE!</v>
      </c>
      <c r="G205" s="63" t="str">
        <f t="array" ref="G205">XLOOKUP(C205,aux_BD_Laborales!$B$2:$B$207,aux_BD_Laborales!$C$2:$C$207,"no dato",0,1)</f>
        <v>#VALUE!</v>
      </c>
      <c r="H205" s="77" t="str">
        <f t="array" ref="H205">XLOOKUP(C205,aux_BD_Laborales!$B$2:$B$207, aux_BD_Laborales!$Q$2:$Q$207,"no dato",0,1)</f>
        <v>#VALUE!</v>
      </c>
      <c r="I205" s="63" t="str">
        <f t="array" ref="I205">XLOOKUP(C205,aux_BD_Laborales!$B$2:$B$207,aux_BD_Laborales!$R$2:$R$207,"no dato",0,1)</f>
        <v>#VALUE!</v>
      </c>
      <c r="J205" s="63" t="str">
        <f t="array" ref="J205">XLOOKUP(C205,BD_personas!$A$2:$A$196,BD_personas!$D$2:$D$196,"no dato",0,1)</f>
        <v>#VALUE!</v>
      </c>
      <c r="K205" s="77" t="str">
        <f t="array" ref="K205">XLOOKUP(C205,BD_personas!$A$2:$A$196,BD_personas!$P$2:$P$196,"no dato",0,1)</f>
        <v>#VALUE!</v>
      </c>
      <c r="L205" s="63" t="str">
        <f>COUNTIF(Bd_hijos!B:B,C205)</f>
        <v>0</v>
      </c>
      <c r="M205" s="65" t="str">
        <f>COUNTIFS(Bd_hijos!B:B,C205,Bd_hijos!I:I,1)</f>
        <v>0</v>
      </c>
      <c r="N205" s="65" t="str">
        <f>COUNTIFS(Bd_hijos!B:B,C205,Bd_hijos!J:J,1)</f>
        <v>0</v>
      </c>
      <c r="O205" s="65" t="str">
        <f>COUNTIFS(Bd_hijos!B:B,C205,Bd_hijos!K:K,1)</f>
        <v>0</v>
      </c>
      <c r="P205" s="65" t="str">
        <f>COUNTIFS(Bd_hijos!B:B,C205,Bd_hijos!L:L,1)</f>
        <v>0</v>
      </c>
      <c r="Q205" s="65" t="str">
        <f t="shared" si="1"/>
        <v>0</v>
      </c>
      <c r="R205" s="63" t="str">
        <f t="array" ref="R205">XLOOKUP(C205,BD_personas!$A$2:$A$196,BD_personas!$O$2:$O$196,"no dato",0,1)</f>
        <v>#VALUE!</v>
      </c>
      <c r="S205" s="63" t="str">
        <f t="array" ref="S205">XLOOKUP(C205,BD_personas!$A$2:$A$196,BD_personas!$N$2:$N$196,"no dato",0,1)</f>
        <v>#VALUE!</v>
      </c>
      <c r="T205" s="63" t="str">
        <f t="array" ref="T205">XLOOKUP(R205,grupo_whatsapp!$A$2:$A$306,grupo_whatsapp!$B$2:$B$306,"no esta",0,1)</f>
        <v>#VALUE!</v>
      </c>
      <c r="U205" s="63" t="str">
        <f t="array" ref="U205">XLOOKUP(C205,aux_BD_Laborales!$A$2:$A$207,aux_BD_Laborales!$S$2:$S$207,"no dato",0,1)</f>
        <v>#VALUE!</v>
      </c>
      <c r="V205" s="73"/>
      <c r="W205" s="55"/>
    </row>
    <row r="206" ht="15.75" hidden="1" customHeight="1">
      <c r="A206" s="56"/>
      <c r="B206" s="57"/>
      <c r="C206" s="58" t="str">
        <f>BD_personas!$A$2:$A$196</f>
        <v>#VALUE!</v>
      </c>
      <c r="D206" s="58" t="str">
        <f t="array" ref="D206">XLOOKUP(C206,aux_BD_Laborales!$B$2:$B$207,aux_BD_Laborales!$P$2:$P$207,"dato no encontrado",0,1)</f>
        <v>#VALUE!</v>
      </c>
      <c r="E206" s="58" t="str">
        <f t="array" ref="E206">XLOOKUP(C206,aux_BD_Delegados!$B$2:$B$17,aux_BD_Delegados!$D$2:$D$17," ",0,1)</f>
        <v>#VALUE!</v>
      </c>
      <c r="F206" s="58" t="str">
        <f t="array" ref="F206">CONCATENATE(XLOOKUP(C206,BD_personas!$A$2:$A$196,BD_personas!$B$2:$B$196,"no dato",0,1),", ",XLOOKUP(C206,BD_personas!$A$2:$A$196,BD_personas!$C$2:$C$196,"no dato",0,1))</f>
        <v>#VALUE!</v>
      </c>
      <c r="G206" s="58" t="str">
        <f t="array" ref="G206">XLOOKUP(C206,aux_BD_Laborales!$B$2:$B$207,aux_BD_Laborales!$C$2:$C$207,"no dato",0,1)</f>
        <v>#VALUE!</v>
      </c>
      <c r="H206" s="76" t="str">
        <f t="array" ref="H206">XLOOKUP(C206,aux_BD_Laborales!$B$2:$B$207, aux_BD_Laborales!$Q$2:$Q$207,"no dato",0,1)</f>
        <v>#VALUE!</v>
      </c>
      <c r="I206" s="58" t="str">
        <f t="array" ref="I206">XLOOKUP(C206,aux_BD_Laborales!$B$2:$B$207,aux_BD_Laborales!$R$2:$R$207,"no dato",0,1)</f>
        <v>#VALUE!</v>
      </c>
      <c r="J206" s="58" t="str">
        <f t="array" ref="J206">XLOOKUP(C206,BD_personas!$A$2:$A$196,BD_personas!$D$2:$D$196,"no dato",0,1)</f>
        <v>#VALUE!</v>
      </c>
      <c r="K206" s="76" t="str">
        <f t="array" ref="K206">XLOOKUP(C206,BD_personas!$A$2:$A$196,BD_personas!$P$2:$P$196,"no dato",0,1)</f>
        <v>#VALUE!</v>
      </c>
      <c r="L206" s="58" t="str">
        <f>COUNTIF(Bd_hijos!B:B,C206)</f>
        <v>0</v>
      </c>
      <c r="M206" s="60" t="str">
        <f>COUNTIFS(Bd_hijos!B:B,C206,Bd_hijos!I:I,1)</f>
        <v>0</v>
      </c>
      <c r="N206" s="60" t="str">
        <f>COUNTIFS(Bd_hijos!B:B,C206,Bd_hijos!J:J,1)</f>
        <v>0</v>
      </c>
      <c r="O206" s="60" t="str">
        <f>COUNTIFS(Bd_hijos!B:B,C206,Bd_hijos!K:K,1)</f>
        <v>0</v>
      </c>
      <c r="P206" s="60" t="str">
        <f>COUNTIFS(Bd_hijos!B:B,C206,Bd_hijos!L:L,1)</f>
        <v>0</v>
      </c>
      <c r="Q206" s="60" t="str">
        <f t="shared" si="1"/>
        <v>0</v>
      </c>
      <c r="R206" s="58" t="str">
        <f t="array" ref="R206">XLOOKUP(C206,BD_personas!$A$2:$A$196,BD_personas!$O$2:$O$196,"no dato",0,1)</f>
        <v>#VALUE!</v>
      </c>
      <c r="S206" s="58" t="str">
        <f t="array" ref="S206">XLOOKUP(C206,BD_personas!$A$2:$A$196,BD_personas!$N$2:$N$196,"no dato",0,1)</f>
        <v>#VALUE!</v>
      </c>
      <c r="T206" s="58" t="str">
        <f t="array" ref="T206">XLOOKUP(R206,grupo_whatsapp!$A$2:$A$306,grupo_whatsapp!$B$2:$B$306,"no esta",0,1)</f>
        <v>#VALUE!</v>
      </c>
      <c r="U206" s="58" t="str">
        <f t="array" ref="U206">XLOOKUP(C206,aux_BD_Laborales!$A$2:$A$207,aux_BD_Laborales!$S$2:$S$207,"no dato",0,1)</f>
        <v>#VALUE!</v>
      </c>
      <c r="V206" s="62" t="str">
        <f t="array" ref="V206">XLOOKUP(C206,aux_BD_Laborales!$B$2:$B$207,aux_BD_Laborales!$T$2:$T$207,"no tiene ficha pdf",0,1)</f>
        <v>#VALUE!</v>
      </c>
      <c r="W206" s="55"/>
    </row>
    <row r="207" ht="15.75" hidden="1" customHeight="1">
      <c r="A207" s="56"/>
      <c r="B207" s="57"/>
      <c r="C207" s="63" t="str">
        <f>BD_personas!$A$2:$A$196</f>
        <v>#VALUE!</v>
      </c>
      <c r="D207" s="63" t="str">
        <f t="array" ref="D207">XLOOKUP(C207,aux_BD_Laborales!$B$2:$B$207,aux_BD_Laborales!$P$2:$P$207,"dato no encontrado",0,1)</f>
        <v>#VALUE!</v>
      </c>
      <c r="E207" s="63" t="str">
        <f t="array" ref="E207">XLOOKUP(C207,aux_BD_Delegados!$B$2:$B$17,aux_BD_Delegados!$D$2:$D$17," ",0,1)</f>
        <v>#VALUE!</v>
      </c>
      <c r="F207" s="63" t="str">
        <f t="array" ref="F207">CONCATENATE(XLOOKUP(C207,BD_personas!$A$2:$A$196,BD_personas!$B$2:$B$196,"no dato",0,1),", ",XLOOKUP(C207,BD_personas!$A$2:$A$196,BD_personas!$C$2:$C$196,"no dato",0,1))</f>
        <v>#VALUE!</v>
      </c>
      <c r="G207" s="63" t="str">
        <f t="array" ref="G207">XLOOKUP(C207,aux_BD_Laborales!$B$2:$B$207,aux_BD_Laborales!$C$2:$C$207,"no dato",0,1)</f>
        <v>#VALUE!</v>
      </c>
      <c r="H207" s="77" t="str">
        <f t="array" ref="H207">XLOOKUP(C207,aux_BD_Laborales!$B$2:$B$207, aux_BD_Laborales!$Q$2:$Q$207,"no dato",0,1)</f>
        <v>#VALUE!</v>
      </c>
      <c r="I207" s="63" t="str">
        <f t="array" ref="I207">XLOOKUP(C207,aux_BD_Laborales!$B$2:$B$207,aux_BD_Laborales!$R$2:$R$207,"no dato",0,1)</f>
        <v>#VALUE!</v>
      </c>
      <c r="J207" s="63" t="str">
        <f t="array" ref="J207">XLOOKUP(C207,BD_personas!$A$2:$A$196,BD_personas!$D$2:$D$196,"no dato",0,1)</f>
        <v>#VALUE!</v>
      </c>
      <c r="K207" s="77" t="str">
        <f t="array" ref="K207">XLOOKUP(C207,BD_personas!$A$2:$A$196,BD_personas!$P$2:$P$196,"no dato",0,1)</f>
        <v>#VALUE!</v>
      </c>
      <c r="L207" s="63" t="str">
        <f>COUNTIF(Bd_hijos!B:B,C207)</f>
        <v>0</v>
      </c>
      <c r="M207" s="65" t="str">
        <f>COUNTIFS(Bd_hijos!B:B,C207,Bd_hijos!I:I,1)</f>
        <v>0</v>
      </c>
      <c r="N207" s="65" t="str">
        <f>COUNTIFS(Bd_hijos!B:B,C207,Bd_hijos!J:J,1)</f>
        <v>0</v>
      </c>
      <c r="O207" s="65" t="str">
        <f>COUNTIFS(Bd_hijos!B:B,C207,Bd_hijos!K:K,1)</f>
        <v>0</v>
      </c>
      <c r="P207" s="65" t="str">
        <f>COUNTIFS(Bd_hijos!B:B,C207,Bd_hijos!L:L,1)</f>
        <v>0</v>
      </c>
      <c r="Q207" s="65" t="str">
        <f t="shared" si="1"/>
        <v>0</v>
      </c>
      <c r="R207" s="63" t="str">
        <f t="array" ref="R207">XLOOKUP(C207,BD_personas!$A$2:$A$196,BD_personas!$O$2:$O$196,"no dato",0,1)</f>
        <v>#VALUE!</v>
      </c>
      <c r="S207" s="63" t="str">
        <f t="array" ref="S207">XLOOKUP(C207,BD_personas!$A$2:$A$196,BD_personas!$N$2:$N$196,"no dato",0,1)</f>
        <v>#VALUE!</v>
      </c>
      <c r="T207" s="63" t="str">
        <f t="array" ref="T207">XLOOKUP(R207,grupo_whatsapp!$A$2:$A$306,grupo_whatsapp!$B$2:$B$306,"no esta",0,1)</f>
        <v>#VALUE!</v>
      </c>
      <c r="U207" s="63" t="str">
        <f t="array" ref="U207">XLOOKUP(C207,aux_BD_Laborales!$A$2:$A$207,aux_BD_Laborales!$S$2:$S$207,"no dato",0,1)</f>
        <v>#VALUE!</v>
      </c>
      <c r="V207" s="73"/>
      <c r="W207" s="55"/>
    </row>
    <row r="208" ht="15.75" hidden="1" customHeight="1">
      <c r="A208" s="56"/>
      <c r="B208" s="57"/>
      <c r="C208" s="58" t="str">
        <f>BD_personas!$A$2:$A$196</f>
        <v>#VALUE!</v>
      </c>
      <c r="D208" s="58" t="str">
        <f t="array" ref="D208">XLOOKUP(C208,aux_BD_Laborales!$B$2:$B$207,aux_BD_Laborales!$P$2:$P$207,"dato no encontrado",0,1)</f>
        <v>#VALUE!</v>
      </c>
      <c r="E208" s="58" t="str">
        <f t="array" ref="E208">XLOOKUP(C208,aux_BD_Delegados!$B$2:$B$17,aux_BD_Delegados!$D$2:$D$17," ",0,1)</f>
        <v>#VALUE!</v>
      </c>
      <c r="F208" s="58" t="str">
        <f t="array" ref="F208">CONCATENATE(XLOOKUP(C208,BD_personas!$A$2:$A$196,BD_personas!$B$2:$B$196,"no dato",0,1),", ",XLOOKUP(C208,BD_personas!$A$2:$A$196,BD_personas!$C$2:$C$196,"no dato",0,1))</f>
        <v>#VALUE!</v>
      </c>
      <c r="G208" s="58" t="str">
        <f t="array" ref="G208">XLOOKUP(C208,aux_BD_Laborales!$B$2:$B$207,aux_BD_Laborales!$C$2:$C$207,"no dato",0,1)</f>
        <v>#VALUE!</v>
      </c>
      <c r="H208" s="76" t="str">
        <f t="array" ref="H208">XLOOKUP(C208,aux_BD_Laborales!$B$2:$B$207, aux_BD_Laborales!$Q$2:$Q$207,"no dato",0,1)</f>
        <v>#VALUE!</v>
      </c>
      <c r="I208" s="58" t="str">
        <f t="array" ref="I208">XLOOKUP(C208,aux_BD_Laborales!$B$2:$B$207,aux_BD_Laborales!$R$2:$R$207,"no dato",0,1)</f>
        <v>#VALUE!</v>
      </c>
      <c r="J208" s="58" t="str">
        <f t="array" ref="J208">XLOOKUP(C208,BD_personas!$A$2:$A$196,BD_personas!$D$2:$D$196,"no dato",0,1)</f>
        <v>#VALUE!</v>
      </c>
      <c r="K208" s="76" t="str">
        <f t="array" ref="K208">XLOOKUP(C208,BD_personas!$A$2:$A$196,BD_personas!$P$2:$P$196,"no dato",0,1)</f>
        <v>#VALUE!</v>
      </c>
      <c r="L208" s="58" t="str">
        <f>COUNTIF(Bd_hijos!B:B,C208)</f>
        <v>0</v>
      </c>
      <c r="M208" s="60" t="str">
        <f>COUNTIFS(Bd_hijos!B:B,C208,Bd_hijos!I:I,1)</f>
        <v>0</v>
      </c>
      <c r="N208" s="60" t="str">
        <f>COUNTIFS(Bd_hijos!B:B,C208,Bd_hijos!J:J,1)</f>
        <v>0</v>
      </c>
      <c r="O208" s="60" t="str">
        <f>COUNTIFS(Bd_hijos!B:B,C208,Bd_hijos!K:K,1)</f>
        <v>0</v>
      </c>
      <c r="P208" s="60" t="str">
        <f>COUNTIFS(Bd_hijos!B:B,C208,Bd_hijos!L:L,1)</f>
        <v>0</v>
      </c>
      <c r="Q208" s="60" t="str">
        <f t="shared" si="1"/>
        <v>0</v>
      </c>
      <c r="R208" s="58" t="str">
        <f t="array" ref="R208">XLOOKUP(C208,BD_personas!$A$2:$A$196,BD_personas!$O$2:$O$196,"no dato",0,1)</f>
        <v>#VALUE!</v>
      </c>
      <c r="S208" s="58" t="str">
        <f t="array" ref="S208">XLOOKUP(C208,BD_personas!$A$2:$A$196,BD_personas!$N$2:$N$196,"no dato",0,1)</f>
        <v>#VALUE!</v>
      </c>
      <c r="T208" s="58" t="str">
        <f t="array" ref="T208">XLOOKUP(R208,grupo_whatsapp!$A$2:$A$306,grupo_whatsapp!$B$2:$B$306,"no esta",0,1)</f>
        <v>#VALUE!</v>
      </c>
      <c r="U208" s="58" t="str">
        <f t="array" ref="U208">XLOOKUP(C208,aux_BD_Laborales!$A$2:$A$207,aux_BD_Laborales!$S$2:$S$207,"no dato",0,1)</f>
        <v>#VALUE!</v>
      </c>
      <c r="V208" s="73"/>
      <c r="W208" s="55"/>
    </row>
    <row r="209" ht="15.75" hidden="1" customHeight="1">
      <c r="A209" s="56"/>
      <c r="B209" s="57"/>
      <c r="C209" s="63" t="str">
        <f>BD_personas!$A$2:$A$196</f>
        <v>#VALUE!</v>
      </c>
      <c r="D209" s="63" t="str">
        <f t="array" ref="D209">XLOOKUP(C209,aux_BD_Laborales!$B$2:$B$207,aux_BD_Laborales!$P$2:$P$207,"dato no encontrado",0,1)</f>
        <v>#VALUE!</v>
      </c>
      <c r="E209" s="63" t="str">
        <f t="array" ref="E209">XLOOKUP(C209,aux_BD_Delegados!$B$2:$B$17,aux_BD_Delegados!$D$2:$D$17," ",0,1)</f>
        <v>#VALUE!</v>
      </c>
      <c r="F209" s="63" t="str">
        <f t="array" ref="F209">CONCATENATE(XLOOKUP(C209,BD_personas!$A$2:$A$196,BD_personas!$B$2:$B$196,"no dato",0,1),", ",XLOOKUP(C209,BD_personas!$A$2:$A$196,BD_personas!$C$2:$C$196,"no dato",0,1))</f>
        <v>#VALUE!</v>
      </c>
      <c r="G209" s="63" t="str">
        <f t="array" ref="G209">XLOOKUP(C209,aux_BD_Laborales!$B$2:$B$207,aux_BD_Laborales!$C$2:$C$207,"no dato",0,1)</f>
        <v>#VALUE!</v>
      </c>
      <c r="H209" s="77" t="str">
        <f t="array" ref="H209">XLOOKUP(C209,aux_BD_Laborales!$B$2:$B$207, aux_BD_Laborales!$Q$2:$Q$207,"no dato",0,1)</f>
        <v>#VALUE!</v>
      </c>
      <c r="I209" s="63" t="str">
        <f t="array" ref="I209">XLOOKUP(C209,aux_BD_Laborales!$B$2:$B$207,aux_BD_Laborales!$R$2:$R$207,"no dato",0,1)</f>
        <v>#VALUE!</v>
      </c>
      <c r="J209" s="63" t="str">
        <f t="array" ref="J209">XLOOKUP(C209,BD_personas!$A$2:$A$196,BD_personas!$D$2:$D$196,"no dato",0,1)</f>
        <v>#VALUE!</v>
      </c>
      <c r="K209" s="77" t="str">
        <f t="array" ref="K209">XLOOKUP(C209,BD_personas!$A$2:$A$196,BD_personas!$P$2:$P$196,"no dato",0,1)</f>
        <v>#VALUE!</v>
      </c>
      <c r="L209" s="63" t="str">
        <f>COUNTIF(Bd_hijos!B:B,C209)</f>
        <v>0</v>
      </c>
      <c r="M209" s="65" t="str">
        <f>COUNTIFS(Bd_hijos!B:B,C209,Bd_hijos!I:I,1)</f>
        <v>0</v>
      </c>
      <c r="N209" s="65" t="str">
        <f>COUNTIFS(Bd_hijos!B:B,C209,Bd_hijos!J:J,1)</f>
        <v>0</v>
      </c>
      <c r="O209" s="65" t="str">
        <f>COUNTIFS(Bd_hijos!B:B,C209,Bd_hijos!K:K,1)</f>
        <v>0</v>
      </c>
      <c r="P209" s="65" t="str">
        <f>COUNTIFS(Bd_hijos!B:B,C209,Bd_hijos!L:L,1)</f>
        <v>0</v>
      </c>
      <c r="Q209" s="65" t="str">
        <f t="shared" si="1"/>
        <v>0</v>
      </c>
      <c r="R209" s="63" t="str">
        <f t="array" ref="R209">XLOOKUP(C209,BD_personas!$A$2:$A$196,BD_personas!$O$2:$O$196,"no dato",0,1)</f>
        <v>#VALUE!</v>
      </c>
      <c r="S209" s="63" t="str">
        <f t="array" ref="S209">XLOOKUP(C209,BD_personas!$A$2:$A$196,BD_personas!$N$2:$N$196,"no dato",0,1)</f>
        <v>#VALUE!</v>
      </c>
      <c r="T209" s="63" t="str">
        <f t="array" ref="T209">XLOOKUP(R209,grupo_whatsapp!$A$2:$A$306,grupo_whatsapp!$B$2:$B$306,"no esta",0,1)</f>
        <v>#VALUE!</v>
      </c>
      <c r="U209" s="57"/>
      <c r="V209" s="73"/>
      <c r="W209" s="55"/>
    </row>
    <row r="210" ht="15.75" hidden="1" customHeight="1">
      <c r="A210" s="56"/>
      <c r="B210" s="57"/>
      <c r="C210" s="58" t="str">
        <f>BD_personas!$A$2:$A$196</f>
        <v>#VALUE!</v>
      </c>
      <c r="D210" s="58" t="str">
        <f t="array" ref="D210">XLOOKUP(C210,aux_BD_Laborales!$B$2:$B$207,aux_BD_Laborales!$P$2:$P$207,"dato no encontrado",0,1)</f>
        <v>#VALUE!</v>
      </c>
      <c r="E210" s="58" t="str">
        <f t="array" ref="E210">XLOOKUP(C210,aux_BD_Delegados!$B$2:$B$17,aux_BD_Delegados!$D$2:$D$17," ",0,1)</f>
        <v>#VALUE!</v>
      </c>
      <c r="F210" s="58" t="str">
        <f t="array" ref="F210">CONCATENATE(XLOOKUP(C210,BD_personas!$A$2:$A$196,BD_personas!$B$2:$B$196,"no dato",0,1),", ",XLOOKUP(C210,BD_personas!$A$2:$A$196,BD_personas!$C$2:$C$196,"no dato",0,1))</f>
        <v>#VALUE!</v>
      </c>
      <c r="G210" s="58" t="str">
        <f t="array" ref="G210">XLOOKUP(C210,aux_BD_Laborales!$B$2:$B$207,aux_BD_Laborales!$C$2:$C$207,"no dato",0,1)</f>
        <v>#VALUE!</v>
      </c>
      <c r="H210" s="76" t="str">
        <f t="array" ref="H210">XLOOKUP(C210,aux_BD_Laborales!$B$2:$B$207, aux_BD_Laborales!$Q$2:$Q$207,"no dato",0,1)</f>
        <v>#VALUE!</v>
      </c>
      <c r="I210" s="58" t="str">
        <f t="array" ref="I210">XLOOKUP(C210,aux_BD_Laborales!$B$2:$B$207,aux_BD_Laborales!$R$2:$R$207,"no dato",0,1)</f>
        <v>#VALUE!</v>
      </c>
      <c r="J210" s="58" t="str">
        <f t="array" ref="J210">XLOOKUP(C210,BD_personas!$A$2:$A$196,BD_personas!$D$2:$D$196,"no dato",0,1)</f>
        <v>#VALUE!</v>
      </c>
      <c r="K210" s="76" t="str">
        <f t="array" ref="K210">XLOOKUP(C210,BD_personas!$A$2:$A$196,BD_personas!$P$2:$P$196,"no dato",0,1)</f>
        <v>#VALUE!</v>
      </c>
      <c r="L210" s="58" t="str">
        <f>COUNTIF(Bd_hijos!B:B,C210)</f>
        <v>0</v>
      </c>
      <c r="M210" s="60" t="str">
        <f>COUNTIFS(Bd_hijos!B:B,C210,Bd_hijos!I:I,1)</f>
        <v>0</v>
      </c>
      <c r="N210" s="60" t="str">
        <f>COUNTIFS(Bd_hijos!B:B,C210,Bd_hijos!J:J,1)</f>
        <v>0</v>
      </c>
      <c r="O210" s="60" t="str">
        <f>COUNTIFS(Bd_hijos!B:B,C210,Bd_hijos!K:K,1)</f>
        <v>0</v>
      </c>
      <c r="P210" s="60" t="str">
        <f>COUNTIFS(Bd_hijos!B:B,C210,Bd_hijos!L:L,1)</f>
        <v>0</v>
      </c>
      <c r="Q210" s="60" t="str">
        <f t="shared" si="1"/>
        <v>0</v>
      </c>
      <c r="R210" s="58" t="str">
        <f t="array" ref="R210">XLOOKUP(C210,BD_personas!$A$2:$A$196,BD_personas!$O$2:$O$196,"no dato",0,1)</f>
        <v>#VALUE!</v>
      </c>
      <c r="S210" s="58" t="str">
        <f t="array" ref="S210">XLOOKUP(C210,BD_personas!$A$2:$A$196,BD_personas!$N$2:$N$196,"no dato",0,1)</f>
        <v>#VALUE!</v>
      </c>
      <c r="T210" s="58" t="str">
        <f t="array" ref="T210">XLOOKUP(R210,grupo_whatsapp!$A$2:$A$306,grupo_whatsapp!$B$2:$B$306,"no esta",0,1)</f>
        <v>#VALUE!</v>
      </c>
      <c r="U210" s="57"/>
      <c r="V210" s="73"/>
      <c r="W210" s="55"/>
    </row>
    <row r="211" ht="15.75" hidden="1" customHeight="1">
      <c r="A211" s="56"/>
      <c r="B211" s="57"/>
      <c r="C211" s="63" t="str">
        <f>BD_personas!$A$2:$A$196</f>
        <v>#VALUE!</v>
      </c>
      <c r="D211" s="63" t="str">
        <f t="array" ref="D211">XLOOKUP(C211,aux_BD_Laborales!$B$2:$B$207,aux_BD_Laborales!$P$2:$P$207,"dato no encontrado",0,1)</f>
        <v>#VALUE!</v>
      </c>
      <c r="E211" s="63" t="str">
        <f t="array" ref="E211">XLOOKUP(C211,aux_BD_Delegados!$B$2:$B$17,aux_BD_Delegados!$D$2:$D$17," ",0,1)</f>
        <v>#VALUE!</v>
      </c>
      <c r="F211" s="63" t="str">
        <f t="array" ref="F211">CONCATENATE(XLOOKUP(C211,BD_personas!$A$2:$A$196,BD_personas!$B$2:$B$196,"no dato",0,1),", ",XLOOKUP(C211,BD_personas!$A$2:$A$196,BD_personas!$C$2:$C$196,"no dato",0,1))</f>
        <v>#VALUE!</v>
      </c>
      <c r="G211" s="63" t="str">
        <f t="array" ref="G211">XLOOKUP(C211,aux_BD_Laborales!$B$2:$B$207,aux_BD_Laborales!$C$2:$C$207,"no dato",0,1)</f>
        <v>#VALUE!</v>
      </c>
      <c r="H211" s="77" t="str">
        <f t="array" ref="H211">XLOOKUP(C211,aux_BD_Laborales!$B$2:$B$207, aux_BD_Laborales!$Q$2:$Q$207,"no dato",0,1)</f>
        <v>#VALUE!</v>
      </c>
      <c r="I211" s="63" t="str">
        <f t="array" ref="I211">XLOOKUP(C211,aux_BD_Laborales!$B$2:$B$207,aux_BD_Laborales!$R$2:$R$207,"no dato",0,1)</f>
        <v>#VALUE!</v>
      </c>
      <c r="J211" s="63" t="str">
        <f t="array" ref="J211">XLOOKUP(C211,BD_personas!$A$2:$A$196,BD_personas!$D$2:$D$196,"no dato",0,1)</f>
        <v>#VALUE!</v>
      </c>
      <c r="K211" s="77" t="str">
        <f t="array" ref="K211">XLOOKUP(C211,BD_personas!$A$2:$A$196,BD_personas!$P$2:$P$196,"no dato",0,1)</f>
        <v>#VALUE!</v>
      </c>
      <c r="L211" s="63" t="str">
        <f>COUNTIF(Bd_hijos!B:B,C211)</f>
        <v>0</v>
      </c>
      <c r="M211" s="65" t="str">
        <f>COUNTIFS(Bd_hijos!B:B,C211,Bd_hijos!I:I,1)</f>
        <v>0</v>
      </c>
      <c r="N211" s="65" t="str">
        <f>COUNTIFS(Bd_hijos!B:B,C211,Bd_hijos!J:J,1)</f>
        <v>0</v>
      </c>
      <c r="O211" s="65" t="str">
        <f>COUNTIFS(Bd_hijos!B:B,C211,Bd_hijos!K:K,1)</f>
        <v>0</v>
      </c>
      <c r="P211" s="65" t="str">
        <f>COUNTIFS(Bd_hijos!B:B,C211,Bd_hijos!L:L,1)</f>
        <v>0</v>
      </c>
      <c r="Q211" s="65" t="str">
        <f t="shared" si="1"/>
        <v>0</v>
      </c>
      <c r="R211" s="63" t="str">
        <f t="array" ref="R211">XLOOKUP(C211,BD_personas!$A$2:$A$196,BD_personas!$O$2:$O$196,"no dato",0,1)</f>
        <v>#VALUE!</v>
      </c>
      <c r="S211" s="63" t="str">
        <f t="array" ref="S211">XLOOKUP(C211,BD_personas!$A$2:$A$196,BD_personas!$N$2:$N$196,"no dato",0,1)</f>
        <v>#VALUE!</v>
      </c>
      <c r="T211" s="63" t="str">
        <f t="array" ref="T211">XLOOKUP(R211,grupo_whatsapp!$A$2:$A$306,grupo_whatsapp!$B$2:$B$306,"no esta",0,1)</f>
        <v>#VALUE!</v>
      </c>
      <c r="U211" s="57"/>
      <c r="V211" s="73"/>
      <c r="W211" s="55"/>
    </row>
    <row r="212" ht="15.75" hidden="1" customHeight="1">
      <c r="A212" s="56"/>
      <c r="B212" s="57"/>
      <c r="C212" s="58" t="str">
        <f>BD_personas!$A$2:$A$196</f>
        <v>#VALUE!</v>
      </c>
      <c r="D212" s="58" t="str">
        <f t="array" ref="D212">XLOOKUP(C212,aux_BD_Laborales!$B$2:$B$207,aux_BD_Laborales!$P$2:$P$207,"dato no encontrado",0,1)</f>
        <v>#VALUE!</v>
      </c>
      <c r="E212" s="58" t="str">
        <f t="array" ref="E212">XLOOKUP(C212,aux_BD_Delegados!$B$2:$B$17,aux_BD_Delegados!$D$2:$D$17," ",0,1)</f>
        <v>#VALUE!</v>
      </c>
      <c r="F212" s="58" t="str">
        <f t="array" ref="F212">CONCATENATE(XLOOKUP(C212,BD_personas!$A$2:$A$196,BD_personas!$B$2:$B$196,"no dato",0,1),", ",XLOOKUP(C212,BD_personas!$A$2:$A$196,BD_personas!$C$2:$C$196,"no dato",0,1))</f>
        <v>#VALUE!</v>
      </c>
      <c r="G212" s="58" t="str">
        <f t="array" ref="G212">XLOOKUP(C212,aux_BD_Laborales!$B$2:$B$207,aux_BD_Laborales!$C$2:$C$207,"no dato",0,1)</f>
        <v>#VALUE!</v>
      </c>
      <c r="H212" s="76" t="str">
        <f t="array" ref="H212">XLOOKUP(C212,aux_BD_Laborales!$B$2:$B$207, aux_BD_Laborales!$Q$2:$Q$207,"no dato",0,1)</f>
        <v>#VALUE!</v>
      </c>
      <c r="I212" s="58" t="str">
        <f t="array" ref="I212">XLOOKUP(C212,aux_BD_Laborales!$B$2:$B$207,aux_BD_Laborales!$R$2:$R$207,"no dato",0,1)</f>
        <v>#VALUE!</v>
      </c>
      <c r="J212" s="58" t="str">
        <f t="array" ref="J212">XLOOKUP(C212,BD_personas!$A$2:$A$196,BD_personas!$D$2:$D$196,"no dato",0,1)</f>
        <v>#VALUE!</v>
      </c>
      <c r="K212" s="76" t="str">
        <f t="array" ref="K212">XLOOKUP(C212,BD_personas!$A$2:$A$196,BD_personas!$P$2:$P$196,"no dato",0,1)</f>
        <v>#VALUE!</v>
      </c>
      <c r="L212" s="58" t="str">
        <f>COUNTIF(Bd_hijos!B:B,C212)</f>
        <v>0</v>
      </c>
      <c r="M212" s="60" t="str">
        <f>COUNTIFS(Bd_hijos!B:B,C212,Bd_hijos!I:I,1)</f>
        <v>0</v>
      </c>
      <c r="N212" s="60" t="str">
        <f>COUNTIFS(Bd_hijos!B:B,C212,Bd_hijos!J:J,1)</f>
        <v>0</v>
      </c>
      <c r="O212" s="60" t="str">
        <f>COUNTIFS(Bd_hijos!B:B,C212,Bd_hijos!K:K,1)</f>
        <v>0</v>
      </c>
      <c r="P212" s="60" t="str">
        <f>COUNTIFS(Bd_hijos!B:B,C212,Bd_hijos!L:L,1)</f>
        <v>0</v>
      </c>
      <c r="Q212" s="60" t="str">
        <f t="shared" si="1"/>
        <v>0</v>
      </c>
      <c r="R212" s="58" t="str">
        <f t="array" ref="R212">XLOOKUP(C212,BD_personas!$A$2:$A$196,BD_personas!$O$2:$O$196,"no dato",0,1)</f>
        <v>#VALUE!</v>
      </c>
      <c r="S212" s="58" t="str">
        <f t="array" ref="S212">XLOOKUP(C212,BD_personas!$A$2:$A$196,BD_personas!$N$2:$N$196,"no dato",0,1)</f>
        <v>#VALUE!</v>
      </c>
      <c r="T212" s="58" t="str">
        <f t="array" ref="T212">XLOOKUP(R212,grupo_whatsapp!$A$2:$A$306,grupo_whatsapp!$B$2:$B$306,"no esta",0,1)</f>
        <v>#VALUE!</v>
      </c>
      <c r="U212" s="58" t="str">
        <f t="array" ref="U212">XLOOKUP(C212,aux_BD_Laborales!$A$2:$A$207,aux_BD_Laborales!$S$2:$S$207,"no dato",0,1)</f>
        <v>#VALUE!</v>
      </c>
      <c r="V212" s="73"/>
      <c r="W212" s="55"/>
    </row>
    <row r="213" ht="15.75" hidden="1" customHeight="1">
      <c r="A213" s="56"/>
      <c r="B213" s="57"/>
      <c r="C213" s="63" t="str">
        <f>BD_personas!$A$2:$A$196</f>
        <v>#VALUE!</v>
      </c>
      <c r="D213" s="63" t="str">
        <f t="array" ref="D213">XLOOKUP(C213,aux_BD_Laborales!$B$2:$B$207,aux_BD_Laborales!$P$2:$P$207,"dato no encontrado",0,1)</f>
        <v>#VALUE!</v>
      </c>
      <c r="E213" s="63" t="str">
        <f t="array" ref="E213">XLOOKUP(C213,aux_BD_Delegados!$B$2:$B$17,aux_BD_Delegados!$D$2:$D$17," ",0,1)</f>
        <v>#VALUE!</v>
      </c>
      <c r="F213" s="63" t="str">
        <f t="array" ref="F213">CONCATENATE(XLOOKUP(C213,BD_personas!$A$2:$A$196,BD_personas!$B$2:$B$196,"no dato",0,1),", ",XLOOKUP(C213,BD_personas!$A$2:$A$196,BD_personas!$C$2:$C$196,"no dato",0,1))</f>
        <v>#VALUE!</v>
      </c>
      <c r="G213" s="63" t="str">
        <f t="array" ref="G213">XLOOKUP(C213,aux_BD_Laborales!$B$2:$B$207,aux_BD_Laborales!$C$2:$C$207,"no dato",0,1)</f>
        <v>#VALUE!</v>
      </c>
      <c r="H213" s="77" t="str">
        <f t="array" ref="H213">XLOOKUP(C213,aux_BD_Laborales!$B$2:$B$207, aux_BD_Laborales!$Q$2:$Q$207,"no dato",0,1)</f>
        <v>#VALUE!</v>
      </c>
      <c r="I213" s="63" t="str">
        <f t="array" ref="I213">XLOOKUP(C213,aux_BD_Laborales!$B$2:$B$207,aux_BD_Laborales!$R$2:$R$207,"no dato",0,1)</f>
        <v>#VALUE!</v>
      </c>
      <c r="J213" s="63" t="str">
        <f t="array" ref="J213">XLOOKUP(C213,BD_personas!$A$2:$A$196,BD_personas!$D$2:$D$196,"no dato",0,1)</f>
        <v>#VALUE!</v>
      </c>
      <c r="K213" s="77" t="str">
        <f t="array" ref="K213">XLOOKUP(C213,BD_personas!$A$2:$A$196,BD_personas!$P$2:$P$196,"no dato",0,1)</f>
        <v>#VALUE!</v>
      </c>
      <c r="L213" s="63" t="str">
        <f>COUNTIF(Bd_hijos!B:B,C213)</f>
        <v>0</v>
      </c>
      <c r="M213" s="65" t="str">
        <f>COUNTIFS(Bd_hijos!B:B,C213,Bd_hijos!I:I,1)</f>
        <v>0</v>
      </c>
      <c r="N213" s="65" t="str">
        <f>COUNTIFS(Bd_hijos!B:B,C213,Bd_hijos!J:J,1)</f>
        <v>0</v>
      </c>
      <c r="O213" s="65" t="str">
        <f>COUNTIFS(Bd_hijos!B:B,C213,Bd_hijos!K:K,1)</f>
        <v>0</v>
      </c>
      <c r="P213" s="65" t="str">
        <f>COUNTIFS(Bd_hijos!B:B,C213,Bd_hijos!L:L,1)</f>
        <v>0</v>
      </c>
      <c r="Q213" s="65" t="str">
        <f t="shared" si="1"/>
        <v>0</v>
      </c>
      <c r="R213" s="63" t="str">
        <f t="array" ref="R213">XLOOKUP(C213,BD_personas!$A$2:$A$196,BD_personas!$O$2:$O$196,"no dato",0,1)</f>
        <v>#VALUE!</v>
      </c>
      <c r="S213" s="63" t="str">
        <f t="array" ref="S213">XLOOKUP(C213,BD_personas!$A$2:$A$196,BD_personas!$N$2:$N$196,"no dato",0,1)</f>
        <v>#VALUE!</v>
      </c>
      <c r="T213" s="63" t="str">
        <f t="array" ref="T213">XLOOKUP(R213,grupo_whatsapp!$A$2:$A$306,grupo_whatsapp!$B$2:$B$306,"no esta",0,1)</f>
        <v>#VALUE!</v>
      </c>
      <c r="U213" s="63" t="str">
        <f t="array" ref="U213">XLOOKUP(C213,aux_BD_Laborales!$A$2:$A$207,aux_BD_Laborales!$S$2:$S$207,"no dato",0,1)</f>
        <v>#VALUE!</v>
      </c>
      <c r="V213" s="73"/>
      <c r="W213" s="55"/>
    </row>
    <row r="214" ht="15.75" hidden="1" customHeight="1">
      <c r="A214" s="56"/>
      <c r="B214" s="57"/>
      <c r="C214" s="58" t="str">
        <f>BD_personas!$A$2:$A$196</f>
        <v>#VALUE!</v>
      </c>
      <c r="D214" s="58" t="str">
        <f t="array" ref="D214">XLOOKUP(C214,aux_BD_Laborales!$B$2:$B$207,aux_BD_Laborales!$P$2:$P$207,"dato no encontrado",0,1)</f>
        <v>#VALUE!</v>
      </c>
      <c r="E214" s="58" t="str">
        <f t="array" ref="E214">XLOOKUP(C214,aux_BD_Delegados!$B$2:$B$17,aux_BD_Delegados!$D$2:$D$17," ",0,1)</f>
        <v>#VALUE!</v>
      </c>
      <c r="F214" s="58" t="str">
        <f t="array" ref="F214">CONCATENATE(XLOOKUP(C214,BD_personas!$A$2:$A$196,BD_personas!$B$2:$B$196,"no dato",0,1),", ",XLOOKUP(C214,BD_personas!$A$2:$A$196,BD_personas!$C$2:$C$196,"no dato",0,1))</f>
        <v>#VALUE!</v>
      </c>
      <c r="G214" s="58" t="str">
        <f t="array" ref="G214">XLOOKUP(C214,aux_BD_Laborales!$B$2:$B$207,aux_BD_Laborales!$C$2:$C$207,"no dato",0,1)</f>
        <v>#VALUE!</v>
      </c>
      <c r="H214" s="76" t="str">
        <f t="array" ref="H214">XLOOKUP(C214,aux_BD_Laborales!$B$2:$B$207, aux_BD_Laborales!$Q$2:$Q$207,"no dato",0,1)</f>
        <v>#VALUE!</v>
      </c>
      <c r="I214" s="58" t="str">
        <f t="array" ref="I214">XLOOKUP(C214,aux_BD_Laborales!$B$2:$B$207,aux_BD_Laborales!$R$2:$R$207,"no dato",0,1)</f>
        <v>#VALUE!</v>
      </c>
      <c r="J214" s="58" t="str">
        <f t="array" ref="J214">XLOOKUP(C214,BD_personas!$A$2:$A$196,BD_personas!$D$2:$D$196,"no dato",0,1)</f>
        <v>#VALUE!</v>
      </c>
      <c r="K214" s="76" t="str">
        <f t="array" ref="K214">XLOOKUP(C214,BD_personas!$A$2:$A$196,BD_personas!$P$2:$P$196,"no dato",0,1)</f>
        <v>#VALUE!</v>
      </c>
      <c r="L214" s="58" t="str">
        <f>COUNTIF(Bd_hijos!B:B,C214)</f>
        <v>0</v>
      </c>
      <c r="M214" s="60" t="str">
        <f>COUNTIFS(Bd_hijos!B:B,C214,Bd_hijos!I:I,1)</f>
        <v>0</v>
      </c>
      <c r="N214" s="60" t="str">
        <f>COUNTIFS(Bd_hijos!B:B,C214,Bd_hijos!J:J,1)</f>
        <v>0</v>
      </c>
      <c r="O214" s="60" t="str">
        <f>COUNTIFS(Bd_hijos!B:B,C214,Bd_hijos!K:K,1)</f>
        <v>0</v>
      </c>
      <c r="P214" s="60" t="str">
        <f>COUNTIFS(Bd_hijos!B:B,C214,Bd_hijos!L:L,1)</f>
        <v>0</v>
      </c>
      <c r="Q214" s="60" t="str">
        <f t="shared" si="1"/>
        <v>0</v>
      </c>
      <c r="R214" s="58" t="str">
        <f t="array" ref="R214">XLOOKUP(C214,BD_personas!$A$2:$A$196,BD_personas!$O$2:$O$196,"no dato",0,1)</f>
        <v>#VALUE!</v>
      </c>
      <c r="S214" s="58" t="str">
        <f t="array" ref="S214">XLOOKUP(C214,BD_personas!$A$2:$A$196,BD_personas!$N$2:$N$196,"no dato",0,1)</f>
        <v>#VALUE!</v>
      </c>
      <c r="T214" s="58" t="str">
        <f t="array" ref="T214">XLOOKUP(R214,grupo_whatsapp!$A$2:$A$306,grupo_whatsapp!$B$2:$B$306,"no esta",0,1)</f>
        <v>#VALUE!</v>
      </c>
      <c r="U214" s="58" t="str">
        <f t="array" ref="U214">XLOOKUP(C214,aux_BD_Laborales!$A$2:$A$207,aux_BD_Laborales!$S$2:$S$207,"no dato",0,1)</f>
        <v>#VALUE!</v>
      </c>
      <c r="V214" s="73"/>
      <c r="W214" s="55"/>
    </row>
    <row r="215" ht="15.75" hidden="1" customHeight="1">
      <c r="A215" s="56"/>
      <c r="B215" s="57"/>
      <c r="C215" s="63" t="str">
        <f>BD_personas!$A$2:$A$196</f>
        <v>#VALUE!</v>
      </c>
      <c r="D215" s="63" t="str">
        <f t="array" ref="D215">XLOOKUP(C215,aux_BD_Laborales!$B$2:$B$207,aux_BD_Laborales!$P$2:$P$207,"dato no encontrado",0,1)</f>
        <v>#VALUE!</v>
      </c>
      <c r="E215" s="63" t="str">
        <f t="array" ref="E215">XLOOKUP(C215,aux_BD_Delegados!$B$2:$B$17,aux_BD_Delegados!$D$2:$D$17," ",0,1)</f>
        <v>#VALUE!</v>
      </c>
      <c r="F215" s="63" t="str">
        <f t="array" ref="F215">CONCATENATE(XLOOKUP(C215,BD_personas!$A$2:$A$196,BD_personas!$B$2:$B$196,"no dato",0,1),", ",XLOOKUP(C215,BD_personas!$A$2:$A$196,BD_personas!$C$2:$C$196,"no dato",0,1))</f>
        <v>#VALUE!</v>
      </c>
      <c r="G215" s="63" t="str">
        <f t="array" ref="G215">XLOOKUP(C215,aux_BD_Laborales!$B$2:$B$207,aux_BD_Laborales!$C$2:$C$207,"no dato",0,1)</f>
        <v>#VALUE!</v>
      </c>
      <c r="H215" s="77" t="str">
        <f t="array" ref="H215">XLOOKUP(C215,aux_BD_Laborales!$B$2:$B$207, aux_BD_Laborales!$Q$2:$Q$207,"no dato",0,1)</f>
        <v>#VALUE!</v>
      </c>
      <c r="I215" s="63" t="str">
        <f t="array" ref="I215">XLOOKUP(C215,aux_BD_Laborales!$B$2:$B$207,aux_BD_Laborales!$R$2:$R$207,"no dato",0,1)</f>
        <v>#VALUE!</v>
      </c>
      <c r="J215" s="63" t="str">
        <f t="array" ref="J215">XLOOKUP(C215,BD_personas!$A$2:$A$196,BD_personas!$D$2:$D$196,"no dato",0,1)</f>
        <v>#VALUE!</v>
      </c>
      <c r="K215" s="77" t="str">
        <f t="array" ref="K215">XLOOKUP(C215,BD_personas!$A$2:$A$196,BD_personas!$P$2:$P$196,"no dato",0,1)</f>
        <v>#VALUE!</v>
      </c>
      <c r="L215" s="63" t="str">
        <f>COUNTIF(Bd_hijos!B:B,C215)</f>
        <v>0</v>
      </c>
      <c r="M215" s="65" t="str">
        <f>COUNTIFS(Bd_hijos!B:B,C215,Bd_hijos!I:I,1)</f>
        <v>0</v>
      </c>
      <c r="N215" s="65" t="str">
        <f>COUNTIFS(Bd_hijos!B:B,C215,Bd_hijos!J:J,1)</f>
        <v>0</v>
      </c>
      <c r="O215" s="65" t="str">
        <f>COUNTIFS(Bd_hijos!B:B,C215,Bd_hijos!K:K,1)</f>
        <v>0</v>
      </c>
      <c r="P215" s="65" t="str">
        <f>COUNTIFS(Bd_hijos!B:B,C215,Bd_hijos!L:L,1)</f>
        <v>0</v>
      </c>
      <c r="Q215" s="65" t="str">
        <f t="shared" si="1"/>
        <v>0</v>
      </c>
      <c r="R215" s="63" t="str">
        <f t="array" ref="R215">XLOOKUP(C215,BD_personas!$A$2:$A$196,BD_personas!$O$2:$O$196,"no dato",0,1)</f>
        <v>#VALUE!</v>
      </c>
      <c r="S215" s="63" t="str">
        <f t="array" ref="S215">XLOOKUP(C215,BD_personas!$A$2:$A$196,BD_personas!$N$2:$N$196,"no dato",0,1)</f>
        <v>#VALUE!</v>
      </c>
      <c r="T215" s="63" t="str">
        <f t="array" ref="T215">XLOOKUP(R215,grupo_whatsapp!$A$2:$A$306,grupo_whatsapp!$B$2:$B$306,"no esta",0,1)</f>
        <v>#VALUE!</v>
      </c>
      <c r="U215" s="63" t="str">
        <f t="array" ref="U215">XLOOKUP(C215,aux_BD_Laborales!$A$2:$A$207,aux_BD_Laborales!$S$2:$S$207,"no dato",0,1)</f>
        <v>#VALUE!</v>
      </c>
      <c r="V215" s="73"/>
      <c r="W215" s="55"/>
    </row>
    <row r="216" ht="15.75" hidden="1" customHeight="1">
      <c r="A216" s="56"/>
      <c r="B216" s="57"/>
      <c r="C216" s="58" t="str">
        <f>BD_personas!$A$2:$A$196</f>
        <v>#VALUE!</v>
      </c>
      <c r="D216" s="58" t="str">
        <f t="array" ref="D216">XLOOKUP(C216,aux_BD_Laborales!$B$2:$B$207,aux_BD_Laborales!$P$2:$P$207,"dato no encontrado",0,1)</f>
        <v>#VALUE!</v>
      </c>
      <c r="E216" s="58" t="str">
        <f t="array" ref="E216">XLOOKUP(C216,aux_BD_Delegados!$B$2:$B$17,aux_BD_Delegados!$D$2:$D$17," ",0,1)</f>
        <v>#VALUE!</v>
      </c>
      <c r="F216" s="58" t="str">
        <f t="array" ref="F216">CONCATENATE(XLOOKUP(C216,BD_personas!$A$2:$A$196,BD_personas!$B$2:$B$196,"no dato",0,1),", ",XLOOKUP(C216,BD_personas!$A$2:$A$196,BD_personas!$C$2:$C$196,"no dato",0,1))</f>
        <v>#VALUE!</v>
      </c>
      <c r="G216" s="58" t="str">
        <f t="array" ref="G216">XLOOKUP(C216,aux_BD_Laborales!$B$2:$B$207,aux_BD_Laborales!$C$2:$C$207,"no dato",0,1)</f>
        <v>#VALUE!</v>
      </c>
      <c r="H216" s="76" t="str">
        <f t="array" ref="H216">XLOOKUP(C216,aux_BD_Laborales!$B$2:$B$207, aux_BD_Laborales!$Q$2:$Q$207,"no dato",0,1)</f>
        <v>#VALUE!</v>
      </c>
      <c r="I216" s="58" t="str">
        <f t="array" ref="I216">XLOOKUP(C216,aux_BD_Laborales!$B$2:$B$207,aux_BD_Laborales!$R$2:$R$207,"no dato",0,1)</f>
        <v>#VALUE!</v>
      </c>
      <c r="J216" s="58" t="str">
        <f t="array" ref="J216">XLOOKUP(C216,BD_personas!$A$2:$A$196,BD_personas!$D$2:$D$196,"no dato",0,1)</f>
        <v>#VALUE!</v>
      </c>
      <c r="K216" s="76" t="str">
        <f t="array" ref="K216">XLOOKUP(C216,BD_personas!$A$2:$A$196,BD_personas!$P$2:$P$196,"no dato",0,1)</f>
        <v>#VALUE!</v>
      </c>
      <c r="L216" s="58" t="str">
        <f>COUNTIF(Bd_hijos!B:B,C216)</f>
        <v>0</v>
      </c>
      <c r="M216" s="60" t="str">
        <f>COUNTIFS(Bd_hijos!B:B,C216,Bd_hijos!I:I,1)</f>
        <v>0</v>
      </c>
      <c r="N216" s="60" t="str">
        <f>COUNTIFS(Bd_hijos!B:B,C216,Bd_hijos!J:J,1)</f>
        <v>0</v>
      </c>
      <c r="O216" s="60" t="str">
        <f>COUNTIFS(Bd_hijos!B:B,C216,Bd_hijos!K:K,1)</f>
        <v>0</v>
      </c>
      <c r="P216" s="60" t="str">
        <f>COUNTIFS(Bd_hijos!B:B,C216,Bd_hijos!L:L,1)</f>
        <v>0</v>
      </c>
      <c r="Q216" s="60" t="str">
        <f t="shared" si="1"/>
        <v>0</v>
      </c>
      <c r="R216" s="58" t="str">
        <f t="array" ref="R216">XLOOKUP(C216,BD_personas!$A$2:$A$196,BD_personas!$O$2:$O$196,"no dato",0,1)</f>
        <v>#VALUE!</v>
      </c>
      <c r="S216" s="58" t="str">
        <f t="array" ref="S216">XLOOKUP(C216,BD_personas!$A$2:$A$196,BD_personas!$N$2:$N$196,"no dato",0,1)</f>
        <v>#VALUE!</v>
      </c>
      <c r="T216" s="58" t="str">
        <f t="array" ref="T216">XLOOKUP(R216,grupo_whatsapp!$A$2:$A$306,grupo_whatsapp!$B$2:$B$306,"no esta",0,1)</f>
        <v>#VALUE!</v>
      </c>
      <c r="U216" s="58" t="str">
        <f t="array" ref="U216">XLOOKUP(C216,aux_BD_Laborales!$A$2:$A$207,aux_BD_Laborales!$S$2:$S$207,"no dato",0,1)</f>
        <v>#VALUE!</v>
      </c>
      <c r="V216" s="73"/>
      <c r="W216" s="55"/>
    </row>
    <row r="217" ht="15.75" hidden="1" customHeight="1">
      <c r="A217" s="56"/>
      <c r="B217" s="57"/>
      <c r="C217" s="63" t="str">
        <f>BD_personas!$A$2:$A$196</f>
        <v>#VALUE!</v>
      </c>
      <c r="D217" s="63" t="str">
        <f t="array" ref="D217">XLOOKUP(C217,aux_BD_Laborales!$B$2:$B$207,aux_BD_Laborales!$P$2:$P$207,"dato no encontrado",0,1)</f>
        <v>#VALUE!</v>
      </c>
      <c r="E217" s="63" t="str">
        <f t="array" ref="E217">XLOOKUP(C217,aux_BD_Delegados!$B$2:$B$17,aux_BD_Delegados!$D$2:$D$17," ",0,1)</f>
        <v>#VALUE!</v>
      </c>
      <c r="F217" s="63" t="str">
        <f t="array" ref="F217">CONCATENATE(XLOOKUP(C217,BD_personas!$A$2:$A$196,BD_personas!$B$2:$B$196,"no dato",0,1),", ",XLOOKUP(C217,BD_personas!$A$2:$A$196,BD_personas!$C$2:$C$196,"no dato",0,1))</f>
        <v>#VALUE!</v>
      </c>
      <c r="G217" s="63" t="str">
        <f t="array" ref="G217">XLOOKUP(C217,aux_BD_Laborales!$B$2:$B$207,aux_BD_Laborales!$C$2:$C$207,"no dato",0,1)</f>
        <v>#VALUE!</v>
      </c>
      <c r="H217" s="77" t="str">
        <f t="array" ref="H217">XLOOKUP(C217,aux_BD_Laborales!$B$2:$B$207, aux_BD_Laborales!$Q$2:$Q$207,"no dato",0,1)</f>
        <v>#VALUE!</v>
      </c>
      <c r="I217" s="63" t="str">
        <f t="array" ref="I217">XLOOKUP(C217,aux_BD_Laborales!$B$2:$B$207,aux_BD_Laborales!$R$2:$R$207,"no dato",0,1)</f>
        <v>#VALUE!</v>
      </c>
      <c r="J217" s="63" t="str">
        <f t="array" ref="J217">XLOOKUP(C217,BD_personas!$A$2:$A$196,BD_personas!$D$2:$D$196,"no dato",0,1)</f>
        <v>#VALUE!</v>
      </c>
      <c r="K217" s="77" t="str">
        <f t="array" ref="K217">XLOOKUP(C217,BD_personas!$A$2:$A$196,BD_personas!$P$2:$P$196,"no dato",0,1)</f>
        <v>#VALUE!</v>
      </c>
      <c r="L217" s="63" t="str">
        <f>COUNTIF(Bd_hijos!B:B,C217)</f>
        <v>0</v>
      </c>
      <c r="M217" s="65" t="str">
        <f>COUNTIFS(Bd_hijos!B:B,C217,Bd_hijos!I:I,1)</f>
        <v>0</v>
      </c>
      <c r="N217" s="65" t="str">
        <f>COUNTIFS(Bd_hijos!B:B,C217,Bd_hijos!J:J,1)</f>
        <v>0</v>
      </c>
      <c r="O217" s="65" t="str">
        <f>COUNTIFS(Bd_hijos!B:B,C217,Bd_hijos!K:K,1)</f>
        <v>0</v>
      </c>
      <c r="P217" s="65" t="str">
        <f>COUNTIFS(Bd_hijos!B:B,C217,Bd_hijos!L:L,1)</f>
        <v>0</v>
      </c>
      <c r="Q217" s="65" t="str">
        <f t="shared" si="1"/>
        <v>0</v>
      </c>
      <c r="R217" s="63" t="str">
        <f t="array" ref="R217">XLOOKUP(C217,BD_personas!$A$2:$A$196,BD_personas!$O$2:$O$196,"no dato",0,1)</f>
        <v>#VALUE!</v>
      </c>
      <c r="S217" s="63" t="str">
        <f t="array" ref="S217">XLOOKUP(C217,BD_personas!$A$2:$A$196,BD_personas!$N$2:$N$196,"no dato",0,1)</f>
        <v>#VALUE!</v>
      </c>
      <c r="T217" s="63" t="str">
        <f t="array" ref="T217">XLOOKUP(R217,grupo_whatsapp!$A$2:$A$306,grupo_whatsapp!$B$2:$B$306,"no esta",0,1)</f>
        <v>#VALUE!</v>
      </c>
      <c r="U217" s="57"/>
      <c r="V217" s="73"/>
      <c r="W217" s="55"/>
    </row>
    <row r="218" ht="15.75" hidden="1" customHeight="1">
      <c r="A218" s="56"/>
      <c r="B218" s="57"/>
      <c r="C218" s="58" t="str">
        <f>BD_personas!$A$2:$A$196</f>
        <v>#VALUE!</v>
      </c>
      <c r="D218" s="58" t="str">
        <f t="array" ref="D218">XLOOKUP(C218,aux_BD_Laborales!$B$2:$B$207,aux_BD_Laborales!$P$2:$P$207,"dato no encontrado",0,1)</f>
        <v>#VALUE!</v>
      </c>
      <c r="E218" s="58" t="str">
        <f t="array" ref="E218">XLOOKUP(C218,aux_BD_Delegados!$B$2:$B$17,aux_BD_Delegados!$D$2:$D$17," ",0,1)</f>
        <v>#VALUE!</v>
      </c>
      <c r="F218" s="58" t="str">
        <f t="array" ref="F218">CONCATENATE(XLOOKUP(C218,BD_personas!$A$2:$A$196,BD_personas!$B$2:$B$196,"no dato",0,1),", ",XLOOKUP(C218,BD_personas!$A$2:$A$196,BD_personas!$C$2:$C$196,"no dato",0,1))</f>
        <v>#VALUE!</v>
      </c>
      <c r="G218" s="58" t="str">
        <f t="array" ref="G218">XLOOKUP(C218,aux_BD_Laborales!$B$2:$B$207,aux_BD_Laborales!$C$2:$C$207,"no dato",0,1)</f>
        <v>#VALUE!</v>
      </c>
      <c r="H218" s="76" t="str">
        <f t="array" ref="H218">XLOOKUP(C218,aux_BD_Laborales!$B$2:$B$207, aux_BD_Laborales!$Q$2:$Q$207,"no dato",0,1)</f>
        <v>#VALUE!</v>
      </c>
      <c r="I218" s="58" t="str">
        <f t="array" ref="I218">XLOOKUP(C218,aux_BD_Laborales!$B$2:$B$207,aux_BD_Laborales!$R$2:$R$207,"no dato",0,1)</f>
        <v>#VALUE!</v>
      </c>
      <c r="J218" s="58" t="str">
        <f t="array" ref="J218">XLOOKUP(C218,BD_personas!$A$2:$A$196,BD_personas!$D$2:$D$196,"no dato",0,1)</f>
        <v>#VALUE!</v>
      </c>
      <c r="K218" s="76" t="str">
        <f t="array" ref="K218">XLOOKUP(C218,BD_personas!$A$2:$A$196,BD_personas!$P$2:$P$196,"no dato",0,1)</f>
        <v>#VALUE!</v>
      </c>
      <c r="L218" s="58" t="str">
        <f>COUNTIF(Bd_hijos!B:B,C218)</f>
        <v>0</v>
      </c>
      <c r="M218" s="60" t="str">
        <f>COUNTIFS(Bd_hijos!B:B,C218,Bd_hijos!I:I,1)</f>
        <v>0</v>
      </c>
      <c r="N218" s="60" t="str">
        <f>COUNTIFS(Bd_hijos!B:B,C218,Bd_hijos!J:J,1)</f>
        <v>0</v>
      </c>
      <c r="O218" s="60" t="str">
        <f>COUNTIFS(Bd_hijos!B:B,C218,Bd_hijos!K:K,1)</f>
        <v>0</v>
      </c>
      <c r="P218" s="60" t="str">
        <f>COUNTIFS(Bd_hijos!B:B,C218,Bd_hijos!L:L,1)</f>
        <v>0</v>
      </c>
      <c r="Q218" s="60" t="str">
        <f t="shared" si="1"/>
        <v>0</v>
      </c>
      <c r="R218" s="58" t="str">
        <f t="array" ref="R218">XLOOKUP(C218,BD_personas!$A$2:$A$196,BD_personas!$O$2:$O$196,"no dato",0,1)</f>
        <v>#VALUE!</v>
      </c>
      <c r="S218" s="58" t="str">
        <f t="array" ref="S218">XLOOKUP(C218,BD_personas!$A$2:$A$196,BD_personas!$N$2:$N$196,"no dato",0,1)</f>
        <v>#VALUE!</v>
      </c>
      <c r="T218" s="58" t="str">
        <f t="array" ref="T218">XLOOKUP(R218,grupo_whatsapp!$A$2:$A$306,grupo_whatsapp!$B$2:$B$306,"no esta",0,1)</f>
        <v>#VALUE!</v>
      </c>
      <c r="U218" s="57"/>
      <c r="V218" s="73"/>
      <c r="W218" s="55"/>
    </row>
    <row r="219" ht="15.75" hidden="1" customHeight="1">
      <c r="A219" s="56"/>
      <c r="B219" s="57"/>
      <c r="C219" s="63" t="str">
        <f>BD_personas!$A$2:$A$196</f>
        <v>#VALUE!</v>
      </c>
      <c r="D219" s="63" t="str">
        <f t="array" ref="D219">XLOOKUP(C219,aux_BD_Laborales!$B$2:$B$207,aux_BD_Laborales!$P$2:$P$207,"dato no encontrado",0,1)</f>
        <v>#VALUE!</v>
      </c>
      <c r="E219" s="63" t="str">
        <f t="array" ref="E219">XLOOKUP(C219,aux_BD_Delegados!$B$2:$B$17,aux_BD_Delegados!$D$2:$D$17," ",0,1)</f>
        <v>#VALUE!</v>
      </c>
      <c r="F219" s="63" t="str">
        <f t="array" ref="F219">CONCATENATE(XLOOKUP(C219,BD_personas!$A$2:$A$196,BD_personas!$B$2:$B$196,"no dato",0,1),", ",XLOOKUP(C219,BD_personas!$A$2:$A$196,BD_personas!$C$2:$C$196,"no dato",0,1))</f>
        <v>#VALUE!</v>
      </c>
      <c r="G219" s="63" t="str">
        <f t="array" ref="G219">XLOOKUP(C219,aux_BD_Laborales!$B$2:$B$207,aux_BD_Laborales!$C$2:$C$207,"no dato",0,1)</f>
        <v>#VALUE!</v>
      </c>
      <c r="H219" s="77" t="str">
        <f t="array" ref="H219">XLOOKUP(C219,aux_BD_Laborales!$B$2:$B$207, aux_BD_Laborales!$Q$2:$Q$207,"no dato",0,1)</f>
        <v>#VALUE!</v>
      </c>
      <c r="I219" s="63" t="str">
        <f t="array" ref="I219">XLOOKUP(C219,aux_BD_Laborales!$B$2:$B$207,aux_BD_Laborales!$R$2:$R$207,"no dato",0,1)</f>
        <v>#VALUE!</v>
      </c>
      <c r="J219" s="63" t="str">
        <f t="array" ref="J219">XLOOKUP(C219,BD_personas!$A$2:$A$196,BD_personas!$D$2:$D$196,"no dato",0,1)</f>
        <v>#VALUE!</v>
      </c>
      <c r="K219" s="77" t="str">
        <f t="array" ref="K219">XLOOKUP(C219,BD_personas!$A$2:$A$196,BD_personas!$P$2:$P$196,"no dato",0,1)</f>
        <v>#VALUE!</v>
      </c>
      <c r="L219" s="63" t="str">
        <f>COUNTIF(Bd_hijos!B:B,C219)</f>
        <v>0</v>
      </c>
      <c r="M219" s="65" t="str">
        <f>COUNTIFS(Bd_hijos!B:B,C219,Bd_hijos!I:I,1)</f>
        <v>0</v>
      </c>
      <c r="N219" s="65" t="str">
        <f>COUNTIFS(Bd_hijos!B:B,C219,Bd_hijos!J:J,1)</f>
        <v>0</v>
      </c>
      <c r="O219" s="65" t="str">
        <f>COUNTIFS(Bd_hijos!B:B,C219,Bd_hijos!K:K,1)</f>
        <v>0</v>
      </c>
      <c r="P219" s="65" t="str">
        <f>COUNTIFS(Bd_hijos!B:B,C219,Bd_hijos!L:L,1)</f>
        <v>0</v>
      </c>
      <c r="Q219" s="65" t="str">
        <f t="shared" si="1"/>
        <v>0</v>
      </c>
      <c r="R219" s="63" t="str">
        <f t="array" ref="R219">XLOOKUP(C219,BD_personas!$A$2:$A$196,BD_personas!$O$2:$O$196,"no dato",0,1)</f>
        <v>#VALUE!</v>
      </c>
      <c r="S219" s="63" t="str">
        <f t="array" ref="S219">XLOOKUP(C219,BD_personas!$A$2:$A$196,BD_personas!$N$2:$N$196,"no dato",0,1)</f>
        <v>#VALUE!</v>
      </c>
      <c r="T219" s="63" t="str">
        <f t="array" ref="T219">XLOOKUP(R219,grupo_whatsapp!$A$2:$A$306,grupo_whatsapp!$B$2:$B$306,"no esta",0,1)</f>
        <v>#VALUE!</v>
      </c>
      <c r="U219" s="57"/>
      <c r="V219" s="73"/>
      <c r="W219" s="55"/>
    </row>
    <row r="220" ht="15.75" hidden="1" customHeight="1">
      <c r="A220" s="56"/>
      <c r="B220" s="57"/>
      <c r="C220" s="58" t="str">
        <f>BD_personas!$A$2:$A$196</f>
        <v>#VALUE!</v>
      </c>
      <c r="D220" s="58" t="str">
        <f t="array" ref="D220">XLOOKUP(C220,aux_BD_Laborales!$B$2:$B$207,aux_BD_Laborales!$P$2:$P$207,"dato no encontrado",0,1)</f>
        <v>#VALUE!</v>
      </c>
      <c r="E220" s="58" t="str">
        <f t="array" ref="E220">XLOOKUP(C220,aux_BD_Delegados!$B$2:$B$17,aux_BD_Delegados!$D$2:$D$17," ",0,1)</f>
        <v>#VALUE!</v>
      </c>
      <c r="F220" s="58" t="str">
        <f t="array" ref="F220">CONCATENATE(XLOOKUP(C220,BD_personas!$A$2:$A$196,BD_personas!$B$2:$B$196,"no dato",0,1),", ",XLOOKUP(C220,BD_personas!$A$2:$A$196,BD_personas!$C$2:$C$196,"no dato",0,1))</f>
        <v>#VALUE!</v>
      </c>
      <c r="G220" s="58" t="str">
        <f t="array" ref="G220">XLOOKUP(C220,aux_BD_Laborales!$B$2:$B$207,aux_BD_Laborales!$C$2:$C$207,"no dato",0,1)</f>
        <v>#VALUE!</v>
      </c>
      <c r="H220" s="76" t="str">
        <f t="array" ref="H220">XLOOKUP(C220,aux_BD_Laborales!$B$2:$B$207, aux_BD_Laborales!$Q$2:$Q$207,"no dato",0,1)</f>
        <v>#VALUE!</v>
      </c>
      <c r="I220" s="58" t="str">
        <f t="array" ref="I220">XLOOKUP(C220,aux_BD_Laborales!$B$2:$B$207,aux_BD_Laborales!$R$2:$R$207,"no dato",0,1)</f>
        <v>#VALUE!</v>
      </c>
      <c r="J220" s="58" t="str">
        <f t="array" ref="J220">XLOOKUP(C220,BD_personas!$A$2:$A$196,BD_personas!$D$2:$D$196,"no dato",0,1)</f>
        <v>#VALUE!</v>
      </c>
      <c r="K220" s="76" t="str">
        <f t="array" ref="K220">XLOOKUP(C220,BD_personas!$A$2:$A$196,BD_personas!$P$2:$P$196,"no dato",0,1)</f>
        <v>#VALUE!</v>
      </c>
      <c r="L220" s="58" t="str">
        <f>COUNTIF(Bd_hijos!B:B,C220)</f>
        <v>0</v>
      </c>
      <c r="M220" s="60" t="str">
        <f>COUNTIFS(Bd_hijos!B:B,C220,Bd_hijos!I:I,1)</f>
        <v>0</v>
      </c>
      <c r="N220" s="60" t="str">
        <f>COUNTIFS(Bd_hijos!B:B,C220,Bd_hijos!J:J,1)</f>
        <v>0</v>
      </c>
      <c r="O220" s="60" t="str">
        <f>COUNTIFS(Bd_hijos!B:B,C220,Bd_hijos!K:K,1)</f>
        <v>0</v>
      </c>
      <c r="P220" s="60" t="str">
        <f>COUNTIFS(Bd_hijos!B:B,C220,Bd_hijos!L:L,1)</f>
        <v>0</v>
      </c>
      <c r="Q220" s="60" t="str">
        <f t="shared" si="1"/>
        <v>0</v>
      </c>
      <c r="R220" s="58" t="str">
        <f t="array" ref="R220">XLOOKUP(C220,BD_personas!$A$2:$A$196,BD_personas!$O$2:$O$196,"no dato",0,1)</f>
        <v>#VALUE!</v>
      </c>
      <c r="S220" s="58" t="str">
        <f t="array" ref="S220">XLOOKUP(C220,BD_personas!$A$2:$A$196,BD_personas!$N$2:$N$196,"no dato",0,1)</f>
        <v>#VALUE!</v>
      </c>
      <c r="T220" s="58" t="str">
        <f t="array" ref="T220">XLOOKUP(R220,grupo_whatsapp!$A$2:$A$306,grupo_whatsapp!$B$2:$B$306,"no esta",0,1)</f>
        <v>#VALUE!</v>
      </c>
      <c r="U220" s="58" t="str">
        <f t="array" ref="U220">XLOOKUP(C220,BD_personas!$A$2:$A$196,aux_BD_Laborales!$S$2:$S$207,"no dato",0,1)</f>
        <v>#VALUE!</v>
      </c>
      <c r="V220" s="62" t="str">
        <f t="array" ref="V220">XLOOKUP(C220,aux_BD_Laborales!$B$2:$B$207,aux_BD_Laborales!$T$2:$T$207,"no tiene ficha pdf",0,1)</f>
        <v>#VALUE!</v>
      </c>
      <c r="W220" s="55"/>
    </row>
    <row r="221" ht="15.75" hidden="1" customHeight="1">
      <c r="A221" s="56"/>
      <c r="B221" s="57"/>
      <c r="C221" s="63" t="str">
        <f>BD_personas!$A$2:$A$196</f>
        <v>#VALUE!</v>
      </c>
      <c r="D221" s="63" t="str">
        <f t="array" ref="D221">XLOOKUP(C221,aux_BD_Laborales!$B$2:$B$207,aux_BD_Laborales!$P$2:$P$207,"dato no encontrado",0,1)</f>
        <v>#VALUE!</v>
      </c>
      <c r="E221" s="63" t="str">
        <f t="array" ref="E221">XLOOKUP(C221,aux_BD_Delegados!$B$2:$B$17,aux_BD_Delegados!$D$2:$D$17," ",0,1)</f>
        <v>#VALUE!</v>
      </c>
      <c r="F221" s="63" t="str">
        <f t="array" ref="F221">CONCATENATE(XLOOKUP(C221,BD_personas!$A$2:$A$196,BD_personas!$B$2:$B$196,"no dato",0,1),", ",XLOOKUP(C221,BD_personas!$A$2:$A$196,BD_personas!$C$2:$C$196,"no dato",0,1))</f>
        <v>#VALUE!</v>
      </c>
      <c r="G221" s="63" t="str">
        <f t="array" ref="G221">XLOOKUP(C221,aux_BD_Laborales!$B$2:$B$207,aux_BD_Laborales!$C$2:$C$207,"no dato",0,1)</f>
        <v>#VALUE!</v>
      </c>
      <c r="H221" s="77" t="str">
        <f t="array" ref="H221">XLOOKUP(C221,aux_BD_Laborales!$B$2:$B$207, aux_BD_Laborales!$Q$2:$Q$207,"no dato",0,1)</f>
        <v>#VALUE!</v>
      </c>
      <c r="I221" s="63" t="str">
        <f t="array" ref="I221">XLOOKUP(C221,aux_BD_Laborales!$B$2:$B$207,aux_BD_Laborales!$R$2:$R$207,"no dato",0,1)</f>
        <v>#VALUE!</v>
      </c>
      <c r="J221" s="63" t="str">
        <f t="array" ref="J221">XLOOKUP(C221,BD_personas!$A$2:$A$196,BD_personas!$D$2:$D$196,"no dato",0,1)</f>
        <v>#VALUE!</v>
      </c>
      <c r="K221" s="77" t="str">
        <f t="array" ref="K221">XLOOKUP(C221,BD_personas!$A$2:$A$196,BD_personas!$P$2:$P$196,"no dato",0,1)</f>
        <v>#VALUE!</v>
      </c>
      <c r="L221" s="63" t="str">
        <f>COUNTIF(Bd_hijos!B:B,C221)</f>
        <v>0</v>
      </c>
      <c r="M221" s="65" t="str">
        <f>COUNTIFS(Bd_hijos!B:B,C221,Bd_hijos!I:I,1)</f>
        <v>0</v>
      </c>
      <c r="N221" s="65" t="str">
        <f>COUNTIFS(Bd_hijos!B:B,C221,Bd_hijos!J:J,1)</f>
        <v>0</v>
      </c>
      <c r="O221" s="65" t="str">
        <f>COUNTIFS(Bd_hijos!B:B,C221,Bd_hijos!K:K,1)</f>
        <v>0</v>
      </c>
      <c r="P221" s="65" t="str">
        <f>COUNTIFS(Bd_hijos!B:B,C221,Bd_hijos!L:L,1)</f>
        <v>0</v>
      </c>
      <c r="Q221" s="65" t="str">
        <f t="shared" si="1"/>
        <v>0</v>
      </c>
      <c r="R221" s="63" t="str">
        <f t="array" ref="R221">XLOOKUP(C221,BD_personas!$A$2:$A$196,BD_personas!$O$2:$O$196,"no dato",0,1)</f>
        <v>#VALUE!</v>
      </c>
      <c r="S221" s="63" t="str">
        <f t="array" ref="S221">XLOOKUP(C221,BD_personas!$A$2:$A$196,BD_personas!$N$2:$N$196,"no dato",0,1)</f>
        <v>#VALUE!</v>
      </c>
      <c r="T221" s="63" t="str">
        <f t="array" ref="T221">XLOOKUP(R221,grupo_whatsapp!$A$2:$A$306,grupo_whatsapp!$B$2:$B$306,"no esta",0,1)</f>
        <v>#VALUE!</v>
      </c>
      <c r="U221" s="63" t="str">
        <f t="array" ref="U221">XLOOKUP(C221,aux_BD_Laborales!$A$2:$A$207,aux_BD_Laborales!$S$2:$S$207,"no dato",0,1)</f>
        <v>#VALUE!</v>
      </c>
      <c r="V221" s="73"/>
      <c r="W221" s="55"/>
    </row>
    <row r="222" ht="15.75" hidden="1" customHeight="1">
      <c r="A222" s="56"/>
      <c r="B222" s="57"/>
      <c r="C222" s="58" t="str">
        <f>BD_personas!$A$2:$A$196</f>
        <v>#VALUE!</v>
      </c>
      <c r="D222" s="58" t="str">
        <f t="array" ref="D222">XLOOKUP(C222,aux_BD_Laborales!$B$2:$B$207,aux_BD_Laborales!$P$2:$P$207,"dato no encontrado",0,1)</f>
        <v>#VALUE!</v>
      </c>
      <c r="E222" s="58" t="str">
        <f t="array" ref="E222">XLOOKUP(C222,aux_BD_Delegados!$B$2:$B$17,aux_BD_Delegados!$D$2:$D$17," ",0,1)</f>
        <v>#VALUE!</v>
      </c>
      <c r="F222" s="58" t="str">
        <f t="array" ref="F222">CONCATENATE(XLOOKUP(C222,BD_personas!$A$2:$A$196,BD_personas!$B$2:$B$196,"no dato",0,1),", ",XLOOKUP(C222,BD_personas!$A$2:$A$196,BD_personas!$C$2:$C$196,"no dato",0,1))</f>
        <v>#VALUE!</v>
      </c>
      <c r="G222" s="58" t="str">
        <f t="array" ref="G222">XLOOKUP(C222,aux_BD_Laborales!$B$2:$B$207,aux_BD_Laborales!$C$2:$C$207,"no dato",0,1)</f>
        <v>#VALUE!</v>
      </c>
      <c r="H222" s="76" t="str">
        <f t="array" ref="H222">XLOOKUP(C222,aux_BD_Laborales!$B$2:$B$207, aux_BD_Laborales!$Q$2:$Q$207,"no dato",0,1)</f>
        <v>#VALUE!</v>
      </c>
      <c r="I222" s="58" t="str">
        <f t="array" ref="I222">XLOOKUP(C222,aux_BD_Laborales!$B$2:$B$207,aux_BD_Laborales!$R$2:$R$207,"no dato",0,1)</f>
        <v>#VALUE!</v>
      </c>
      <c r="J222" s="58" t="str">
        <f t="array" ref="J222">XLOOKUP(C222,BD_personas!$A$2:$A$196,BD_personas!$D$2:$D$196,"no dato",0,1)</f>
        <v>#VALUE!</v>
      </c>
      <c r="K222" s="76" t="str">
        <f t="array" ref="K222">XLOOKUP(C222,BD_personas!$A$2:$A$196,BD_personas!$P$2:$P$196,"no dato",0,1)</f>
        <v>#VALUE!</v>
      </c>
      <c r="L222" s="58" t="str">
        <f>COUNTIF(Bd_hijos!B:B,C222)</f>
        <v>0</v>
      </c>
      <c r="M222" s="60" t="str">
        <f>COUNTIFS(Bd_hijos!B:B,C222,Bd_hijos!I:I,1)</f>
        <v>0</v>
      </c>
      <c r="N222" s="60" t="str">
        <f>COUNTIFS(Bd_hijos!B:B,C222,Bd_hijos!J:J,1)</f>
        <v>0</v>
      </c>
      <c r="O222" s="60" t="str">
        <f>COUNTIFS(Bd_hijos!B:B,C222,Bd_hijos!K:K,1)</f>
        <v>0</v>
      </c>
      <c r="P222" s="60" t="str">
        <f>COUNTIFS(Bd_hijos!B:B,C222,Bd_hijos!L:L,1)</f>
        <v>0</v>
      </c>
      <c r="Q222" s="60" t="str">
        <f t="shared" si="1"/>
        <v>0</v>
      </c>
      <c r="R222" s="58" t="str">
        <f t="array" ref="R222">XLOOKUP(C222,BD_personas!$A$2:$A$196,BD_personas!$O$2:$O$196,"no dato",0,1)</f>
        <v>#VALUE!</v>
      </c>
      <c r="S222" s="58" t="str">
        <f t="array" ref="S222">XLOOKUP(C222,BD_personas!$A$2:$A$196,BD_personas!$N$2:$N$196,"no dato",0,1)</f>
        <v>#VALUE!</v>
      </c>
      <c r="T222" s="58" t="str">
        <f t="array" ref="T222">XLOOKUP(R222,grupo_whatsapp!$A$2:$A$306,grupo_whatsapp!$B$2:$B$306,"no esta",0,1)</f>
        <v>#VALUE!</v>
      </c>
      <c r="U222" s="58" t="str">
        <f t="array" ref="U222">XLOOKUP(C222,aux_BD_Laborales!$A$2:$A$207,aux_BD_Laborales!$S$2:$S$207,"no dato",0,1)</f>
        <v>#VALUE!</v>
      </c>
      <c r="V222" s="73"/>
      <c r="W222" s="55"/>
    </row>
    <row r="223" ht="15.75" hidden="1" customHeight="1">
      <c r="A223" s="56"/>
      <c r="B223" s="57"/>
      <c r="C223" s="63" t="str">
        <f>BD_personas!$A$2:$A$196</f>
        <v>#VALUE!</v>
      </c>
      <c r="D223" s="63" t="str">
        <f t="array" ref="D223">XLOOKUP(C223,aux_BD_Laborales!$B$2:$B$207,aux_BD_Laborales!$P$2:$P$207,"dato no encontrado",0,1)</f>
        <v>#VALUE!</v>
      </c>
      <c r="E223" s="63" t="str">
        <f t="array" ref="E223">XLOOKUP(C223,aux_BD_Delegados!$B$2:$B$17,aux_BD_Delegados!$D$2:$D$17," ",0,1)</f>
        <v>#VALUE!</v>
      </c>
      <c r="F223" s="63" t="str">
        <f t="array" ref="F223">CONCATENATE(XLOOKUP(C223,BD_personas!$A$2:$A$196,BD_personas!$B$2:$B$196,"no dato",0,1),", ",XLOOKUP(C223,BD_personas!$A$2:$A$196,BD_personas!$C$2:$C$196,"no dato",0,1))</f>
        <v>#VALUE!</v>
      </c>
      <c r="G223" s="63" t="str">
        <f t="array" ref="G223">XLOOKUP(C223,aux_BD_Laborales!$B$2:$B$207,aux_BD_Laborales!$C$2:$C$207,"no dato",0,1)</f>
        <v>#VALUE!</v>
      </c>
      <c r="H223" s="77" t="str">
        <f t="array" ref="H223">XLOOKUP(C223,aux_BD_Laborales!$B$2:$B$207, aux_BD_Laborales!$Q$2:$Q$207,"no dato",0,1)</f>
        <v>#VALUE!</v>
      </c>
      <c r="I223" s="63" t="str">
        <f t="array" ref="I223">XLOOKUP(C223,aux_BD_Laborales!$B$2:$B$207,aux_BD_Laborales!$R$2:$R$207,"no dato",0,1)</f>
        <v>#VALUE!</v>
      </c>
      <c r="J223" s="63" t="str">
        <f t="array" ref="J223">XLOOKUP(C223,BD_personas!$A$2:$A$196,BD_personas!$D$2:$D$196,"no dato",0,1)</f>
        <v>#VALUE!</v>
      </c>
      <c r="K223" s="77" t="str">
        <f t="array" ref="K223">XLOOKUP(C223,BD_personas!$A$2:$A$196,BD_personas!$P$2:$P$196,"no dato",0,1)</f>
        <v>#VALUE!</v>
      </c>
      <c r="L223" s="63" t="str">
        <f>COUNTIF(Bd_hijos!B:B,C223)</f>
        <v>0</v>
      </c>
      <c r="M223" s="65" t="str">
        <f>COUNTIFS(Bd_hijos!B:B,C223,Bd_hijos!I:I,1)</f>
        <v>0</v>
      </c>
      <c r="N223" s="65" t="str">
        <f>COUNTIFS(Bd_hijos!B:B,C223,Bd_hijos!J:J,1)</f>
        <v>0</v>
      </c>
      <c r="O223" s="65" t="str">
        <f>COUNTIFS(Bd_hijos!B:B,C223,Bd_hijos!K:K,1)</f>
        <v>0</v>
      </c>
      <c r="P223" s="65" t="str">
        <f>COUNTIFS(Bd_hijos!B:B,C223,Bd_hijos!L:L,1)</f>
        <v>0</v>
      </c>
      <c r="Q223" s="65" t="str">
        <f t="shared" si="1"/>
        <v>0</v>
      </c>
      <c r="R223" s="63" t="str">
        <f t="array" ref="R223">XLOOKUP(C223,BD_personas!$A$2:$A$196,BD_personas!$O$2:$O$196,"no dato",0,1)</f>
        <v>#VALUE!</v>
      </c>
      <c r="S223" s="63" t="str">
        <f t="array" ref="S223">XLOOKUP(C223,BD_personas!$A$2:$A$196,BD_personas!$N$2:$N$196,"no dato",0,1)</f>
        <v>#VALUE!</v>
      </c>
      <c r="T223" s="63" t="str">
        <f t="array" ref="T223">XLOOKUP(R223,grupo_whatsapp!$A$2:$A$306,grupo_whatsapp!$B$2:$B$306,"no esta",0,1)</f>
        <v>#VALUE!</v>
      </c>
      <c r="U223" s="63" t="str">
        <f t="array" ref="U223">XLOOKUP(C223,aux_BD_Laborales!$A$2:$A$207,aux_BD_Laborales!$S$2:$S$207,"no dato",0,1)</f>
        <v>#VALUE!</v>
      </c>
      <c r="V223" s="66" t="str">
        <f t="array" ref="V223">XLOOKUP(C223,aux_BD_Laborales!$B$2:$B$207,aux_BD_Laborales!$T$2:$T$207,"no tiene ficha pdf",0,1)</f>
        <v>#VALUE!</v>
      </c>
      <c r="W223" s="55"/>
    </row>
    <row r="224" ht="15.75" hidden="1" customHeight="1">
      <c r="A224" s="56"/>
      <c r="B224" s="57"/>
      <c r="C224" s="58" t="str">
        <f>BD_personas!$A$2:$A$196</f>
        <v>#VALUE!</v>
      </c>
      <c r="D224" s="58" t="str">
        <f t="array" ref="D224">XLOOKUP(C224,aux_BD_Laborales!$B$2:$B$207,aux_BD_Laborales!$P$2:$P$207,"dato no encontrado",0,1)</f>
        <v>#VALUE!</v>
      </c>
      <c r="E224" s="58" t="str">
        <f t="array" ref="E224">XLOOKUP(C224,aux_BD_Delegados!$B$2:$B$17,aux_BD_Delegados!$D$2:$D$17," ",0,1)</f>
        <v>#VALUE!</v>
      </c>
      <c r="F224" s="58" t="str">
        <f t="array" ref="F224">CONCATENATE(XLOOKUP(C224,BD_personas!$A$2:$A$196,BD_personas!$B$2:$B$196,"no dato",0,1),", ",XLOOKUP(C224,BD_personas!$A$2:$A$196,BD_personas!$C$2:$C$196,"no dato",0,1))</f>
        <v>#VALUE!</v>
      </c>
      <c r="G224" s="58" t="str">
        <f t="array" ref="G224">XLOOKUP(C224,aux_BD_Laborales!$B$2:$B$207,aux_BD_Laborales!$C$2:$C$207,"no dato",0,1)</f>
        <v>#VALUE!</v>
      </c>
      <c r="H224" s="76" t="str">
        <f t="array" ref="H224">XLOOKUP(C224,aux_BD_Laborales!$B$2:$B$207, aux_BD_Laborales!$Q$2:$Q$207,"no dato",0,1)</f>
        <v>#VALUE!</v>
      </c>
      <c r="I224" s="58" t="str">
        <f t="array" ref="I224">XLOOKUP(C224,aux_BD_Laborales!$B$2:$B$207,aux_BD_Laborales!$R$2:$R$207,"no dato",0,1)</f>
        <v>#VALUE!</v>
      </c>
      <c r="J224" s="58" t="str">
        <f t="array" ref="J224">XLOOKUP(C224,BD_personas!$A$2:$A$196,BD_personas!$D$2:$D$196,"no dato",0,1)</f>
        <v>#VALUE!</v>
      </c>
      <c r="K224" s="76" t="str">
        <f t="array" ref="K224">XLOOKUP(C224,BD_personas!$A$2:$A$196,BD_personas!$P$2:$P$196,"no dato",0,1)</f>
        <v>#VALUE!</v>
      </c>
      <c r="L224" s="58" t="str">
        <f>COUNTIF(Bd_hijos!B:B,C224)</f>
        <v>0</v>
      </c>
      <c r="M224" s="60" t="str">
        <f>COUNTIFS(Bd_hijos!B:B,C224,Bd_hijos!I:I,1)</f>
        <v>0</v>
      </c>
      <c r="N224" s="60" t="str">
        <f>COUNTIFS(Bd_hijos!B:B,C224,Bd_hijos!J:J,1)</f>
        <v>0</v>
      </c>
      <c r="O224" s="60" t="str">
        <f>COUNTIFS(Bd_hijos!B:B,C224,Bd_hijos!K:K,1)</f>
        <v>0</v>
      </c>
      <c r="P224" s="60" t="str">
        <f>COUNTIFS(Bd_hijos!B:B,C224,Bd_hijos!L:L,1)</f>
        <v>0</v>
      </c>
      <c r="Q224" s="60" t="str">
        <f t="shared" si="1"/>
        <v>0</v>
      </c>
      <c r="R224" s="58" t="str">
        <f t="array" ref="R224">XLOOKUP(C224,BD_personas!$A$2:$A$196,BD_personas!$O$2:$O$196,"no dato",0,1)</f>
        <v>#VALUE!</v>
      </c>
      <c r="S224" s="58" t="str">
        <f t="array" ref="S224">XLOOKUP(C224,BD_personas!$A$2:$A$196,BD_personas!$N$2:$N$196,"no dato",0,1)</f>
        <v>#VALUE!</v>
      </c>
      <c r="T224" s="58" t="str">
        <f t="array" ref="T224">XLOOKUP(R224,grupo_whatsapp!$A$2:$A$306,grupo_whatsapp!$B$2:$B$306,"no esta",0,1)</f>
        <v>#VALUE!</v>
      </c>
      <c r="U224" s="58" t="str">
        <f t="array" ref="U224">XLOOKUP(C224,aux_BD_Laborales!$A$2:$A$207,aux_BD_Laborales!$S$2:$S$207,"no dato",0,1)</f>
        <v>#VALUE!</v>
      </c>
      <c r="V224" s="62" t="str">
        <f t="array" ref="V224">XLOOKUP(C224,aux_BD_Laborales!$B$2:$B$207,aux_BD_Laborales!$T$2:$T$207,"no tiene ficha pdf",0,1)</f>
        <v>#VALUE!</v>
      </c>
      <c r="W224" s="55"/>
    </row>
    <row r="225" ht="15.75" hidden="1" customHeight="1">
      <c r="A225" s="56"/>
      <c r="B225" s="57"/>
      <c r="C225" s="63" t="str">
        <f>BD_personas!$A$2:$A$196</f>
        <v>#VALUE!</v>
      </c>
      <c r="D225" s="63" t="str">
        <f t="array" ref="D225">XLOOKUP(C225,aux_BD_Laborales!$B$2:$B$207,aux_BD_Laborales!$P$2:$P$207,"dato no encontrado",0,1)</f>
        <v>#VALUE!</v>
      </c>
      <c r="E225" s="63" t="str">
        <f t="array" ref="E225">XLOOKUP(C225,aux_BD_Delegados!$B$2:$B$17,aux_BD_Delegados!$D$2:$D$17," ",0,1)</f>
        <v>#VALUE!</v>
      </c>
      <c r="F225" s="63" t="str">
        <f t="array" ref="F225">CONCATENATE(XLOOKUP(C225,BD_personas!$A$2:$A$196,BD_personas!$B$2:$B$196,"no dato",0,1),", ",XLOOKUP(C225,BD_personas!$A$2:$A$196,BD_personas!$C$2:$C$196,"no dato",0,1))</f>
        <v>#VALUE!</v>
      </c>
      <c r="G225" s="63" t="str">
        <f t="array" ref="G225">XLOOKUP(C225,aux_BD_Laborales!$B$2:$B$207,aux_BD_Laborales!$C$2:$C$207,"no dato",0,1)</f>
        <v>#VALUE!</v>
      </c>
      <c r="H225" s="77" t="str">
        <f t="array" ref="H225">XLOOKUP(C225,aux_BD_Laborales!$B$2:$B$207, aux_BD_Laborales!$Q$2:$Q$207,"no dato",0,1)</f>
        <v>#VALUE!</v>
      </c>
      <c r="I225" s="63" t="str">
        <f t="array" ref="I225">XLOOKUP(C225,aux_BD_Laborales!$B$2:$B$207,aux_BD_Laborales!$R$2:$R$207,"no dato",0,1)</f>
        <v>#VALUE!</v>
      </c>
      <c r="J225" s="63" t="str">
        <f t="array" ref="J225">XLOOKUP(C225,BD_personas!$A$2:$A$196,BD_personas!$D$2:$D$196,"no dato",0,1)</f>
        <v>#VALUE!</v>
      </c>
      <c r="K225" s="77" t="str">
        <f t="array" ref="K225">XLOOKUP(C225,BD_personas!$A$2:$A$196,BD_personas!$P$2:$P$196,"no dato",0,1)</f>
        <v>#VALUE!</v>
      </c>
      <c r="L225" s="63" t="str">
        <f>COUNTIF(Bd_hijos!B:B,C225)</f>
        <v>0</v>
      </c>
      <c r="M225" s="65" t="str">
        <f>COUNTIFS(Bd_hijos!B:B,C225,Bd_hijos!I:I,1)</f>
        <v>0</v>
      </c>
      <c r="N225" s="65" t="str">
        <f>COUNTIFS(Bd_hijos!B:B,C225,Bd_hijos!J:J,1)</f>
        <v>0</v>
      </c>
      <c r="O225" s="65" t="str">
        <f>COUNTIFS(Bd_hijos!B:B,C225,Bd_hijos!K:K,1)</f>
        <v>0</v>
      </c>
      <c r="P225" s="65" t="str">
        <f>COUNTIFS(Bd_hijos!B:B,C225,Bd_hijos!L:L,1)</f>
        <v>0</v>
      </c>
      <c r="Q225" s="65" t="str">
        <f t="shared" si="1"/>
        <v>0</v>
      </c>
      <c r="R225" s="63" t="str">
        <f t="array" ref="R225">XLOOKUP(C225,BD_personas!$A$2:$A$196,BD_personas!$O$2:$O$196,"no dato",0,1)</f>
        <v>#VALUE!</v>
      </c>
      <c r="S225" s="63" t="str">
        <f t="array" ref="S225">XLOOKUP(C225,BD_personas!$A$2:$A$196,BD_personas!$N$2:$N$196,"no dato",0,1)</f>
        <v>#VALUE!</v>
      </c>
      <c r="T225" s="63" t="str">
        <f t="array" ref="T225">XLOOKUP(R225,grupo_whatsapp!$A$2:$A$306,grupo_whatsapp!$B$2:$B$306,"no esta",0,1)</f>
        <v>#VALUE!</v>
      </c>
      <c r="U225" s="63" t="str">
        <f t="array" ref="U225">XLOOKUP(C225,aux_BD_Laborales!$A$2:$A$207,aux_BD_Laborales!$S$2:$S$207,"no dato",0,1)</f>
        <v>#VALUE!</v>
      </c>
      <c r="V225" s="66" t="str">
        <f t="array" ref="V225">XLOOKUP(C225,aux_BD_Laborales!$B$2:$B$207,aux_BD_Laborales!$T$2:$T$207,"no tiene ficha pdf",0,1)</f>
        <v>#VALUE!</v>
      </c>
      <c r="W225" s="55"/>
    </row>
    <row r="226" ht="15.75" hidden="1" customHeight="1">
      <c r="A226" s="56"/>
      <c r="B226" s="57"/>
      <c r="C226" s="58" t="str">
        <f>BD_personas!$A$2:$A$196</f>
        <v>#VALUE!</v>
      </c>
      <c r="D226" s="58" t="str">
        <f t="array" ref="D226">XLOOKUP(C226,aux_BD_Laborales!$B$2:$B$207,aux_BD_Laborales!$P$2:$P$207,"dato no encontrado",0,1)</f>
        <v>#VALUE!</v>
      </c>
      <c r="E226" s="58" t="str">
        <f t="array" ref="E226">XLOOKUP(C226,aux_BD_Delegados!$B$2:$B$17,aux_BD_Delegados!$D$2:$D$17," ",0,1)</f>
        <v>#VALUE!</v>
      </c>
      <c r="F226" s="58" t="str">
        <f t="array" ref="F226">CONCATENATE(XLOOKUP(C226,BD_personas!$A$2:$A$196,BD_personas!$B$2:$B$196,"no dato",0,1),", ",XLOOKUP(C226,BD_personas!$A$2:$A$196,BD_personas!$C$2:$C$196,"no dato",0,1))</f>
        <v>#VALUE!</v>
      </c>
      <c r="G226" s="58" t="str">
        <f t="array" ref="G226">XLOOKUP(C226,aux_BD_Laborales!$B$2:$B$207,aux_BD_Laborales!$C$2:$C$207,"no dato",0,1)</f>
        <v>#VALUE!</v>
      </c>
      <c r="H226" s="76" t="str">
        <f t="array" ref="H226">XLOOKUP(C226,aux_BD_Laborales!$B$2:$B$207, aux_BD_Laborales!$Q$2:$Q$207,"no dato",0,1)</f>
        <v>#VALUE!</v>
      </c>
      <c r="I226" s="58" t="str">
        <f t="array" ref="I226">XLOOKUP(C226,aux_BD_Laborales!$B$2:$B$207,aux_BD_Laborales!$R$2:$R$207,"no dato",0,1)</f>
        <v>#VALUE!</v>
      </c>
      <c r="J226" s="58" t="str">
        <f t="array" ref="J226">XLOOKUP(C226,BD_personas!$A$2:$A$196,BD_personas!$D$2:$D$196,"no dato",0,1)</f>
        <v>#VALUE!</v>
      </c>
      <c r="K226" s="76" t="str">
        <f t="array" ref="K226">XLOOKUP(C226,BD_personas!$A$2:$A$196,BD_personas!$P$2:$P$196,"no dato",0,1)</f>
        <v>#VALUE!</v>
      </c>
      <c r="L226" s="58" t="str">
        <f>COUNTIF(Bd_hijos!B:B,C226)</f>
        <v>0</v>
      </c>
      <c r="M226" s="60" t="str">
        <f>COUNTIFS(Bd_hijos!B:B,C226,Bd_hijos!I:I,1)</f>
        <v>0</v>
      </c>
      <c r="N226" s="60" t="str">
        <f>COUNTIFS(Bd_hijos!B:B,C226,Bd_hijos!J:J,1)</f>
        <v>0</v>
      </c>
      <c r="O226" s="60" t="str">
        <f>COUNTIFS(Bd_hijos!B:B,C226,Bd_hijos!K:K,1)</f>
        <v>0</v>
      </c>
      <c r="P226" s="60" t="str">
        <f>COUNTIFS(Bd_hijos!B:B,C226,Bd_hijos!L:L,1)</f>
        <v>0</v>
      </c>
      <c r="Q226" s="60" t="str">
        <f t="shared" si="1"/>
        <v>0</v>
      </c>
      <c r="R226" s="58" t="str">
        <f t="array" ref="R226">XLOOKUP(C226,BD_personas!$A$2:$A$196,BD_personas!$O$2:$O$196,"no dato",0,1)</f>
        <v>#VALUE!</v>
      </c>
      <c r="S226" s="58" t="str">
        <f t="array" ref="S226">XLOOKUP(C226,BD_personas!$A$2:$A$196,BD_personas!$N$2:$N$196,"no dato",0,1)</f>
        <v>#VALUE!</v>
      </c>
      <c r="T226" s="58" t="str">
        <f t="array" ref="T226">XLOOKUP(R226,grupo_whatsapp!$A$2:$A$306,grupo_whatsapp!$B$2:$B$306,"no esta",0,1)</f>
        <v>#VALUE!</v>
      </c>
      <c r="U226" s="58" t="str">
        <f t="array" ref="U226">XLOOKUP(C226,aux_BD_Laborales!$A$2:$A$207,aux_BD_Laborales!$S$2:$S$207,"no dato",0,1)</f>
        <v>#VALUE!</v>
      </c>
      <c r="V226" s="62" t="str">
        <f t="array" ref="V226">XLOOKUP(C226,aux_BD_Laborales!$B$2:$B$207,aux_BD_Laborales!$T$2:$T$207,"no tiene ficha pdf",0,1)</f>
        <v>#VALUE!</v>
      </c>
      <c r="W226" s="55"/>
    </row>
    <row r="227" ht="15.75" hidden="1" customHeight="1">
      <c r="A227" s="78"/>
      <c r="B227" s="79"/>
      <c r="C227" s="80" t="str">
        <f>BD_personas!$A$2:$A$196</f>
        <v>#VALUE!</v>
      </c>
      <c r="D227" s="80" t="str">
        <f t="array" ref="D227">XLOOKUP(C227,aux_BD_Laborales!$B$2:$B$207,aux_BD_Laborales!$P$2:$P$207,"dato no encontrado",0,1)</f>
        <v>#VALUE!</v>
      </c>
      <c r="E227" s="80" t="str">
        <f t="array" ref="E227">XLOOKUP(C227,aux_BD_Delegados!$B$2:$B$17,aux_BD_Delegados!$D$2:$D$17," ",0,1)</f>
        <v>#VALUE!</v>
      </c>
      <c r="F227" s="80" t="str">
        <f t="array" ref="F227">CONCATENATE(XLOOKUP(C227,BD_personas!$A$2:$A$196,BD_personas!$B$2:$B$196,"no dato",0,1),", ",XLOOKUP(C227,BD_personas!$A$2:$A$196,BD_personas!$C$2:$C$196,"no dato",0,1))</f>
        <v>#VALUE!</v>
      </c>
      <c r="G227" s="80" t="str">
        <f t="array" ref="G227">XLOOKUP(C227,aux_BD_Laborales!$B$2:$B$207,aux_BD_Laborales!$C$2:$C$207,"no dato",0,1)</f>
        <v>#VALUE!</v>
      </c>
      <c r="H227" s="81" t="str">
        <f t="array" ref="H227">XLOOKUP(C227,aux_BD_Laborales!$B$2:$B$207, aux_BD_Laborales!$Q$2:$Q$207,"no dato",0,1)</f>
        <v>#VALUE!</v>
      </c>
      <c r="I227" s="80" t="str">
        <f t="array" ref="I227">XLOOKUP(C227,aux_BD_Laborales!$B$2:$B$207,aux_BD_Laborales!$R$2:$R$207,"no dato",0,1)</f>
        <v>#VALUE!</v>
      </c>
      <c r="J227" s="80" t="str">
        <f t="array" ref="J227">XLOOKUP(C227,BD_personas!$A$2:$A$196,BD_personas!$D$2:$D$196,"no dato",0,1)</f>
        <v>#VALUE!</v>
      </c>
      <c r="K227" s="81" t="str">
        <f t="array" ref="K227">XLOOKUP(C227,BD_personas!$A$2:$A$196,BD_personas!$P$2:$P$196,"no dato",0,1)</f>
        <v>#VALUE!</v>
      </c>
      <c r="L227" s="80" t="str">
        <f>COUNTIF(Bd_hijos!B:B,C227)</f>
        <v>0</v>
      </c>
      <c r="M227" s="82" t="str">
        <f>COUNTIFS(Bd_hijos!B:B,C227,Bd_hijos!I:I,1)</f>
        <v>0</v>
      </c>
      <c r="N227" s="82" t="str">
        <f>COUNTIFS(Bd_hijos!B:B,C227,Bd_hijos!J:J,1)</f>
        <v>0</v>
      </c>
      <c r="O227" s="82" t="str">
        <f>COUNTIFS(Bd_hijos!B:B,C227,Bd_hijos!K:K,1)</f>
        <v>0</v>
      </c>
      <c r="P227" s="82" t="str">
        <f>COUNTIFS(Bd_hijos!B:B,C227,Bd_hijos!L:L,1)</f>
        <v>0</v>
      </c>
      <c r="Q227" s="82" t="str">
        <f t="shared" si="1"/>
        <v>0</v>
      </c>
      <c r="R227" s="80" t="str">
        <f t="array" ref="R227">XLOOKUP(C227,BD_personas!$A$2:$A$196,BD_personas!$O$2:$O$196,"no dato",0,1)</f>
        <v>#VALUE!</v>
      </c>
      <c r="S227" s="80" t="str">
        <f t="array" ref="S227">XLOOKUP(C227,BD_personas!$A$2:$A$196,BD_personas!$N$2:$N$196,"no dato",0,1)</f>
        <v>#VALUE!</v>
      </c>
      <c r="T227" s="80" t="str">
        <f t="array" ref="T227">XLOOKUP(R227,grupo_whatsapp!$A$2:$A$306,grupo_whatsapp!$B$2:$B$306,"no esta",0,1)</f>
        <v>#VALUE!</v>
      </c>
      <c r="U227" s="80" t="str">
        <f t="array" ref="U227">XLOOKUP(C227,aux_BD_Laborales!$A$2:$A$207,aux_BD_Laborales!$S$2:$S$207,"no dato",0,1)</f>
        <v>#VALUE!</v>
      </c>
      <c r="V227" s="83" t="str">
        <f t="array" ref="V227">XLOOKUP(C227,aux_BD_Laborales!$B$2:$B$207,aux_BD_Laborales!$T$2:$T$207,"no tiene ficha pdf",0,1)</f>
        <v>#VALUE!</v>
      </c>
      <c r="W227" s="55"/>
    </row>
    <row r="228" ht="15.75" customHeight="1">
      <c r="A228" s="55"/>
      <c r="B228" s="55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5"/>
      <c r="N228" s="86"/>
      <c r="O228" s="86"/>
      <c r="P228" s="86"/>
      <c r="Q228" s="84"/>
      <c r="R228" s="84"/>
      <c r="S228" s="84"/>
      <c r="T228" s="55"/>
      <c r="U228" s="55"/>
      <c r="V228" s="55"/>
      <c r="W228" s="55"/>
    </row>
    <row r="229" ht="15.75" customHeight="1">
      <c r="A229" s="55"/>
      <c r="B229" s="55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5"/>
      <c r="N229" s="86"/>
      <c r="O229" s="86"/>
      <c r="P229" s="86"/>
      <c r="Q229" s="84"/>
      <c r="R229" s="84"/>
      <c r="S229" s="84"/>
      <c r="T229" s="55"/>
      <c r="U229" s="55"/>
      <c r="V229" s="55"/>
      <c r="W229" s="55"/>
    </row>
    <row r="230" ht="15.75" customHeight="1">
      <c r="A230" s="55"/>
      <c r="B230" s="55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5"/>
      <c r="N230" s="86"/>
      <c r="O230" s="86"/>
      <c r="P230" s="86"/>
      <c r="Q230" s="84"/>
      <c r="R230" s="84"/>
      <c r="S230" s="84"/>
      <c r="T230" s="55"/>
      <c r="U230" s="55"/>
      <c r="V230" s="55"/>
      <c r="W230" s="55"/>
    </row>
    <row r="231" ht="15.75" customHeight="1">
      <c r="A231" s="55"/>
      <c r="B231" s="55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5"/>
      <c r="N231" s="86"/>
      <c r="O231" s="86"/>
      <c r="P231" s="86"/>
      <c r="Q231" s="84"/>
      <c r="R231" s="84"/>
      <c r="S231" s="84"/>
      <c r="T231" s="55"/>
      <c r="U231" s="55"/>
      <c r="V231" s="55"/>
      <c r="W231" s="55"/>
    </row>
    <row r="232" ht="15.75" customHeight="1">
      <c r="A232" s="55"/>
      <c r="B232" s="55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5"/>
      <c r="N232" s="86"/>
      <c r="O232" s="86"/>
      <c r="P232" s="86"/>
      <c r="Q232" s="84"/>
      <c r="R232" s="84"/>
      <c r="S232" s="84"/>
      <c r="T232" s="55"/>
      <c r="U232" s="55"/>
      <c r="V232" s="55"/>
      <c r="W232" s="55"/>
    </row>
    <row r="233" ht="15.75" customHeight="1">
      <c r="A233" s="55"/>
      <c r="B233" s="55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5"/>
      <c r="N233" s="86"/>
      <c r="O233" s="86"/>
      <c r="P233" s="86"/>
      <c r="Q233" s="84"/>
      <c r="R233" s="84"/>
      <c r="S233" s="84"/>
      <c r="T233" s="55"/>
      <c r="U233" s="55"/>
      <c r="V233" s="55"/>
      <c r="W233" s="55"/>
    </row>
    <row r="234" ht="15.75" customHeight="1">
      <c r="A234" s="55"/>
      <c r="B234" s="55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5"/>
      <c r="N234" s="86"/>
      <c r="O234" s="86"/>
      <c r="P234" s="86"/>
      <c r="Q234" s="84"/>
      <c r="R234" s="84"/>
      <c r="S234" s="84"/>
      <c r="T234" s="55"/>
      <c r="U234" s="55"/>
      <c r="V234" s="55"/>
      <c r="W234" s="55"/>
    </row>
    <row r="235" ht="15.75" customHeight="1">
      <c r="A235" s="55"/>
      <c r="B235" s="55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5"/>
      <c r="N235" s="86"/>
      <c r="O235" s="86"/>
      <c r="P235" s="86"/>
      <c r="Q235" s="84"/>
      <c r="R235" s="84"/>
      <c r="S235" s="84"/>
      <c r="T235" s="55"/>
      <c r="U235" s="55"/>
      <c r="V235" s="55"/>
      <c r="W235" s="55"/>
    </row>
    <row r="236" ht="15.75" customHeight="1">
      <c r="A236" s="55"/>
      <c r="B236" s="55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5"/>
      <c r="N236" s="86"/>
      <c r="O236" s="86"/>
      <c r="P236" s="86"/>
      <c r="Q236" s="84"/>
      <c r="R236" s="84"/>
      <c r="S236" s="84"/>
      <c r="T236" s="55"/>
      <c r="U236" s="55"/>
      <c r="V236" s="55"/>
      <c r="W236" s="55"/>
    </row>
    <row r="237" ht="15.75" customHeight="1">
      <c r="A237" s="55"/>
      <c r="B237" s="55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5"/>
      <c r="N237" s="86"/>
      <c r="O237" s="86"/>
      <c r="P237" s="86"/>
      <c r="Q237" s="84"/>
      <c r="R237" s="84"/>
      <c r="S237" s="84"/>
      <c r="T237" s="55"/>
      <c r="U237" s="55"/>
      <c r="V237" s="55"/>
      <c r="W237" s="55"/>
    </row>
    <row r="238" ht="15.75" customHeight="1">
      <c r="A238" s="55"/>
      <c r="B238" s="55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5"/>
      <c r="N238" s="86"/>
      <c r="O238" s="86"/>
      <c r="P238" s="86"/>
      <c r="Q238" s="84"/>
      <c r="R238" s="84"/>
      <c r="S238" s="84"/>
      <c r="T238" s="55"/>
      <c r="U238" s="55"/>
      <c r="V238" s="55"/>
      <c r="W238" s="55"/>
    </row>
    <row r="239" ht="15.75" customHeight="1">
      <c r="A239" s="55"/>
      <c r="B239" s="55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5"/>
      <c r="N239" s="86"/>
      <c r="O239" s="86"/>
      <c r="P239" s="86"/>
      <c r="Q239" s="84"/>
      <c r="R239" s="84"/>
      <c r="S239" s="84"/>
      <c r="T239" s="55"/>
      <c r="U239" s="55"/>
      <c r="V239" s="55"/>
      <c r="W239" s="55"/>
    </row>
    <row r="240" ht="15.75" customHeight="1">
      <c r="A240" s="55"/>
      <c r="B240" s="55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5"/>
      <c r="N240" s="86"/>
      <c r="O240" s="86"/>
      <c r="P240" s="86"/>
      <c r="Q240" s="84"/>
      <c r="R240" s="84"/>
      <c r="S240" s="84"/>
      <c r="T240" s="55"/>
      <c r="U240" s="55"/>
      <c r="V240" s="55"/>
      <c r="W240" s="55"/>
    </row>
    <row r="241" ht="15.75" customHeight="1">
      <c r="A241" s="55"/>
      <c r="B241" s="55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5"/>
      <c r="N241" s="86"/>
      <c r="O241" s="86"/>
      <c r="P241" s="86"/>
      <c r="Q241" s="84"/>
      <c r="R241" s="84"/>
      <c r="S241" s="84"/>
      <c r="T241" s="55"/>
      <c r="U241" s="55"/>
      <c r="V241" s="55"/>
      <c r="W241" s="55"/>
    </row>
    <row r="242" ht="15.75" customHeight="1">
      <c r="A242" s="55"/>
      <c r="B242" s="55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5"/>
      <c r="N242" s="86"/>
      <c r="O242" s="86"/>
      <c r="P242" s="86"/>
      <c r="Q242" s="84"/>
      <c r="R242" s="84"/>
      <c r="S242" s="84"/>
      <c r="T242" s="55"/>
      <c r="U242" s="55"/>
      <c r="V242" s="55"/>
      <c r="W242" s="55"/>
    </row>
    <row r="243" ht="15.75" customHeight="1">
      <c r="A243" s="55"/>
      <c r="B243" s="55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5"/>
      <c r="N243" s="86"/>
      <c r="O243" s="86"/>
      <c r="P243" s="86"/>
      <c r="Q243" s="84"/>
      <c r="R243" s="84"/>
      <c r="S243" s="84"/>
      <c r="T243" s="55"/>
      <c r="U243" s="55"/>
      <c r="V243" s="55"/>
      <c r="W243" s="55"/>
    </row>
    <row r="244" ht="15.75" customHeight="1">
      <c r="A244" s="55"/>
      <c r="B244" s="55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5"/>
      <c r="N244" s="86"/>
      <c r="O244" s="86"/>
      <c r="P244" s="86"/>
      <c r="Q244" s="84"/>
      <c r="R244" s="84"/>
      <c r="S244" s="84"/>
      <c r="T244" s="55"/>
      <c r="U244" s="55"/>
      <c r="V244" s="55"/>
      <c r="W244" s="55"/>
    </row>
    <row r="245" ht="15.75" customHeight="1">
      <c r="A245" s="55"/>
      <c r="B245" s="55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5"/>
      <c r="N245" s="86"/>
      <c r="O245" s="86"/>
      <c r="P245" s="86"/>
      <c r="Q245" s="84"/>
      <c r="R245" s="84"/>
      <c r="S245" s="84"/>
      <c r="T245" s="55"/>
      <c r="U245" s="55"/>
      <c r="V245" s="55"/>
      <c r="W245" s="55"/>
    </row>
    <row r="246" ht="15.75" customHeight="1">
      <c r="A246" s="55"/>
      <c r="B246" s="55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5"/>
      <c r="N246" s="86"/>
      <c r="O246" s="86"/>
      <c r="P246" s="86"/>
      <c r="Q246" s="84"/>
      <c r="R246" s="84"/>
      <c r="S246" s="84"/>
      <c r="T246" s="55"/>
      <c r="U246" s="55"/>
      <c r="V246" s="55"/>
      <c r="W246" s="55"/>
    </row>
    <row r="247" ht="15.75" customHeight="1">
      <c r="A247" s="55"/>
      <c r="B247" s="55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5"/>
      <c r="N247" s="86"/>
      <c r="O247" s="86"/>
      <c r="P247" s="86"/>
      <c r="Q247" s="84"/>
      <c r="R247" s="84"/>
      <c r="S247" s="84"/>
      <c r="T247" s="55"/>
      <c r="U247" s="55"/>
      <c r="V247" s="55"/>
      <c r="W247" s="55"/>
    </row>
    <row r="248" ht="15.75" customHeight="1">
      <c r="A248" s="55"/>
      <c r="B248" s="55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5"/>
      <c r="N248" s="86"/>
      <c r="O248" s="86"/>
      <c r="P248" s="86"/>
      <c r="Q248" s="84"/>
      <c r="R248" s="84"/>
      <c r="S248" s="84"/>
      <c r="T248" s="55"/>
      <c r="U248" s="55"/>
      <c r="V248" s="55"/>
      <c r="W248" s="55"/>
    </row>
    <row r="249" ht="15.75" customHeight="1">
      <c r="A249" s="55"/>
      <c r="B249" s="55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5"/>
      <c r="N249" s="86"/>
      <c r="O249" s="86"/>
      <c r="P249" s="86"/>
      <c r="Q249" s="84"/>
      <c r="R249" s="84"/>
      <c r="S249" s="84"/>
      <c r="T249" s="55"/>
      <c r="U249" s="55"/>
      <c r="V249" s="55"/>
      <c r="W249" s="55"/>
    </row>
    <row r="250" ht="15.75" customHeight="1">
      <c r="A250" s="55"/>
      <c r="B250" s="55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5"/>
      <c r="N250" s="86"/>
      <c r="O250" s="86"/>
      <c r="P250" s="86"/>
      <c r="Q250" s="84"/>
      <c r="R250" s="84"/>
      <c r="S250" s="84"/>
      <c r="T250" s="55"/>
      <c r="U250" s="55"/>
      <c r="V250" s="55"/>
      <c r="W250" s="55"/>
    </row>
    <row r="251" ht="15.75" customHeight="1">
      <c r="A251" s="55"/>
      <c r="B251" s="55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5"/>
      <c r="N251" s="86"/>
      <c r="O251" s="86"/>
      <c r="P251" s="86"/>
      <c r="Q251" s="84"/>
      <c r="R251" s="84"/>
      <c r="S251" s="84"/>
      <c r="T251" s="55"/>
      <c r="U251" s="55"/>
      <c r="V251" s="55"/>
      <c r="W251" s="55"/>
    </row>
    <row r="252" ht="15.75" customHeight="1">
      <c r="A252" s="55"/>
      <c r="B252" s="55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5"/>
      <c r="N252" s="86"/>
      <c r="O252" s="86"/>
      <c r="P252" s="86"/>
      <c r="Q252" s="84"/>
      <c r="R252" s="84"/>
      <c r="S252" s="84"/>
      <c r="T252" s="55"/>
      <c r="U252" s="55"/>
      <c r="V252" s="55"/>
      <c r="W252" s="55"/>
    </row>
    <row r="253" ht="15.75" customHeight="1">
      <c r="A253" s="55"/>
      <c r="B253" s="55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5"/>
      <c r="N253" s="86"/>
      <c r="O253" s="86"/>
      <c r="P253" s="86"/>
      <c r="Q253" s="84"/>
      <c r="R253" s="84"/>
      <c r="S253" s="84"/>
      <c r="T253" s="55"/>
      <c r="U253" s="55"/>
      <c r="V253" s="55"/>
      <c r="W253" s="55"/>
    </row>
    <row r="254" ht="15.75" customHeight="1">
      <c r="A254" s="55"/>
      <c r="B254" s="55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5"/>
      <c r="N254" s="86"/>
      <c r="O254" s="86"/>
      <c r="P254" s="86"/>
      <c r="Q254" s="84"/>
      <c r="R254" s="84"/>
      <c r="S254" s="84"/>
      <c r="T254" s="55"/>
      <c r="U254" s="55"/>
      <c r="V254" s="55"/>
      <c r="W254" s="55"/>
    </row>
    <row r="255" ht="15.75" customHeight="1">
      <c r="A255" s="55"/>
      <c r="B255" s="55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5"/>
      <c r="N255" s="86"/>
      <c r="O255" s="86"/>
      <c r="P255" s="86"/>
      <c r="Q255" s="84"/>
      <c r="R255" s="84"/>
      <c r="S255" s="84"/>
      <c r="T255" s="55"/>
      <c r="U255" s="55"/>
      <c r="V255" s="55"/>
      <c r="W255" s="55"/>
    </row>
    <row r="256" ht="15.75" customHeight="1">
      <c r="A256" s="55"/>
      <c r="B256" s="55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5"/>
      <c r="N256" s="86"/>
      <c r="O256" s="86"/>
      <c r="P256" s="86"/>
      <c r="Q256" s="84"/>
      <c r="R256" s="84"/>
      <c r="S256" s="84"/>
      <c r="T256" s="55"/>
      <c r="U256" s="55"/>
      <c r="V256" s="55"/>
      <c r="W256" s="55"/>
    </row>
    <row r="257" ht="15.75" customHeight="1">
      <c r="A257" s="55"/>
      <c r="B257" s="55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5"/>
      <c r="N257" s="86"/>
      <c r="O257" s="86"/>
      <c r="P257" s="86"/>
      <c r="Q257" s="84"/>
      <c r="R257" s="84"/>
      <c r="S257" s="84"/>
      <c r="T257" s="55"/>
      <c r="U257" s="55"/>
      <c r="V257" s="55"/>
      <c r="W257" s="55"/>
    </row>
    <row r="258" ht="15.75" customHeight="1">
      <c r="A258" s="55"/>
      <c r="B258" s="55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5"/>
      <c r="N258" s="86"/>
      <c r="O258" s="86"/>
      <c r="P258" s="86"/>
      <c r="Q258" s="84"/>
      <c r="R258" s="84"/>
      <c r="S258" s="84"/>
      <c r="T258" s="55"/>
      <c r="U258" s="55"/>
      <c r="V258" s="55"/>
      <c r="W258" s="55"/>
    </row>
    <row r="259" ht="15.75" customHeight="1">
      <c r="A259" s="55"/>
      <c r="B259" s="55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5"/>
      <c r="N259" s="86"/>
      <c r="O259" s="86"/>
      <c r="P259" s="86"/>
      <c r="Q259" s="84"/>
      <c r="R259" s="84"/>
      <c r="S259" s="84"/>
      <c r="T259" s="55"/>
      <c r="U259" s="55"/>
      <c r="V259" s="55"/>
      <c r="W259" s="55"/>
    </row>
    <row r="260" ht="15.75" customHeight="1">
      <c r="A260" s="55"/>
      <c r="B260" s="55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5"/>
      <c r="N260" s="86"/>
      <c r="O260" s="86"/>
      <c r="P260" s="86"/>
      <c r="Q260" s="84"/>
      <c r="R260" s="84"/>
      <c r="S260" s="84"/>
      <c r="T260" s="55"/>
      <c r="U260" s="55"/>
      <c r="V260" s="55"/>
      <c r="W260" s="55"/>
    </row>
    <row r="261" ht="15.75" customHeight="1">
      <c r="A261" s="55"/>
      <c r="B261" s="55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5"/>
      <c r="N261" s="86"/>
      <c r="O261" s="86"/>
      <c r="P261" s="86"/>
      <c r="Q261" s="84"/>
      <c r="R261" s="84"/>
      <c r="S261" s="84"/>
      <c r="T261" s="55"/>
      <c r="U261" s="55"/>
      <c r="V261" s="55"/>
      <c r="W261" s="55"/>
    </row>
    <row r="262" ht="15.75" customHeight="1">
      <c r="A262" s="55"/>
      <c r="B262" s="55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5"/>
      <c r="N262" s="86"/>
      <c r="O262" s="86"/>
      <c r="P262" s="86"/>
      <c r="Q262" s="84"/>
      <c r="R262" s="84"/>
      <c r="S262" s="84"/>
      <c r="T262" s="55"/>
      <c r="U262" s="55"/>
      <c r="V262" s="55"/>
      <c r="W262" s="55"/>
    </row>
    <row r="263" ht="15.75" customHeight="1">
      <c r="A263" s="55"/>
      <c r="B263" s="55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5"/>
      <c r="N263" s="86"/>
      <c r="O263" s="86"/>
      <c r="P263" s="86"/>
      <c r="Q263" s="84"/>
      <c r="R263" s="84"/>
      <c r="S263" s="84"/>
      <c r="T263" s="55"/>
      <c r="U263" s="55"/>
      <c r="V263" s="55"/>
      <c r="W263" s="55"/>
    </row>
    <row r="264" ht="15.75" customHeight="1">
      <c r="A264" s="55"/>
      <c r="B264" s="55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5"/>
      <c r="N264" s="86"/>
      <c r="O264" s="86"/>
      <c r="P264" s="86"/>
      <c r="Q264" s="84"/>
      <c r="R264" s="84"/>
      <c r="S264" s="84"/>
      <c r="T264" s="55"/>
      <c r="U264" s="55"/>
      <c r="V264" s="55"/>
      <c r="W264" s="55"/>
    </row>
    <row r="265" ht="15.75" customHeight="1">
      <c r="A265" s="55"/>
      <c r="B265" s="55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5"/>
      <c r="N265" s="86"/>
      <c r="O265" s="86"/>
      <c r="P265" s="86"/>
      <c r="Q265" s="84"/>
      <c r="R265" s="84"/>
      <c r="S265" s="84"/>
      <c r="T265" s="55"/>
      <c r="U265" s="55"/>
      <c r="V265" s="55"/>
      <c r="W265" s="55"/>
    </row>
    <row r="266" ht="15.75" customHeight="1">
      <c r="A266" s="55"/>
      <c r="B266" s="55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5"/>
      <c r="N266" s="86"/>
      <c r="O266" s="86"/>
      <c r="P266" s="86"/>
      <c r="Q266" s="84"/>
      <c r="R266" s="84"/>
      <c r="S266" s="84"/>
      <c r="T266" s="55"/>
      <c r="U266" s="55"/>
      <c r="V266" s="55"/>
      <c r="W266" s="55"/>
    </row>
    <row r="267" ht="15.75" customHeight="1">
      <c r="A267" s="55"/>
      <c r="B267" s="55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5"/>
      <c r="N267" s="86"/>
      <c r="O267" s="86"/>
      <c r="P267" s="86"/>
      <c r="Q267" s="84"/>
      <c r="R267" s="84"/>
      <c r="S267" s="84"/>
      <c r="T267" s="55"/>
      <c r="U267" s="55"/>
      <c r="V267" s="55"/>
      <c r="W267" s="55"/>
    </row>
    <row r="268" ht="15.75" customHeight="1">
      <c r="A268" s="55"/>
      <c r="B268" s="55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5"/>
      <c r="N268" s="86"/>
      <c r="O268" s="86"/>
      <c r="P268" s="86"/>
      <c r="Q268" s="84"/>
      <c r="R268" s="84"/>
      <c r="S268" s="84"/>
      <c r="T268" s="55"/>
      <c r="U268" s="55"/>
      <c r="V268" s="55"/>
      <c r="W268" s="55"/>
    </row>
    <row r="269" ht="15.75" customHeight="1">
      <c r="A269" s="55"/>
      <c r="B269" s="55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5"/>
      <c r="N269" s="86"/>
      <c r="O269" s="86"/>
      <c r="P269" s="86"/>
      <c r="Q269" s="84"/>
      <c r="R269" s="84"/>
      <c r="S269" s="84"/>
      <c r="T269" s="55"/>
      <c r="U269" s="55"/>
      <c r="V269" s="55"/>
      <c r="W269" s="55"/>
    </row>
    <row r="270" ht="15.75" customHeight="1">
      <c r="A270" s="55"/>
      <c r="B270" s="55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5"/>
      <c r="N270" s="86"/>
      <c r="O270" s="86"/>
      <c r="P270" s="86"/>
      <c r="Q270" s="84"/>
      <c r="R270" s="84"/>
      <c r="S270" s="84"/>
      <c r="T270" s="55"/>
      <c r="U270" s="55"/>
      <c r="V270" s="55"/>
      <c r="W270" s="55"/>
    </row>
    <row r="271" ht="15.75" customHeight="1">
      <c r="A271" s="55"/>
      <c r="B271" s="55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5"/>
      <c r="N271" s="86"/>
      <c r="O271" s="86"/>
      <c r="P271" s="86"/>
      <c r="Q271" s="84"/>
      <c r="R271" s="84"/>
      <c r="S271" s="84"/>
      <c r="T271" s="55"/>
      <c r="U271" s="55"/>
      <c r="V271" s="55"/>
      <c r="W271" s="55"/>
    </row>
    <row r="272" ht="15.75" customHeight="1">
      <c r="A272" s="55"/>
      <c r="B272" s="55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5"/>
      <c r="N272" s="86"/>
      <c r="O272" s="86"/>
      <c r="P272" s="86"/>
      <c r="Q272" s="84"/>
      <c r="R272" s="84"/>
      <c r="S272" s="84"/>
      <c r="T272" s="55"/>
      <c r="U272" s="55"/>
      <c r="V272" s="55"/>
      <c r="W272" s="55"/>
    </row>
    <row r="273" ht="15.75" customHeight="1">
      <c r="A273" s="55"/>
      <c r="B273" s="55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5"/>
      <c r="N273" s="86"/>
      <c r="O273" s="86"/>
      <c r="P273" s="86"/>
      <c r="Q273" s="84"/>
      <c r="R273" s="84"/>
      <c r="S273" s="84"/>
      <c r="T273" s="55"/>
      <c r="U273" s="55"/>
      <c r="V273" s="55"/>
      <c r="W273" s="55"/>
    </row>
    <row r="274" ht="15.75" customHeight="1">
      <c r="A274" s="55"/>
      <c r="B274" s="55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5"/>
      <c r="N274" s="86"/>
      <c r="O274" s="86"/>
      <c r="P274" s="86"/>
      <c r="Q274" s="84"/>
      <c r="R274" s="84"/>
      <c r="S274" s="84"/>
      <c r="T274" s="55"/>
      <c r="U274" s="55"/>
      <c r="V274" s="55"/>
      <c r="W274" s="55"/>
    </row>
    <row r="275" ht="15.75" customHeight="1">
      <c r="A275" s="55"/>
      <c r="B275" s="55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5"/>
      <c r="N275" s="86"/>
      <c r="O275" s="86"/>
      <c r="P275" s="86"/>
      <c r="Q275" s="84"/>
      <c r="R275" s="84"/>
      <c r="S275" s="84"/>
      <c r="T275" s="55"/>
      <c r="U275" s="55"/>
      <c r="V275" s="55"/>
      <c r="W275" s="55"/>
    </row>
    <row r="276" ht="15.75" customHeight="1">
      <c r="A276" s="55"/>
      <c r="B276" s="55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5"/>
      <c r="N276" s="86"/>
      <c r="O276" s="86"/>
      <c r="P276" s="86"/>
      <c r="Q276" s="84"/>
      <c r="R276" s="84"/>
      <c r="S276" s="84"/>
      <c r="T276" s="55"/>
      <c r="U276" s="55"/>
      <c r="V276" s="55"/>
      <c r="W276" s="55"/>
    </row>
    <row r="277" ht="15.75" customHeight="1">
      <c r="A277" s="55"/>
      <c r="B277" s="55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5"/>
      <c r="N277" s="86"/>
      <c r="O277" s="86"/>
      <c r="P277" s="86"/>
      <c r="Q277" s="84"/>
      <c r="R277" s="84"/>
      <c r="S277" s="84"/>
      <c r="T277" s="55"/>
      <c r="U277" s="55"/>
      <c r="V277" s="55"/>
      <c r="W277" s="55"/>
    </row>
    <row r="278" ht="15.75" customHeight="1">
      <c r="A278" s="55"/>
      <c r="B278" s="55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5"/>
      <c r="N278" s="86"/>
      <c r="O278" s="86"/>
      <c r="P278" s="86"/>
      <c r="Q278" s="84"/>
      <c r="R278" s="84"/>
      <c r="S278" s="84"/>
      <c r="T278" s="55"/>
      <c r="U278" s="55"/>
      <c r="V278" s="55"/>
      <c r="W278" s="55"/>
    </row>
    <row r="279" ht="15.75" customHeight="1">
      <c r="A279" s="55"/>
      <c r="B279" s="55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5"/>
      <c r="N279" s="86"/>
      <c r="O279" s="86"/>
      <c r="P279" s="86"/>
      <c r="Q279" s="84"/>
      <c r="R279" s="84"/>
      <c r="S279" s="84"/>
      <c r="T279" s="55"/>
      <c r="U279" s="55"/>
      <c r="V279" s="55"/>
      <c r="W279" s="55"/>
    </row>
    <row r="280" ht="15.75" customHeight="1">
      <c r="A280" s="55"/>
      <c r="B280" s="55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5"/>
      <c r="N280" s="86"/>
      <c r="O280" s="86"/>
      <c r="P280" s="86"/>
      <c r="Q280" s="84"/>
      <c r="R280" s="84"/>
      <c r="S280" s="84"/>
      <c r="T280" s="55"/>
      <c r="U280" s="55"/>
      <c r="V280" s="55"/>
      <c r="W280" s="55"/>
    </row>
    <row r="281" ht="15.75" customHeight="1">
      <c r="A281" s="55"/>
      <c r="B281" s="55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5"/>
      <c r="N281" s="86"/>
      <c r="O281" s="86"/>
      <c r="P281" s="86"/>
      <c r="Q281" s="84"/>
      <c r="R281" s="84"/>
      <c r="S281" s="84"/>
      <c r="T281" s="55"/>
      <c r="U281" s="55"/>
      <c r="V281" s="55"/>
      <c r="W281" s="55"/>
    </row>
    <row r="282" ht="15.75" customHeight="1">
      <c r="A282" s="55"/>
      <c r="B282" s="55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5"/>
      <c r="N282" s="86"/>
      <c r="O282" s="86"/>
      <c r="P282" s="86"/>
      <c r="Q282" s="84"/>
      <c r="R282" s="84"/>
      <c r="S282" s="84"/>
      <c r="T282" s="55"/>
      <c r="U282" s="55"/>
      <c r="V282" s="55"/>
      <c r="W282" s="55"/>
    </row>
    <row r="283" ht="15.75" customHeight="1">
      <c r="A283" s="55"/>
      <c r="B283" s="55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5"/>
      <c r="N283" s="86"/>
      <c r="O283" s="86"/>
      <c r="P283" s="86"/>
      <c r="Q283" s="84"/>
      <c r="R283" s="84"/>
      <c r="S283" s="84"/>
      <c r="T283" s="55"/>
      <c r="U283" s="55"/>
      <c r="V283" s="55"/>
      <c r="W283" s="55"/>
    </row>
    <row r="284" ht="15.75" customHeight="1">
      <c r="A284" s="55"/>
      <c r="B284" s="55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5"/>
      <c r="N284" s="86"/>
      <c r="O284" s="86"/>
      <c r="P284" s="86"/>
      <c r="Q284" s="84"/>
      <c r="R284" s="84"/>
      <c r="S284" s="84"/>
      <c r="T284" s="55"/>
      <c r="U284" s="55"/>
      <c r="V284" s="55"/>
      <c r="W284" s="55"/>
    </row>
    <row r="285" ht="15.75" customHeight="1">
      <c r="A285" s="55"/>
      <c r="B285" s="55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5"/>
      <c r="N285" s="86"/>
      <c r="O285" s="86"/>
      <c r="P285" s="86"/>
      <c r="Q285" s="84"/>
      <c r="R285" s="84"/>
      <c r="S285" s="84"/>
      <c r="T285" s="55"/>
      <c r="U285" s="55"/>
      <c r="V285" s="55"/>
      <c r="W285" s="55"/>
    </row>
    <row r="286" ht="15.75" customHeight="1">
      <c r="A286" s="55"/>
      <c r="B286" s="55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5"/>
      <c r="N286" s="86"/>
      <c r="O286" s="86"/>
      <c r="P286" s="86"/>
      <c r="Q286" s="84"/>
      <c r="R286" s="84"/>
      <c r="S286" s="84"/>
      <c r="T286" s="55"/>
      <c r="U286" s="55"/>
      <c r="V286" s="55"/>
      <c r="W286" s="55"/>
    </row>
    <row r="287" ht="15.75" customHeight="1">
      <c r="A287" s="55"/>
      <c r="B287" s="55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5"/>
      <c r="N287" s="86"/>
      <c r="O287" s="86"/>
      <c r="P287" s="86"/>
      <c r="Q287" s="84"/>
      <c r="R287" s="84"/>
      <c r="S287" s="84"/>
      <c r="T287" s="55"/>
      <c r="U287" s="55"/>
      <c r="V287" s="55"/>
      <c r="W287" s="55"/>
    </row>
    <row r="288" ht="15.75" customHeight="1">
      <c r="A288" s="55"/>
      <c r="B288" s="55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5"/>
      <c r="N288" s="86"/>
      <c r="O288" s="86"/>
      <c r="P288" s="86"/>
      <c r="Q288" s="84"/>
      <c r="R288" s="84"/>
      <c r="S288" s="84"/>
      <c r="T288" s="55"/>
      <c r="U288" s="55"/>
      <c r="V288" s="55"/>
      <c r="W288" s="55"/>
    </row>
    <row r="289" ht="15.75" customHeight="1">
      <c r="A289" s="55"/>
      <c r="B289" s="55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5"/>
      <c r="N289" s="86"/>
      <c r="O289" s="86"/>
      <c r="P289" s="86"/>
      <c r="Q289" s="84"/>
      <c r="R289" s="84"/>
      <c r="S289" s="84"/>
      <c r="T289" s="55"/>
      <c r="U289" s="55"/>
      <c r="V289" s="55"/>
      <c r="W289" s="55"/>
    </row>
    <row r="290" ht="15.75" customHeight="1">
      <c r="A290" s="55"/>
      <c r="B290" s="55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5"/>
      <c r="N290" s="86"/>
      <c r="O290" s="86"/>
      <c r="P290" s="86"/>
      <c r="Q290" s="84"/>
      <c r="R290" s="84"/>
      <c r="S290" s="84"/>
      <c r="T290" s="55"/>
      <c r="U290" s="55"/>
      <c r="V290" s="55"/>
      <c r="W290" s="55"/>
    </row>
    <row r="291" ht="15.75" customHeight="1">
      <c r="A291" s="55"/>
      <c r="B291" s="55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5"/>
      <c r="N291" s="86"/>
      <c r="O291" s="86"/>
      <c r="P291" s="86"/>
      <c r="Q291" s="84"/>
      <c r="R291" s="84"/>
      <c r="S291" s="84"/>
      <c r="T291" s="55"/>
      <c r="U291" s="55"/>
      <c r="V291" s="55"/>
      <c r="W291" s="55"/>
    </row>
    <row r="292" ht="15.75" customHeight="1">
      <c r="A292" s="55"/>
      <c r="B292" s="55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5"/>
      <c r="N292" s="86"/>
      <c r="O292" s="86"/>
      <c r="P292" s="86"/>
      <c r="Q292" s="84"/>
      <c r="R292" s="84"/>
      <c r="S292" s="84"/>
      <c r="T292" s="55"/>
      <c r="U292" s="55"/>
      <c r="V292" s="55"/>
      <c r="W292" s="55"/>
    </row>
    <row r="293" ht="15.75" customHeight="1">
      <c r="A293" s="55"/>
      <c r="B293" s="55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5"/>
      <c r="N293" s="86"/>
      <c r="O293" s="86"/>
      <c r="P293" s="86"/>
      <c r="Q293" s="84"/>
      <c r="R293" s="84"/>
      <c r="S293" s="84"/>
      <c r="T293" s="55"/>
      <c r="U293" s="55"/>
      <c r="V293" s="55"/>
      <c r="W293" s="55"/>
    </row>
    <row r="294" ht="15.75" customHeight="1">
      <c r="A294" s="55"/>
      <c r="B294" s="55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5"/>
      <c r="N294" s="86"/>
      <c r="O294" s="86"/>
      <c r="P294" s="86"/>
      <c r="Q294" s="84"/>
      <c r="R294" s="84"/>
      <c r="S294" s="84"/>
      <c r="T294" s="55"/>
      <c r="U294" s="55"/>
      <c r="V294" s="55"/>
      <c r="W294" s="55"/>
    </row>
    <row r="295" ht="15.75" customHeight="1">
      <c r="A295" s="55"/>
      <c r="B295" s="55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5"/>
      <c r="N295" s="86"/>
      <c r="O295" s="86"/>
      <c r="P295" s="86"/>
      <c r="Q295" s="84"/>
      <c r="R295" s="84"/>
      <c r="S295" s="84"/>
      <c r="T295" s="55"/>
      <c r="U295" s="55"/>
      <c r="V295" s="55"/>
      <c r="W295" s="55"/>
    </row>
    <row r="296" ht="15.75" customHeight="1">
      <c r="A296" s="55"/>
      <c r="B296" s="55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5"/>
      <c r="N296" s="86"/>
      <c r="O296" s="86"/>
      <c r="P296" s="86"/>
      <c r="Q296" s="84"/>
      <c r="R296" s="84"/>
      <c r="S296" s="84"/>
      <c r="T296" s="55"/>
      <c r="U296" s="55"/>
      <c r="V296" s="55"/>
      <c r="W296" s="55"/>
    </row>
    <row r="297" ht="15.75" customHeight="1">
      <c r="A297" s="55"/>
      <c r="B297" s="55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5"/>
      <c r="N297" s="86"/>
      <c r="O297" s="86"/>
      <c r="P297" s="86"/>
      <c r="Q297" s="84"/>
      <c r="R297" s="84"/>
      <c r="S297" s="84"/>
      <c r="T297" s="55"/>
      <c r="U297" s="55"/>
      <c r="V297" s="55"/>
      <c r="W297" s="55"/>
    </row>
    <row r="298" ht="15.75" customHeight="1">
      <c r="A298" s="55"/>
      <c r="B298" s="55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5"/>
      <c r="N298" s="86"/>
      <c r="O298" s="86"/>
      <c r="P298" s="86"/>
      <c r="Q298" s="84"/>
      <c r="R298" s="84"/>
      <c r="S298" s="84"/>
      <c r="T298" s="55"/>
      <c r="U298" s="55"/>
      <c r="V298" s="55"/>
      <c r="W298" s="55"/>
    </row>
    <row r="299" ht="15.75" customHeight="1">
      <c r="A299" s="55"/>
      <c r="B299" s="55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5"/>
      <c r="N299" s="86"/>
      <c r="O299" s="86"/>
      <c r="P299" s="86"/>
      <c r="Q299" s="84"/>
      <c r="R299" s="84"/>
      <c r="S299" s="84"/>
      <c r="T299" s="55"/>
      <c r="U299" s="55"/>
      <c r="V299" s="55"/>
      <c r="W299" s="55"/>
    </row>
    <row r="300" ht="15.75" customHeight="1">
      <c r="A300" s="55"/>
      <c r="B300" s="55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5"/>
      <c r="N300" s="86"/>
      <c r="O300" s="86"/>
      <c r="P300" s="86"/>
      <c r="Q300" s="84"/>
      <c r="R300" s="84"/>
      <c r="S300" s="84"/>
      <c r="T300" s="55"/>
      <c r="U300" s="55"/>
      <c r="V300" s="55"/>
      <c r="W300" s="55"/>
    </row>
    <row r="301" ht="15.75" customHeight="1">
      <c r="A301" s="55"/>
      <c r="B301" s="55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5"/>
      <c r="N301" s="86"/>
      <c r="O301" s="86"/>
      <c r="P301" s="86"/>
      <c r="Q301" s="84"/>
      <c r="R301" s="84"/>
      <c r="S301" s="84"/>
      <c r="T301" s="55"/>
      <c r="U301" s="55"/>
      <c r="V301" s="55"/>
      <c r="W301" s="55"/>
    </row>
    <row r="302" ht="15.75" customHeight="1">
      <c r="A302" s="55"/>
      <c r="B302" s="55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5"/>
      <c r="N302" s="86"/>
      <c r="O302" s="86"/>
      <c r="P302" s="86"/>
      <c r="Q302" s="84"/>
      <c r="R302" s="84"/>
      <c r="S302" s="84"/>
      <c r="T302" s="55"/>
      <c r="U302" s="55"/>
      <c r="V302" s="55"/>
      <c r="W302" s="55"/>
    </row>
    <row r="303" ht="15.75" customHeight="1">
      <c r="A303" s="55"/>
      <c r="B303" s="55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5"/>
      <c r="N303" s="86"/>
      <c r="O303" s="86"/>
      <c r="P303" s="86"/>
      <c r="Q303" s="84"/>
      <c r="R303" s="84"/>
      <c r="S303" s="84"/>
      <c r="T303" s="55"/>
      <c r="U303" s="55"/>
      <c r="V303" s="55"/>
      <c r="W303" s="55"/>
    </row>
    <row r="304" ht="15.75" customHeight="1">
      <c r="A304" s="55"/>
      <c r="B304" s="55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5"/>
      <c r="N304" s="86"/>
      <c r="O304" s="86"/>
      <c r="P304" s="86"/>
      <c r="Q304" s="84"/>
      <c r="R304" s="84"/>
      <c r="S304" s="84"/>
      <c r="T304" s="55"/>
      <c r="U304" s="55"/>
      <c r="V304" s="55"/>
      <c r="W304" s="55"/>
    </row>
    <row r="305" ht="15.75" customHeight="1">
      <c r="A305" s="55"/>
      <c r="B305" s="55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5"/>
      <c r="N305" s="86"/>
      <c r="O305" s="86"/>
      <c r="P305" s="86"/>
      <c r="Q305" s="84"/>
      <c r="R305" s="84"/>
      <c r="S305" s="84"/>
      <c r="T305" s="55"/>
      <c r="U305" s="55"/>
      <c r="V305" s="55"/>
      <c r="W305" s="55"/>
    </row>
    <row r="306" ht="15.75" customHeight="1">
      <c r="A306" s="55"/>
      <c r="B306" s="55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5"/>
      <c r="N306" s="86"/>
      <c r="O306" s="86"/>
      <c r="P306" s="86"/>
      <c r="Q306" s="84"/>
      <c r="R306" s="84"/>
      <c r="S306" s="84"/>
      <c r="T306" s="55"/>
      <c r="U306" s="55"/>
      <c r="V306" s="55"/>
      <c r="W306" s="55"/>
    </row>
    <row r="307" ht="15.75" customHeight="1">
      <c r="A307" s="55"/>
      <c r="B307" s="55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5"/>
      <c r="N307" s="86"/>
      <c r="O307" s="86"/>
      <c r="P307" s="86"/>
      <c r="Q307" s="84"/>
      <c r="R307" s="84"/>
      <c r="S307" s="84"/>
      <c r="T307" s="55"/>
      <c r="U307" s="55"/>
      <c r="V307" s="55"/>
      <c r="W307" s="55"/>
    </row>
    <row r="308" ht="15.75" customHeight="1">
      <c r="A308" s="55"/>
      <c r="B308" s="55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5"/>
      <c r="N308" s="86"/>
      <c r="O308" s="86"/>
      <c r="P308" s="86"/>
      <c r="Q308" s="84"/>
      <c r="R308" s="84"/>
      <c r="S308" s="84"/>
      <c r="T308" s="55"/>
      <c r="U308" s="55"/>
      <c r="V308" s="55"/>
      <c r="W308" s="55"/>
    </row>
    <row r="309" ht="15.75" customHeight="1">
      <c r="A309" s="55"/>
      <c r="B309" s="55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5"/>
      <c r="N309" s="86"/>
      <c r="O309" s="86"/>
      <c r="P309" s="86"/>
      <c r="Q309" s="84"/>
      <c r="R309" s="84"/>
      <c r="S309" s="84"/>
      <c r="T309" s="55"/>
      <c r="U309" s="55"/>
      <c r="V309" s="55"/>
      <c r="W309" s="55"/>
    </row>
    <row r="310" ht="15.75" customHeight="1">
      <c r="A310" s="55"/>
      <c r="B310" s="55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5"/>
      <c r="N310" s="86"/>
      <c r="O310" s="86"/>
      <c r="P310" s="86"/>
      <c r="Q310" s="84"/>
      <c r="R310" s="84"/>
      <c r="S310" s="84"/>
      <c r="T310" s="55"/>
      <c r="U310" s="55"/>
      <c r="V310" s="55"/>
      <c r="W310" s="55"/>
    </row>
    <row r="311" ht="15.75" customHeight="1">
      <c r="A311" s="55"/>
      <c r="B311" s="55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5"/>
      <c r="N311" s="86"/>
      <c r="O311" s="86"/>
      <c r="P311" s="86"/>
      <c r="Q311" s="84"/>
      <c r="R311" s="84"/>
      <c r="S311" s="84"/>
      <c r="T311" s="55"/>
      <c r="U311" s="55"/>
      <c r="V311" s="55"/>
      <c r="W311" s="55"/>
    </row>
    <row r="312" ht="15.75" customHeight="1">
      <c r="A312" s="55"/>
      <c r="B312" s="55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5"/>
      <c r="N312" s="86"/>
      <c r="O312" s="86"/>
      <c r="P312" s="86"/>
      <c r="Q312" s="84"/>
      <c r="R312" s="84"/>
      <c r="S312" s="84"/>
      <c r="T312" s="55"/>
      <c r="U312" s="55"/>
      <c r="V312" s="55"/>
      <c r="W312" s="55"/>
    </row>
    <row r="313" ht="15.75" customHeight="1">
      <c r="A313" s="55"/>
      <c r="B313" s="55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5"/>
      <c r="N313" s="86"/>
      <c r="O313" s="86"/>
      <c r="P313" s="86"/>
      <c r="Q313" s="84"/>
      <c r="R313" s="84"/>
      <c r="S313" s="84"/>
      <c r="T313" s="55"/>
      <c r="U313" s="55"/>
      <c r="V313" s="55"/>
      <c r="W313" s="55"/>
    </row>
    <row r="314" ht="15.75" customHeight="1">
      <c r="A314" s="55"/>
      <c r="B314" s="55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5"/>
      <c r="N314" s="86"/>
      <c r="O314" s="86"/>
      <c r="P314" s="86"/>
      <c r="Q314" s="84"/>
      <c r="R314" s="84"/>
      <c r="S314" s="84"/>
      <c r="T314" s="55"/>
      <c r="U314" s="55"/>
      <c r="V314" s="55"/>
      <c r="W314" s="55"/>
    </row>
    <row r="315" ht="15.75" customHeight="1">
      <c r="A315" s="55"/>
      <c r="B315" s="55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5"/>
      <c r="N315" s="86"/>
      <c r="O315" s="86"/>
      <c r="P315" s="86"/>
      <c r="Q315" s="84"/>
      <c r="R315" s="84"/>
      <c r="S315" s="84"/>
      <c r="T315" s="55"/>
      <c r="U315" s="55"/>
      <c r="V315" s="55"/>
      <c r="W315" s="55"/>
    </row>
    <row r="316" ht="15.75" customHeight="1">
      <c r="A316" s="55"/>
      <c r="B316" s="55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5"/>
      <c r="N316" s="86"/>
      <c r="O316" s="86"/>
      <c r="P316" s="86"/>
      <c r="Q316" s="84"/>
      <c r="R316" s="84"/>
      <c r="S316" s="84"/>
      <c r="T316" s="55"/>
      <c r="U316" s="55"/>
      <c r="V316" s="55"/>
      <c r="W316" s="55"/>
    </row>
    <row r="317" ht="15.75" customHeight="1">
      <c r="A317" s="55"/>
      <c r="B317" s="55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5"/>
      <c r="N317" s="86"/>
      <c r="O317" s="86"/>
      <c r="P317" s="86"/>
      <c r="Q317" s="84"/>
      <c r="R317" s="84"/>
      <c r="S317" s="84"/>
      <c r="T317" s="55"/>
      <c r="U317" s="55"/>
      <c r="V317" s="55"/>
      <c r="W317" s="55"/>
    </row>
    <row r="318" ht="15.75" customHeight="1">
      <c r="A318" s="55"/>
      <c r="B318" s="55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5"/>
      <c r="N318" s="86"/>
      <c r="O318" s="86"/>
      <c r="P318" s="86"/>
      <c r="Q318" s="84"/>
      <c r="R318" s="84"/>
      <c r="S318" s="84"/>
      <c r="T318" s="55"/>
      <c r="U318" s="55"/>
      <c r="V318" s="55"/>
      <c r="W318" s="55"/>
    </row>
    <row r="319" ht="15.75" customHeight="1">
      <c r="A319" s="55"/>
      <c r="B319" s="55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5"/>
      <c r="N319" s="86"/>
      <c r="O319" s="86"/>
      <c r="P319" s="86"/>
      <c r="Q319" s="84"/>
      <c r="R319" s="84"/>
      <c r="S319" s="84"/>
      <c r="T319" s="55"/>
      <c r="U319" s="55"/>
      <c r="V319" s="55"/>
      <c r="W319" s="55"/>
    </row>
    <row r="320" ht="15.75" customHeight="1">
      <c r="A320" s="55"/>
      <c r="B320" s="55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5"/>
      <c r="N320" s="86"/>
      <c r="O320" s="86"/>
      <c r="P320" s="86"/>
      <c r="Q320" s="84"/>
      <c r="R320" s="84"/>
      <c r="S320" s="84"/>
      <c r="T320" s="55"/>
      <c r="U320" s="55"/>
      <c r="V320" s="55"/>
      <c r="W320" s="55"/>
    </row>
    <row r="321" ht="15.75" customHeight="1">
      <c r="A321" s="55"/>
      <c r="B321" s="55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5"/>
      <c r="N321" s="86"/>
      <c r="O321" s="86"/>
      <c r="P321" s="86"/>
      <c r="Q321" s="84"/>
      <c r="R321" s="84"/>
      <c r="S321" s="84"/>
      <c r="T321" s="55"/>
      <c r="U321" s="55"/>
      <c r="V321" s="55"/>
      <c r="W321" s="55"/>
    </row>
    <row r="322" ht="15.75" customHeight="1">
      <c r="A322" s="55"/>
      <c r="B322" s="55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5"/>
      <c r="N322" s="86"/>
      <c r="O322" s="86"/>
      <c r="P322" s="86"/>
      <c r="Q322" s="84"/>
      <c r="R322" s="84"/>
      <c r="S322" s="84"/>
      <c r="T322" s="55"/>
      <c r="U322" s="55"/>
      <c r="V322" s="55"/>
      <c r="W322" s="55"/>
    </row>
    <row r="323" ht="15.75" customHeight="1">
      <c r="A323" s="55"/>
      <c r="B323" s="55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5"/>
      <c r="N323" s="86"/>
      <c r="O323" s="86"/>
      <c r="P323" s="86"/>
      <c r="Q323" s="84"/>
      <c r="R323" s="84"/>
      <c r="S323" s="84"/>
      <c r="T323" s="55"/>
      <c r="U323" s="55"/>
      <c r="V323" s="55"/>
      <c r="W323" s="55"/>
    </row>
    <row r="324" ht="15.75" customHeight="1">
      <c r="A324" s="55"/>
      <c r="B324" s="55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5"/>
      <c r="N324" s="86"/>
      <c r="O324" s="86"/>
      <c r="P324" s="86"/>
      <c r="Q324" s="84"/>
      <c r="R324" s="84"/>
      <c r="S324" s="84"/>
      <c r="T324" s="55"/>
      <c r="U324" s="55"/>
      <c r="V324" s="55"/>
      <c r="W324" s="55"/>
    </row>
    <row r="325" ht="15.75" customHeight="1">
      <c r="A325" s="55"/>
      <c r="B325" s="55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5"/>
      <c r="N325" s="86"/>
      <c r="O325" s="86"/>
      <c r="P325" s="86"/>
      <c r="Q325" s="84"/>
      <c r="R325" s="84"/>
      <c r="S325" s="84"/>
      <c r="T325" s="55"/>
      <c r="U325" s="55"/>
      <c r="V325" s="55"/>
      <c r="W325" s="55"/>
    </row>
    <row r="326" ht="15.75" customHeight="1">
      <c r="A326" s="55"/>
      <c r="B326" s="55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5"/>
      <c r="N326" s="86"/>
      <c r="O326" s="86"/>
      <c r="P326" s="86"/>
      <c r="Q326" s="84"/>
      <c r="R326" s="84"/>
      <c r="S326" s="84"/>
      <c r="T326" s="55"/>
      <c r="U326" s="55"/>
      <c r="V326" s="55"/>
      <c r="W326" s="55"/>
    </row>
    <row r="327" ht="15.75" customHeight="1">
      <c r="A327" s="55"/>
      <c r="B327" s="55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5"/>
      <c r="N327" s="86"/>
      <c r="O327" s="86"/>
      <c r="P327" s="86"/>
      <c r="Q327" s="84"/>
      <c r="R327" s="84"/>
      <c r="S327" s="84"/>
      <c r="T327" s="55"/>
      <c r="U327" s="55"/>
      <c r="V327" s="55"/>
      <c r="W327" s="55"/>
    </row>
    <row r="328" ht="15.75" customHeight="1">
      <c r="A328" s="55"/>
      <c r="B328" s="55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5"/>
      <c r="N328" s="86"/>
      <c r="O328" s="86"/>
      <c r="P328" s="86"/>
      <c r="Q328" s="84"/>
      <c r="R328" s="84"/>
      <c r="S328" s="84"/>
      <c r="T328" s="55"/>
      <c r="U328" s="55"/>
      <c r="V328" s="55"/>
      <c r="W328" s="55"/>
    </row>
    <row r="329" ht="15.75" customHeight="1">
      <c r="A329" s="55"/>
      <c r="B329" s="55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5"/>
      <c r="N329" s="86"/>
      <c r="O329" s="86"/>
      <c r="P329" s="86"/>
      <c r="Q329" s="84"/>
      <c r="R329" s="84"/>
      <c r="S329" s="84"/>
      <c r="T329" s="55"/>
      <c r="U329" s="55"/>
      <c r="V329" s="55"/>
      <c r="W329" s="55"/>
    </row>
    <row r="330" ht="15.75" customHeight="1">
      <c r="A330" s="55"/>
      <c r="B330" s="55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5"/>
      <c r="N330" s="86"/>
      <c r="O330" s="86"/>
      <c r="P330" s="86"/>
      <c r="Q330" s="84"/>
      <c r="R330" s="84"/>
      <c r="S330" s="84"/>
      <c r="T330" s="55"/>
      <c r="U330" s="55"/>
      <c r="V330" s="55"/>
      <c r="W330" s="55"/>
    </row>
    <row r="331" ht="15.75" customHeight="1">
      <c r="A331" s="55"/>
      <c r="B331" s="55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5"/>
      <c r="N331" s="86"/>
      <c r="O331" s="86"/>
      <c r="P331" s="86"/>
      <c r="Q331" s="84"/>
      <c r="R331" s="84"/>
      <c r="S331" s="84"/>
      <c r="T331" s="55"/>
      <c r="U331" s="55"/>
      <c r="V331" s="55"/>
      <c r="W331" s="55"/>
    </row>
    <row r="332" ht="15.75" customHeight="1">
      <c r="A332" s="55"/>
      <c r="B332" s="55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5"/>
      <c r="N332" s="86"/>
      <c r="O332" s="86"/>
      <c r="P332" s="86"/>
      <c r="Q332" s="84"/>
      <c r="R332" s="84"/>
      <c r="S332" s="84"/>
      <c r="T332" s="55"/>
      <c r="U332" s="55"/>
      <c r="V332" s="55"/>
      <c r="W332" s="55"/>
    </row>
    <row r="333" ht="15.75" customHeight="1">
      <c r="A333" s="55"/>
      <c r="B333" s="55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5"/>
      <c r="N333" s="86"/>
      <c r="O333" s="86"/>
      <c r="P333" s="86"/>
      <c r="Q333" s="84"/>
      <c r="R333" s="84"/>
      <c r="S333" s="84"/>
      <c r="T333" s="55"/>
      <c r="U333" s="55"/>
      <c r="V333" s="55"/>
      <c r="W333" s="55"/>
    </row>
    <row r="334" ht="15.75" customHeight="1">
      <c r="A334" s="55"/>
      <c r="B334" s="55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5"/>
      <c r="N334" s="86"/>
      <c r="O334" s="86"/>
      <c r="P334" s="86"/>
      <c r="Q334" s="84"/>
      <c r="R334" s="84"/>
      <c r="S334" s="84"/>
      <c r="T334" s="55"/>
      <c r="U334" s="55"/>
      <c r="V334" s="55"/>
      <c r="W334" s="55"/>
    </row>
    <row r="335" ht="15.75" customHeight="1">
      <c r="A335" s="55"/>
      <c r="B335" s="55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5"/>
      <c r="N335" s="86"/>
      <c r="O335" s="86"/>
      <c r="P335" s="86"/>
      <c r="Q335" s="84"/>
      <c r="R335" s="84"/>
      <c r="S335" s="84"/>
      <c r="T335" s="55"/>
      <c r="U335" s="55"/>
      <c r="V335" s="55"/>
      <c r="W335" s="55"/>
    </row>
    <row r="336" ht="15.75" customHeight="1">
      <c r="A336" s="55"/>
      <c r="B336" s="55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5"/>
      <c r="N336" s="86"/>
      <c r="O336" s="86"/>
      <c r="P336" s="86"/>
      <c r="Q336" s="84"/>
      <c r="R336" s="84"/>
      <c r="S336" s="84"/>
      <c r="T336" s="55"/>
      <c r="U336" s="55"/>
      <c r="V336" s="55"/>
      <c r="W336" s="55"/>
    </row>
    <row r="337" ht="15.75" customHeight="1">
      <c r="A337" s="55"/>
      <c r="B337" s="55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5"/>
      <c r="N337" s="86"/>
      <c r="O337" s="86"/>
      <c r="P337" s="86"/>
      <c r="Q337" s="84"/>
      <c r="R337" s="84"/>
      <c r="S337" s="84"/>
      <c r="T337" s="55"/>
      <c r="U337" s="55"/>
      <c r="V337" s="55"/>
      <c r="W337" s="55"/>
    </row>
    <row r="338" ht="15.75" customHeight="1">
      <c r="A338" s="55"/>
      <c r="B338" s="55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5"/>
      <c r="N338" s="86"/>
      <c r="O338" s="86"/>
      <c r="P338" s="86"/>
      <c r="Q338" s="84"/>
      <c r="R338" s="84"/>
      <c r="S338" s="84"/>
      <c r="T338" s="55"/>
      <c r="U338" s="55"/>
      <c r="V338" s="55"/>
      <c r="W338" s="55"/>
    </row>
    <row r="339" ht="15.75" customHeight="1">
      <c r="A339" s="55"/>
      <c r="B339" s="55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5"/>
      <c r="N339" s="86"/>
      <c r="O339" s="86"/>
      <c r="P339" s="86"/>
      <c r="Q339" s="84"/>
      <c r="R339" s="84"/>
      <c r="S339" s="84"/>
      <c r="T339" s="55"/>
      <c r="U339" s="55"/>
      <c r="V339" s="55"/>
      <c r="W339" s="55"/>
    </row>
    <row r="340" ht="15.75" customHeight="1">
      <c r="A340" s="55"/>
      <c r="B340" s="55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5"/>
      <c r="N340" s="86"/>
      <c r="O340" s="86"/>
      <c r="P340" s="86"/>
      <c r="Q340" s="84"/>
      <c r="R340" s="84"/>
      <c r="S340" s="84"/>
      <c r="T340" s="55"/>
      <c r="U340" s="55"/>
      <c r="V340" s="55"/>
      <c r="W340" s="55"/>
    </row>
    <row r="341" ht="15.75" customHeight="1">
      <c r="A341" s="55"/>
      <c r="B341" s="55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5"/>
      <c r="N341" s="86"/>
      <c r="O341" s="86"/>
      <c r="P341" s="86"/>
      <c r="Q341" s="84"/>
      <c r="R341" s="84"/>
      <c r="S341" s="84"/>
      <c r="T341" s="55"/>
      <c r="U341" s="55"/>
      <c r="V341" s="55"/>
      <c r="W341" s="55"/>
    </row>
    <row r="342" ht="15.75" customHeight="1">
      <c r="A342" s="55"/>
      <c r="B342" s="55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5"/>
      <c r="N342" s="86"/>
      <c r="O342" s="86"/>
      <c r="P342" s="86"/>
      <c r="Q342" s="84"/>
      <c r="R342" s="84"/>
      <c r="S342" s="84"/>
      <c r="T342" s="55"/>
      <c r="U342" s="55"/>
      <c r="V342" s="55"/>
      <c r="W342" s="55"/>
    </row>
    <row r="343" ht="15.75" customHeight="1">
      <c r="A343" s="55"/>
      <c r="B343" s="55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5"/>
      <c r="N343" s="86"/>
      <c r="O343" s="86"/>
      <c r="P343" s="86"/>
      <c r="Q343" s="84"/>
      <c r="R343" s="84"/>
      <c r="S343" s="84"/>
      <c r="T343" s="55"/>
      <c r="U343" s="55"/>
      <c r="V343" s="55"/>
      <c r="W343" s="55"/>
    </row>
    <row r="344" ht="15.75" customHeight="1">
      <c r="A344" s="55"/>
      <c r="B344" s="55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5"/>
      <c r="N344" s="86"/>
      <c r="O344" s="86"/>
      <c r="P344" s="86"/>
      <c r="Q344" s="84"/>
      <c r="R344" s="84"/>
      <c r="S344" s="84"/>
      <c r="T344" s="55"/>
      <c r="U344" s="55"/>
      <c r="V344" s="55"/>
      <c r="W344" s="55"/>
    </row>
    <row r="345" ht="15.75" customHeight="1">
      <c r="A345" s="55"/>
      <c r="B345" s="55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5"/>
      <c r="N345" s="86"/>
      <c r="O345" s="86"/>
      <c r="P345" s="86"/>
      <c r="Q345" s="84"/>
      <c r="R345" s="84"/>
      <c r="S345" s="84"/>
      <c r="T345" s="55"/>
      <c r="U345" s="55"/>
      <c r="V345" s="55"/>
      <c r="W345" s="55"/>
    </row>
    <row r="346" ht="15.75" customHeight="1">
      <c r="A346" s="55"/>
      <c r="B346" s="55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5"/>
      <c r="N346" s="86"/>
      <c r="O346" s="86"/>
      <c r="P346" s="86"/>
      <c r="Q346" s="84"/>
      <c r="R346" s="84"/>
      <c r="S346" s="84"/>
      <c r="T346" s="55"/>
      <c r="U346" s="55"/>
      <c r="V346" s="55"/>
      <c r="W346" s="55"/>
    </row>
    <row r="347" ht="15.75" customHeight="1">
      <c r="A347" s="55"/>
      <c r="B347" s="55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5"/>
      <c r="N347" s="86"/>
      <c r="O347" s="86"/>
      <c r="P347" s="86"/>
      <c r="Q347" s="84"/>
      <c r="R347" s="84"/>
      <c r="S347" s="84"/>
      <c r="T347" s="55"/>
      <c r="U347" s="55"/>
      <c r="V347" s="55"/>
      <c r="W347" s="55"/>
    </row>
    <row r="348" ht="15.75" customHeight="1">
      <c r="A348" s="55"/>
      <c r="B348" s="55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5"/>
      <c r="N348" s="86"/>
      <c r="O348" s="86"/>
      <c r="P348" s="86"/>
      <c r="Q348" s="84"/>
      <c r="R348" s="84"/>
      <c r="S348" s="84"/>
      <c r="T348" s="55"/>
      <c r="U348" s="55"/>
      <c r="V348" s="55"/>
      <c r="W348" s="55"/>
    </row>
    <row r="349" ht="15.75" customHeight="1">
      <c r="A349" s="55"/>
      <c r="B349" s="55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5"/>
      <c r="N349" s="86"/>
      <c r="O349" s="86"/>
      <c r="P349" s="86"/>
      <c r="Q349" s="84"/>
      <c r="R349" s="84"/>
      <c r="S349" s="84"/>
      <c r="T349" s="55"/>
      <c r="U349" s="55"/>
      <c r="V349" s="55"/>
      <c r="W349" s="55"/>
    </row>
    <row r="350" ht="15.75" customHeight="1">
      <c r="A350" s="55"/>
      <c r="B350" s="55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5"/>
      <c r="N350" s="86"/>
      <c r="O350" s="86"/>
      <c r="P350" s="86"/>
      <c r="Q350" s="84"/>
      <c r="R350" s="84"/>
      <c r="S350" s="84"/>
      <c r="T350" s="55"/>
      <c r="U350" s="55"/>
      <c r="V350" s="55"/>
      <c r="W350" s="55"/>
    </row>
    <row r="351" ht="15.75" customHeight="1">
      <c r="A351" s="55"/>
      <c r="B351" s="55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5"/>
      <c r="N351" s="86"/>
      <c r="O351" s="86"/>
      <c r="P351" s="86"/>
      <c r="Q351" s="84"/>
      <c r="R351" s="84"/>
      <c r="S351" s="84"/>
      <c r="T351" s="55"/>
      <c r="U351" s="55"/>
      <c r="V351" s="55"/>
      <c r="W351" s="55"/>
    </row>
    <row r="352" ht="15.75" customHeight="1">
      <c r="A352" s="55"/>
      <c r="B352" s="55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5"/>
      <c r="N352" s="86"/>
      <c r="O352" s="86"/>
      <c r="P352" s="86"/>
      <c r="Q352" s="84"/>
      <c r="R352" s="84"/>
      <c r="S352" s="84"/>
      <c r="T352" s="55"/>
      <c r="U352" s="55"/>
      <c r="V352" s="55"/>
      <c r="W352" s="55"/>
    </row>
    <row r="353" ht="15.75" customHeight="1">
      <c r="A353" s="55"/>
      <c r="B353" s="55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5"/>
      <c r="N353" s="86"/>
      <c r="O353" s="86"/>
      <c r="P353" s="86"/>
      <c r="Q353" s="84"/>
      <c r="R353" s="84"/>
      <c r="S353" s="84"/>
      <c r="T353" s="55"/>
      <c r="U353" s="55"/>
      <c r="V353" s="55"/>
      <c r="W353" s="55"/>
    </row>
    <row r="354" ht="15.75" customHeight="1">
      <c r="A354" s="55"/>
      <c r="B354" s="55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5"/>
      <c r="N354" s="86"/>
      <c r="O354" s="86"/>
      <c r="P354" s="86"/>
      <c r="Q354" s="84"/>
      <c r="R354" s="84"/>
      <c r="S354" s="84"/>
      <c r="T354" s="55"/>
      <c r="U354" s="55"/>
      <c r="V354" s="55"/>
      <c r="W354" s="55"/>
    </row>
    <row r="355" ht="15.75" customHeight="1">
      <c r="A355" s="55"/>
      <c r="B355" s="55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5"/>
      <c r="N355" s="86"/>
      <c r="O355" s="86"/>
      <c r="P355" s="86"/>
      <c r="Q355" s="84"/>
      <c r="R355" s="84"/>
      <c r="S355" s="84"/>
      <c r="T355" s="55"/>
      <c r="U355" s="55"/>
      <c r="V355" s="55"/>
      <c r="W355" s="55"/>
    </row>
    <row r="356" ht="15.75" customHeight="1">
      <c r="A356" s="55"/>
      <c r="B356" s="55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5"/>
      <c r="N356" s="86"/>
      <c r="O356" s="86"/>
      <c r="P356" s="86"/>
      <c r="Q356" s="84"/>
      <c r="R356" s="84"/>
      <c r="S356" s="84"/>
      <c r="T356" s="55"/>
      <c r="U356" s="55"/>
      <c r="V356" s="55"/>
      <c r="W356" s="55"/>
    </row>
    <row r="357" ht="15.75" customHeight="1">
      <c r="A357" s="55"/>
      <c r="B357" s="55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5"/>
      <c r="N357" s="86"/>
      <c r="O357" s="86"/>
      <c r="P357" s="86"/>
      <c r="Q357" s="84"/>
      <c r="R357" s="84"/>
      <c r="S357" s="84"/>
      <c r="T357" s="55"/>
      <c r="U357" s="55"/>
      <c r="V357" s="55"/>
      <c r="W357" s="55"/>
    </row>
    <row r="358" ht="15.75" customHeight="1">
      <c r="A358" s="55"/>
      <c r="B358" s="55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5"/>
      <c r="N358" s="86"/>
      <c r="O358" s="86"/>
      <c r="P358" s="86"/>
      <c r="Q358" s="84"/>
      <c r="R358" s="84"/>
      <c r="S358" s="84"/>
      <c r="T358" s="55"/>
      <c r="U358" s="55"/>
      <c r="V358" s="55"/>
      <c r="W358" s="55"/>
    </row>
    <row r="359" ht="15.75" customHeight="1">
      <c r="A359" s="55"/>
      <c r="B359" s="55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5"/>
      <c r="N359" s="86"/>
      <c r="O359" s="86"/>
      <c r="P359" s="86"/>
      <c r="Q359" s="84"/>
      <c r="R359" s="84"/>
      <c r="S359" s="84"/>
      <c r="T359" s="55"/>
      <c r="U359" s="55"/>
      <c r="V359" s="55"/>
      <c r="W359" s="55"/>
    </row>
    <row r="360" ht="15.75" customHeight="1">
      <c r="A360" s="55"/>
      <c r="B360" s="55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5"/>
      <c r="N360" s="86"/>
      <c r="O360" s="86"/>
      <c r="P360" s="86"/>
      <c r="Q360" s="84"/>
      <c r="R360" s="84"/>
      <c r="S360" s="84"/>
      <c r="T360" s="55"/>
      <c r="U360" s="55"/>
      <c r="V360" s="55"/>
      <c r="W360" s="55"/>
    </row>
    <row r="361" ht="15.75" customHeight="1">
      <c r="A361" s="55"/>
      <c r="B361" s="55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5"/>
      <c r="N361" s="86"/>
      <c r="O361" s="86"/>
      <c r="P361" s="86"/>
      <c r="Q361" s="84"/>
      <c r="R361" s="84"/>
      <c r="S361" s="84"/>
      <c r="T361" s="55"/>
      <c r="U361" s="55"/>
      <c r="V361" s="55"/>
      <c r="W361" s="55"/>
    </row>
    <row r="362" ht="15.75" customHeight="1">
      <c r="A362" s="55"/>
      <c r="B362" s="55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5"/>
      <c r="N362" s="86"/>
      <c r="O362" s="86"/>
      <c r="P362" s="86"/>
      <c r="Q362" s="84"/>
      <c r="R362" s="84"/>
      <c r="S362" s="84"/>
      <c r="T362" s="55"/>
      <c r="U362" s="55"/>
      <c r="V362" s="55"/>
      <c r="W362" s="55"/>
    </row>
    <row r="363" ht="15.75" customHeight="1">
      <c r="A363" s="55"/>
      <c r="B363" s="55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5"/>
      <c r="N363" s="86"/>
      <c r="O363" s="86"/>
      <c r="P363" s="86"/>
      <c r="Q363" s="84"/>
      <c r="R363" s="84"/>
      <c r="S363" s="84"/>
      <c r="T363" s="55"/>
      <c r="U363" s="55"/>
      <c r="V363" s="55"/>
      <c r="W363" s="55"/>
    </row>
    <row r="364" ht="15.75" customHeight="1">
      <c r="A364" s="55"/>
      <c r="B364" s="55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5"/>
      <c r="N364" s="86"/>
      <c r="O364" s="86"/>
      <c r="P364" s="86"/>
      <c r="Q364" s="84"/>
      <c r="R364" s="84"/>
      <c r="S364" s="84"/>
      <c r="T364" s="55"/>
      <c r="U364" s="55"/>
      <c r="V364" s="55"/>
      <c r="W364" s="55"/>
    </row>
    <row r="365" ht="15.75" customHeight="1">
      <c r="A365" s="55"/>
      <c r="B365" s="55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5"/>
      <c r="N365" s="86"/>
      <c r="O365" s="86"/>
      <c r="P365" s="86"/>
      <c r="Q365" s="84"/>
      <c r="R365" s="84"/>
      <c r="S365" s="84"/>
      <c r="T365" s="55"/>
      <c r="U365" s="55"/>
      <c r="V365" s="55"/>
      <c r="W365" s="55"/>
    </row>
    <row r="366" ht="15.75" customHeight="1">
      <c r="A366" s="55"/>
      <c r="B366" s="55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5"/>
      <c r="N366" s="86"/>
      <c r="O366" s="86"/>
      <c r="P366" s="86"/>
      <c r="Q366" s="84"/>
      <c r="R366" s="84"/>
      <c r="S366" s="84"/>
      <c r="T366" s="55"/>
      <c r="U366" s="55"/>
      <c r="V366" s="55"/>
      <c r="W366" s="55"/>
    </row>
    <row r="367" ht="15.75" customHeight="1">
      <c r="A367" s="55"/>
      <c r="B367" s="55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5"/>
      <c r="N367" s="86"/>
      <c r="O367" s="86"/>
      <c r="P367" s="86"/>
      <c r="Q367" s="84"/>
      <c r="R367" s="84"/>
      <c r="S367" s="84"/>
      <c r="T367" s="55"/>
      <c r="U367" s="55"/>
      <c r="V367" s="55"/>
      <c r="W367" s="55"/>
    </row>
    <row r="368" ht="15.75" customHeight="1">
      <c r="A368" s="55"/>
      <c r="B368" s="55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5"/>
      <c r="N368" s="86"/>
      <c r="O368" s="86"/>
      <c r="P368" s="86"/>
      <c r="Q368" s="84"/>
      <c r="R368" s="84"/>
      <c r="S368" s="84"/>
      <c r="T368" s="55"/>
      <c r="U368" s="55"/>
      <c r="V368" s="55"/>
      <c r="W368" s="55"/>
    </row>
    <row r="369" ht="15.75" customHeight="1">
      <c r="A369" s="55"/>
      <c r="B369" s="55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5"/>
      <c r="N369" s="86"/>
      <c r="O369" s="86"/>
      <c r="P369" s="86"/>
      <c r="Q369" s="84"/>
      <c r="R369" s="84"/>
      <c r="S369" s="84"/>
      <c r="T369" s="55"/>
      <c r="U369" s="55"/>
      <c r="V369" s="55"/>
      <c r="W369" s="55"/>
    </row>
    <row r="370" ht="15.75" customHeight="1">
      <c r="A370" s="55"/>
      <c r="B370" s="55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5"/>
      <c r="N370" s="86"/>
      <c r="O370" s="86"/>
      <c r="P370" s="86"/>
      <c r="Q370" s="84"/>
      <c r="R370" s="84"/>
      <c r="S370" s="84"/>
      <c r="T370" s="55"/>
      <c r="U370" s="55"/>
      <c r="V370" s="55"/>
      <c r="W370" s="55"/>
    </row>
    <row r="371" ht="15.75" customHeight="1">
      <c r="A371" s="55"/>
      <c r="B371" s="55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5"/>
      <c r="N371" s="86"/>
      <c r="O371" s="86"/>
      <c r="P371" s="86"/>
      <c r="Q371" s="84"/>
      <c r="R371" s="84"/>
      <c r="S371" s="84"/>
      <c r="T371" s="55"/>
      <c r="U371" s="55"/>
      <c r="V371" s="55"/>
      <c r="W371" s="55"/>
    </row>
    <row r="372" ht="15.75" customHeight="1">
      <c r="A372" s="55"/>
      <c r="B372" s="55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5"/>
      <c r="N372" s="86"/>
      <c r="O372" s="86"/>
      <c r="P372" s="86"/>
      <c r="Q372" s="84"/>
      <c r="R372" s="84"/>
      <c r="S372" s="84"/>
      <c r="T372" s="55"/>
      <c r="U372" s="55"/>
      <c r="V372" s="55"/>
      <c r="W372" s="55"/>
    </row>
    <row r="373" ht="15.75" customHeight="1">
      <c r="A373" s="55"/>
      <c r="B373" s="55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5"/>
      <c r="N373" s="86"/>
      <c r="O373" s="86"/>
      <c r="P373" s="86"/>
      <c r="Q373" s="84"/>
      <c r="R373" s="84"/>
      <c r="S373" s="84"/>
      <c r="T373" s="55"/>
      <c r="U373" s="55"/>
      <c r="V373" s="55"/>
      <c r="W373" s="55"/>
    </row>
    <row r="374" ht="15.75" customHeight="1">
      <c r="A374" s="55"/>
      <c r="B374" s="55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5"/>
      <c r="N374" s="86"/>
      <c r="O374" s="86"/>
      <c r="P374" s="86"/>
      <c r="Q374" s="84"/>
      <c r="R374" s="84"/>
      <c r="S374" s="84"/>
      <c r="T374" s="55"/>
      <c r="U374" s="55"/>
      <c r="V374" s="55"/>
      <c r="W374" s="55"/>
    </row>
    <row r="375" ht="15.75" customHeight="1">
      <c r="A375" s="55"/>
      <c r="B375" s="55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5"/>
      <c r="N375" s="86"/>
      <c r="O375" s="86"/>
      <c r="P375" s="86"/>
      <c r="Q375" s="84"/>
      <c r="R375" s="84"/>
      <c r="S375" s="84"/>
      <c r="T375" s="55"/>
      <c r="U375" s="55"/>
      <c r="V375" s="55"/>
      <c r="W375" s="55"/>
    </row>
    <row r="376" ht="15.75" customHeight="1">
      <c r="A376" s="55"/>
      <c r="B376" s="55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5"/>
      <c r="N376" s="86"/>
      <c r="O376" s="86"/>
      <c r="P376" s="86"/>
      <c r="Q376" s="84"/>
      <c r="R376" s="84"/>
      <c r="S376" s="84"/>
      <c r="T376" s="55"/>
      <c r="U376" s="55"/>
      <c r="V376" s="55"/>
      <c r="W376" s="55"/>
    </row>
    <row r="377" ht="15.75" customHeight="1">
      <c r="A377" s="55"/>
      <c r="B377" s="55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5"/>
      <c r="N377" s="86"/>
      <c r="O377" s="86"/>
      <c r="P377" s="86"/>
      <c r="Q377" s="84"/>
      <c r="R377" s="84"/>
      <c r="S377" s="84"/>
      <c r="T377" s="55"/>
      <c r="U377" s="55"/>
      <c r="V377" s="55"/>
      <c r="W377" s="55"/>
    </row>
    <row r="378" ht="15.75" customHeight="1">
      <c r="A378" s="55"/>
      <c r="B378" s="55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5"/>
      <c r="N378" s="86"/>
      <c r="O378" s="86"/>
      <c r="P378" s="86"/>
      <c r="Q378" s="84"/>
      <c r="R378" s="84"/>
      <c r="S378" s="84"/>
      <c r="T378" s="55"/>
      <c r="U378" s="55"/>
      <c r="V378" s="55"/>
      <c r="W378" s="55"/>
    </row>
    <row r="379" ht="15.75" customHeight="1">
      <c r="A379" s="55"/>
      <c r="B379" s="55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5"/>
      <c r="N379" s="86"/>
      <c r="O379" s="86"/>
      <c r="P379" s="86"/>
      <c r="Q379" s="84"/>
      <c r="R379" s="84"/>
      <c r="S379" s="84"/>
      <c r="T379" s="55"/>
      <c r="U379" s="55"/>
      <c r="V379" s="55"/>
      <c r="W379" s="55"/>
    </row>
    <row r="380" ht="15.75" customHeight="1">
      <c r="A380" s="55"/>
      <c r="B380" s="55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5"/>
      <c r="N380" s="86"/>
      <c r="O380" s="86"/>
      <c r="P380" s="86"/>
      <c r="Q380" s="84"/>
      <c r="R380" s="84"/>
      <c r="S380" s="84"/>
      <c r="T380" s="55"/>
      <c r="U380" s="55"/>
      <c r="V380" s="55"/>
      <c r="W380" s="55"/>
    </row>
    <row r="381" ht="15.75" customHeight="1">
      <c r="A381" s="55"/>
      <c r="B381" s="55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5"/>
      <c r="N381" s="86"/>
      <c r="O381" s="86"/>
      <c r="P381" s="86"/>
      <c r="Q381" s="84"/>
      <c r="R381" s="84"/>
      <c r="S381" s="84"/>
      <c r="T381" s="55"/>
      <c r="U381" s="55"/>
      <c r="V381" s="55"/>
      <c r="W381" s="55"/>
    </row>
    <row r="382" ht="15.75" customHeight="1">
      <c r="A382" s="55"/>
      <c r="B382" s="55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5"/>
      <c r="N382" s="86"/>
      <c r="O382" s="86"/>
      <c r="P382" s="86"/>
      <c r="Q382" s="84"/>
      <c r="R382" s="84"/>
      <c r="S382" s="84"/>
      <c r="T382" s="55"/>
      <c r="U382" s="55"/>
      <c r="V382" s="55"/>
      <c r="W382" s="55"/>
    </row>
    <row r="383" ht="15.75" customHeight="1">
      <c r="A383" s="55"/>
      <c r="B383" s="55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5"/>
      <c r="N383" s="86"/>
      <c r="O383" s="86"/>
      <c r="P383" s="86"/>
      <c r="Q383" s="84"/>
      <c r="R383" s="84"/>
      <c r="S383" s="84"/>
      <c r="T383" s="55"/>
      <c r="U383" s="55"/>
      <c r="V383" s="55"/>
      <c r="W383" s="55"/>
    </row>
    <row r="384" ht="15.75" customHeight="1">
      <c r="A384" s="55"/>
      <c r="B384" s="55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5"/>
      <c r="N384" s="86"/>
      <c r="O384" s="86"/>
      <c r="P384" s="86"/>
      <c r="Q384" s="84"/>
      <c r="R384" s="84"/>
      <c r="S384" s="84"/>
      <c r="T384" s="55"/>
      <c r="U384" s="55"/>
      <c r="V384" s="55"/>
      <c r="W384" s="55"/>
    </row>
    <row r="385" ht="15.75" customHeight="1">
      <c r="A385" s="55"/>
      <c r="B385" s="55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5"/>
      <c r="N385" s="86"/>
      <c r="O385" s="86"/>
      <c r="P385" s="86"/>
      <c r="Q385" s="84"/>
      <c r="R385" s="84"/>
      <c r="S385" s="84"/>
      <c r="T385" s="55"/>
      <c r="U385" s="55"/>
      <c r="V385" s="55"/>
      <c r="W385" s="55"/>
    </row>
    <row r="386" ht="15.75" customHeight="1">
      <c r="A386" s="55"/>
      <c r="B386" s="55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5"/>
      <c r="N386" s="86"/>
      <c r="O386" s="86"/>
      <c r="P386" s="86"/>
      <c r="Q386" s="84"/>
      <c r="R386" s="84"/>
      <c r="S386" s="84"/>
      <c r="T386" s="55"/>
      <c r="U386" s="55"/>
      <c r="V386" s="55"/>
      <c r="W386" s="55"/>
    </row>
    <row r="387" ht="15.75" customHeight="1">
      <c r="A387" s="55"/>
      <c r="B387" s="55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5"/>
      <c r="N387" s="86"/>
      <c r="O387" s="86"/>
      <c r="P387" s="86"/>
      <c r="Q387" s="84"/>
      <c r="R387" s="84"/>
      <c r="S387" s="84"/>
      <c r="T387" s="55"/>
      <c r="U387" s="55"/>
      <c r="V387" s="55"/>
      <c r="W387" s="55"/>
    </row>
    <row r="388" ht="15.75" customHeight="1">
      <c r="A388" s="55"/>
      <c r="B388" s="55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5"/>
      <c r="N388" s="86"/>
      <c r="O388" s="86"/>
      <c r="P388" s="86"/>
      <c r="Q388" s="84"/>
      <c r="R388" s="84"/>
      <c r="S388" s="84"/>
      <c r="T388" s="55"/>
      <c r="U388" s="55"/>
      <c r="V388" s="55"/>
      <c r="W388" s="55"/>
    </row>
    <row r="389" ht="15.75" customHeight="1">
      <c r="A389" s="55"/>
      <c r="B389" s="55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5"/>
      <c r="N389" s="86"/>
      <c r="O389" s="86"/>
      <c r="P389" s="86"/>
      <c r="Q389" s="84"/>
      <c r="R389" s="84"/>
      <c r="S389" s="84"/>
      <c r="T389" s="55"/>
      <c r="U389" s="55"/>
      <c r="V389" s="55"/>
      <c r="W389" s="55"/>
    </row>
    <row r="390" ht="15.75" customHeight="1">
      <c r="A390" s="55"/>
      <c r="B390" s="55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5"/>
      <c r="N390" s="86"/>
      <c r="O390" s="86"/>
      <c r="P390" s="86"/>
      <c r="Q390" s="84"/>
      <c r="R390" s="84"/>
      <c r="S390" s="84"/>
      <c r="T390" s="55"/>
      <c r="U390" s="55"/>
      <c r="V390" s="55"/>
      <c r="W390" s="55"/>
    </row>
    <row r="391" ht="15.75" customHeight="1">
      <c r="A391" s="55"/>
      <c r="B391" s="55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5"/>
      <c r="N391" s="86"/>
      <c r="O391" s="86"/>
      <c r="P391" s="86"/>
      <c r="Q391" s="84"/>
      <c r="R391" s="84"/>
      <c r="S391" s="84"/>
      <c r="T391" s="55"/>
      <c r="U391" s="55"/>
      <c r="V391" s="55"/>
      <c r="W391" s="55"/>
    </row>
    <row r="392" ht="15.75" customHeight="1">
      <c r="A392" s="55"/>
      <c r="B392" s="55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5"/>
      <c r="N392" s="86"/>
      <c r="O392" s="86"/>
      <c r="P392" s="86"/>
      <c r="Q392" s="84"/>
      <c r="R392" s="84"/>
      <c r="S392" s="84"/>
      <c r="T392" s="55"/>
      <c r="U392" s="55"/>
      <c r="V392" s="55"/>
      <c r="W392" s="55"/>
    </row>
    <row r="393" ht="15.75" customHeight="1">
      <c r="A393" s="55"/>
      <c r="B393" s="55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5"/>
      <c r="N393" s="86"/>
      <c r="O393" s="86"/>
      <c r="P393" s="86"/>
      <c r="Q393" s="84"/>
      <c r="R393" s="84"/>
      <c r="S393" s="84"/>
      <c r="T393" s="55"/>
      <c r="U393" s="55"/>
      <c r="V393" s="55"/>
      <c r="W393" s="55"/>
    </row>
    <row r="394" ht="15.75" customHeight="1">
      <c r="A394" s="55"/>
      <c r="B394" s="55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5"/>
      <c r="N394" s="86"/>
      <c r="O394" s="86"/>
      <c r="P394" s="86"/>
      <c r="Q394" s="84"/>
      <c r="R394" s="84"/>
      <c r="S394" s="84"/>
      <c r="T394" s="55"/>
      <c r="U394" s="55"/>
      <c r="V394" s="55"/>
      <c r="W394" s="55"/>
    </row>
    <row r="395" ht="15.75" customHeight="1">
      <c r="A395" s="55"/>
      <c r="B395" s="55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5"/>
      <c r="N395" s="86"/>
      <c r="O395" s="86"/>
      <c r="P395" s="86"/>
      <c r="Q395" s="84"/>
      <c r="R395" s="84"/>
      <c r="S395" s="84"/>
      <c r="T395" s="55"/>
      <c r="U395" s="55"/>
      <c r="V395" s="55"/>
      <c r="W395" s="55"/>
    </row>
    <row r="396" ht="15.75" customHeight="1">
      <c r="A396" s="55"/>
      <c r="B396" s="55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5"/>
      <c r="N396" s="86"/>
      <c r="O396" s="86"/>
      <c r="P396" s="86"/>
      <c r="Q396" s="84"/>
      <c r="R396" s="84"/>
      <c r="S396" s="84"/>
      <c r="T396" s="55"/>
      <c r="U396" s="55"/>
      <c r="V396" s="55"/>
      <c r="W396" s="55"/>
    </row>
    <row r="397" ht="15.75" customHeight="1">
      <c r="A397" s="55"/>
      <c r="B397" s="55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5"/>
      <c r="N397" s="86"/>
      <c r="O397" s="86"/>
      <c r="P397" s="86"/>
      <c r="Q397" s="84"/>
      <c r="R397" s="84"/>
      <c r="S397" s="84"/>
      <c r="T397" s="55"/>
      <c r="U397" s="55"/>
      <c r="V397" s="55"/>
      <c r="W397" s="55"/>
    </row>
    <row r="398" ht="15.75" customHeight="1">
      <c r="A398" s="55"/>
      <c r="B398" s="55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5"/>
      <c r="N398" s="86"/>
      <c r="O398" s="86"/>
      <c r="P398" s="86"/>
      <c r="Q398" s="84"/>
      <c r="R398" s="84"/>
      <c r="S398" s="84"/>
      <c r="T398" s="55"/>
      <c r="U398" s="55"/>
      <c r="V398" s="55"/>
      <c r="W398" s="55"/>
    </row>
    <row r="399" ht="15.75" customHeight="1">
      <c r="A399" s="55"/>
      <c r="B399" s="55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5"/>
      <c r="N399" s="86"/>
      <c r="O399" s="86"/>
      <c r="P399" s="86"/>
      <c r="Q399" s="84"/>
      <c r="R399" s="84"/>
      <c r="S399" s="84"/>
      <c r="T399" s="55"/>
      <c r="U399" s="55"/>
      <c r="V399" s="55"/>
      <c r="W399" s="55"/>
    </row>
    <row r="400" ht="15.75" customHeight="1">
      <c r="A400" s="55"/>
      <c r="B400" s="55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5"/>
      <c r="N400" s="86"/>
      <c r="O400" s="86"/>
      <c r="P400" s="86"/>
      <c r="Q400" s="84"/>
      <c r="R400" s="84"/>
      <c r="S400" s="84"/>
      <c r="T400" s="55"/>
      <c r="U400" s="55"/>
      <c r="V400" s="55"/>
      <c r="W400" s="55"/>
    </row>
    <row r="401" ht="15.75" customHeight="1">
      <c r="A401" s="55"/>
      <c r="B401" s="55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5"/>
      <c r="N401" s="86"/>
      <c r="O401" s="86"/>
      <c r="P401" s="86"/>
      <c r="Q401" s="84"/>
      <c r="R401" s="84"/>
      <c r="S401" s="84"/>
      <c r="T401" s="55"/>
      <c r="U401" s="55"/>
      <c r="V401" s="55"/>
      <c r="W401" s="55"/>
    </row>
    <row r="402" ht="15.75" customHeight="1">
      <c r="A402" s="55"/>
      <c r="B402" s="55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5"/>
      <c r="N402" s="86"/>
      <c r="O402" s="86"/>
      <c r="P402" s="86"/>
      <c r="Q402" s="84"/>
      <c r="R402" s="84"/>
      <c r="S402" s="84"/>
      <c r="T402" s="55"/>
      <c r="U402" s="55"/>
      <c r="V402" s="55"/>
      <c r="W402" s="55"/>
    </row>
    <row r="403" ht="15.75" customHeight="1">
      <c r="A403" s="55"/>
      <c r="B403" s="55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5"/>
      <c r="N403" s="86"/>
      <c r="O403" s="86"/>
      <c r="P403" s="86"/>
      <c r="Q403" s="84"/>
      <c r="R403" s="84"/>
      <c r="S403" s="84"/>
      <c r="T403" s="55"/>
      <c r="U403" s="55"/>
      <c r="V403" s="55"/>
      <c r="W403" s="55"/>
    </row>
    <row r="404" ht="15.75" customHeight="1">
      <c r="A404" s="55"/>
      <c r="B404" s="55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5"/>
      <c r="N404" s="86"/>
      <c r="O404" s="86"/>
      <c r="P404" s="86"/>
      <c r="Q404" s="84"/>
      <c r="R404" s="84"/>
      <c r="S404" s="84"/>
      <c r="T404" s="55"/>
      <c r="U404" s="55"/>
      <c r="V404" s="55"/>
      <c r="W404" s="55"/>
    </row>
    <row r="405" ht="15.75" customHeight="1">
      <c r="A405" s="55"/>
      <c r="B405" s="55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5"/>
      <c r="N405" s="86"/>
      <c r="O405" s="86"/>
      <c r="P405" s="86"/>
      <c r="Q405" s="84"/>
      <c r="R405" s="84"/>
      <c r="S405" s="84"/>
      <c r="T405" s="55"/>
      <c r="U405" s="55"/>
      <c r="V405" s="55"/>
      <c r="W405" s="55"/>
    </row>
    <row r="406" ht="15.75" customHeight="1">
      <c r="A406" s="55"/>
      <c r="B406" s="55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5"/>
      <c r="N406" s="86"/>
      <c r="O406" s="86"/>
      <c r="P406" s="86"/>
      <c r="Q406" s="84"/>
      <c r="R406" s="84"/>
      <c r="S406" s="84"/>
      <c r="T406" s="55"/>
      <c r="U406" s="55"/>
      <c r="V406" s="55"/>
      <c r="W406" s="55"/>
    </row>
    <row r="407" ht="15.75" customHeight="1">
      <c r="A407" s="55"/>
      <c r="B407" s="55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5"/>
      <c r="N407" s="86"/>
      <c r="O407" s="86"/>
      <c r="P407" s="86"/>
      <c r="Q407" s="84"/>
      <c r="R407" s="84"/>
      <c r="S407" s="84"/>
      <c r="T407" s="55"/>
      <c r="U407" s="55"/>
      <c r="V407" s="55"/>
      <c r="W407" s="55"/>
    </row>
    <row r="408" ht="15.75" customHeight="1">
      <c r="A408" s="55"/>
      <c r="B408" s="55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5"/>
      <c r="N408" s="86"/>
      <c r="O408" s="86"/>
      <c r="P408" s="86"/>
      <c r="Q408" s="84"/>
      <c r="R408" s="84"/>
      <c r="S408" s="84"/>
      <c r="T408" s="55"/>
      <c r="U408" s="55"/>
      <c r="V408" s="55"/>
      <c r="W408" s="55"/>
    </row>
    <row r="409" ht="15.75" customHeight="1">
      <c r="A409" s="55"/>
      <c r="B409" s="55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5"/>
      <c r="N409" s="86"/>
      <c r="O409" s="86"/>
      <c r="P409" s="86"/>
      <c r="Q409" s="84"/>
      <c r="R409" s="84"/>
      <c r="S409" s="84"/>
      <c r="T409" s="55"/>
      <c r="U409" s="55"/>
      <c r="V409" s="55"/>
      <c r="W409" s="55"/>
    </row>
    <row r="410" ht="15.75" customHeight="1">
      <c r="A410" s="55"/>
      <c r="B410" s="55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5"/>
      <c r="N410" s="86"/>
      <c r="O410" s="86"/>
      <c r="P410" s="86"/>
      <c r="Q410" s="84"/>
      <c r="R410" s="84"/>
      <c r="S410" s="84"/>
      <c r="T410" s="55"/>
      <c r="U410" s="55"/>
      <c r="V410" s="55"/>
      <c r="W410" s="55"/>
    </row>
    <row r="411" ht="15.75" customHeight="1">
      <c r="A411" s="55"/>
      <c r="B411" s="55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5"/>
      <c r="N411" s="86"/>
      <c r="O411" s="86"/>
      <c r="P411" s="86"/>
      <c r="Q411" s="84"/>
      <c r="R411" s="84"/>
      <c r="S411" s="84"/>
      <c r="T411" s="55"/>
      <c r="U411" s="55"/>
      <c r="V411" s="55"/>
      <c r="W411" s="55"/>
    </row>
    <row r="412" ht="15.75" customHeight="1">
      <c r="A412" s="55"/>
      <c r="B412" s="55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5"/>
      <c r="N412" s="86"/>
      <c r="O412" s="86"/>
      <c r="P412" s="86"/>
      <c r="Q412" s="84"/>
      <c r="R412" s="84"/>
      <c r="S412" s="84"/>
      <c r="T412" s="55"/>
      <c r="U412" s="55"/>
      <c r="V412" s="55"/>
      <c r="W412" s="55"/>
    </row>
    <row r="413" ht="15.75" customHeight="1">
      <c r="A413" s="55"/>
      <c r="B413" s="55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5"/>
      <c r="N413" s="86"/>
      <c r="O413" s="86"/>
      <c r="P413" s="86"/>
      <c r="Q413" s="84"/>
      <c r="R413" s="84"/>
      <c r="S413" s="84"/>
      <c r="T413" s="55"/>
      <c r="U413" s="55"/>
      <c r="V413" s="55"/>
      <c r="W413" s="55"/>
    </row>
    <row r="414" ht="15.75" customHeight="1">
      <c r="A414" s="55"/>
      <c r="B414" s="55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5"/>
      <c r="N414" s="86"/>
      <c r="O414" s="86"/>
      <c r="P414" s="86"/>
      <c r="Q414" s="84"/>
      <c r="R414" s="84"/>
      <c r="S414" s="84"/>
      <c r="T414" s="55"/>
      <c r="U414" s="55"/>
      <c r="V414" s="55"/>
      <c r="W414" s="55"/>
    </row>
    <row r="415" ht="15.75" customHeight="1">
      <c r="A415" s="55"/>
      <c r="B415" s="55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5"/>
      <c r="N415" s="86"/>
      <c r="O415" s="86"/>
      <c r="P415" s="86"/>
      <c r="Q415" s="84"/>
      <c r="R415" s="84"/>
      <c r="S415" s="84"/>
      <c r="T415" s="55"/>
      <c r="U415" s="55"/>
      <c r="V415" s="55"/>
      <c r="W415" s="55"/>
    </row>
    <row r="416" ht="15.75" customHeight="1">
      <c r="A416" s="55"/>
      <c r="B416" s="55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5"/>
      <c r="N416" s="86"/>
      <c r="O416" s="86"/>
      <c r="P416" s="86"/>
      <c r="Q416" s="84"/>
      <c r="R416" s="84"/>
      <c r="S416" s="84"/>
      <c r="T416" s="55"/>
      <c r="U416" s="55"/>
      <c r="V416" s="55"/>
      <c r="W416" s="55"/>
    </row>
    <row r="417" ht="15.75" customHeight="1">
      <c r="A417" s="55"/>
      <c r="B417" s="55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5"/>
      <c r="N417" s="86"/>
      <c r="O417" s="86"/>
      <c r="P417" s="86"/>
      <c r="Q417" s="84"/>
      <c r="R417" s="84"/>
      <c r="S417" s="84"/>
      <c r="T417" s="55"/>
      <c r="U417" s="55"/>
      <c r="V417" s="55"/>
      <c r="W417" s="55"/>
    </row>
    <row r="418" ht="15.75" customHeight="1">
      <c r="A418" s="55"/>
      <c r="B418" s="55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5"/>
      <c r="N418" s="86"/>
      <c r="O418" s="86"/>
      <c r="P418" s="86"/>
      <c r="Q418" s="84"/>
      <c r="R418" s="84"/>
      <c r="S418" s="84"/>
      <c r="T418" s="55"/>
      <c r="U418" s="55"/>
      <c r="V418" s="55"/>
      <c r="W418" s="55"/>
    </row>
    <row r="419" ht="15.75" customHeight="1">
      <c r="A419" s="55"/>
      <c r="B419" s="55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5"/>
      <c r="N419" s="86"/>
      <c r="O419" s="86"/>
      <c r="P419" s="86"/>
      <c r="Q419" s="84"/>
      <c r="R419" s="84"/>
      <c r="S419" s="84"/>
      <c r="T419" s="55"/>
      <c r="U419" s="55"/>
      <c r="V419" s="55"/>
      <c r="W419" s="55"/>
    </row>
    <row r="420" ht="15.75" customHeight="1">
      <c r="A420" s="55"/>
      <c r="B420" s="55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5"/>
      <c r="N420" s="86"/>
      <c r="O420" s="86"/>
      <c r="P420" s="86"/>
      <c r="Q420" s="84"/>
      <c r="R420" s="84"/>
      <c r="S420" s="84"/>
      <c r="T420" s="55"/>
      <c r="U420" s="55"/>
      <c r="V420" s="55"/>
      <c r="W420" s="55"/>
    </row>
    <row r="421" ht="15.75" customHeight="1">
      <c r="A421" s="55"/>
      <c r="B421" s="55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5"/>
      <c r="N421" s="86"/>
      <c r="O421" s="86"/>
      <c r="P421" s="86"/>
      <c r="Q421" s="84"/>
      <c r="R421" s="84"/>
      <c r="S421" s="84"/>
      <c r="T421" s="55"/>
      <c r="U421" s="55"/>
      <c r="V421" s="55"/>
      <c r="W421" s="55"/>
    </row>
    <row r="422" ht="15.75" customHeight="1">
      <c r="A422" s="55"/>
      <c r="B422" s="55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5"/>
      <c r="N422" s="86"/>
      <c r="O422" s="86"/>
      <c r="P422" s="86"/>
      <c r="Q422" s="84"/>
      <c r="R422" s="84"/>
      <c r="S422" s="84"/>
      <c r="T422" s="55"/>
      <c r="U422" s="55"/>
      <c r="V422" s="55"/>
      <c r="W422" s="55"/>
    </row>
    <row r="423" ht="15.75" customHeight="1">
      <c r="A423" s="55"/>
      <c r="B423" s="55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5"/>
      <c r="N423" s="86"/>
      <c r="O423" s="86"/>
      <c r="P423" s="86"/>
      <c r="Q423" s="84"/>
      <c r="R423" s="84"/>
      <c r="S423" s="84"/>
      <c r="T423" s="55"/>
      <c r="U423" s="55"/>
      <c r="V423" s="55"/>
      <c r="W423" s="55"/>
    </row>
    <row r="424" ht="15.75" customHeight="1">
      <c r="A424" s="55"/>
      <c r="B424" s="55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5"/>
      <c r="N424" s="86"/>
      <c r="O424" s="86"/>
      <c r="P424" s="86"/>
      <c r="Q424" s="84"/>
      <c r="R424" s="84"/>
      <c r="S424" s="84"/>
      <c r="T424" s="55"/>
      <c r="U424" s="55"/>
      <c r="V424" s="55"/>
      <c r="W424" s="55"/>
    </row>
    <row r="425" ht="15.75" customHeight="1">
      <c r="A425" s="55"/>
      <c r="B425" s="55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5"/>
      <c r="N425" s="86"/>
      <c r="O425" s="86"/>
      <c r="P425" s="86"/>
      <c r="Q425" s="84"/>
      <c r="R425" s="84"/>
      <c r="S425" s="84"/>
      <c r="T425" s="55"/>
      <c r="U425" s="55"/>
      <c r="V425" s="55"/>
      <c r="W425" s="55"/>
    </row>
    <row r="426" ht="15.75" customHeight="1">
      <c r="A426" s="55"/>
      <c r="B426" s="55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5"/>
      <c r="N426" s="86"/>
      <c r="O426" s="86"/>
      <c r="P426" s="86"/>
      <c r="Q426" s="84"/>
      <c r="R426" s="84"/>
      <c r="S426" s="84"/>
      <c r="T426" s="55"/>
      <c r="U426" s="55"/>
      <c r="V426" s="55"/>
      <c r="W426" s="55"/>
    </row>
    <row r="427" ht="15.75" customHeight="1">
      <c r="A427" s="55"/>
      <c r="B427" s="55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5"/>
      <c r="N427" s="86"/>
      <c r="O427" s="86"/>
      <c r="P427" s="86"/>
      <c r="Q427" s="84"/>
      <c r="R427" s="84"/>
      <c r="S427" s="84"/>
      <c r="T427" s="55"/>
      <c r="U427" s="55"/>
      <c r="V427" s="55"/>
      <c r="W427" s="55"/>
    </row>
  </sheetData>
  <conditionalFormatting sqref="A2:V227">
    <cfRule type="containsBlanks" dxfId="6" priority="1">
      <formula>LEN(TRIM(A2))=0</formula>
    </cfRule>
  </conditionalFormatting>
  <conditionalFormatting sqref="A2:V227">
    <cfRule type="expression" dxfId="7" priority="2">
      <formula>$E:$E= 1</formula>
    </cfRule>
  </conditionalFormatting>
  <conditionalFormatting sqref="A2:V227">
    <cfRule type="expression" dxfId="8" priority="3">
      <formula>$D:$D= "planta permanente"</formula>
    </cfRule>
  </conditionalFormatting>
  <conditionalFormatting sqref="A2:V227">
    <cfRule type="expression" dxfId="9" priority="4">
      <formula>$D:$D = "planta transitoria"</formula>
    </cfRule>
  </conditionalFormatting>
  <dataValidations>
    <dataValidation type="custom" allowBlank="1" showDropDown="1" sqref="H2:H227 K2:K227">
      <formula1>OR(NOT(ISERROR(DATEVALUE(H2))), AND(ISNUMBER(H2), LEFT(CELL("format", H2))="D"))</formula1>
    </dataValidation>
    <dataValidation type="custom" allowBlank="1" showDropDown="1" sqref="M2:Q227">
      <formula1>AND(ISNUMBER(M2),(NOT(OR(NOT(ISERROR(DATEVALUE(M2))), AND(ISNUMBER(M2), LEFT(CELL("format", M2))="D")))))</formula1>
    </dataValidation>
  </dataValidation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8.57"/>
    <col customWidth="1" min="3" max="3" width="18.71"/>
    <col customWidth="1" min="4" max="4" width="14.43"/>
    <col customWidth="1" min="5" max="5" width="11.71"/>
    <col customWidth="1" min="6" max="6" width="34.71"/>
    <col customWidth="1" min="11" max="11" width="23.71"/>
    <col customWidth="1" min="16" max="16" width="38.71"/>
    <col customWidth="1" min="20" max="20" width="17.43"/>
  </cols>
  <sheetData>
    <row r="1">
      <c r="A1" s="45"/>
      <c r="B1" s="45" t="s">
        <v>23</v>
      </c>
      <c r="C1" s="45" t="s">
        <v>24</v>
      </c>
      <c r="D1" s="45">
        <v>3.1963497E7</v>
      </c>
      <c r="E1" s="45">
        <v>1.156294264E9</v>
      </c>
      <c r="F1" s="45" t="s">
        <v>33</v>
      </c>
      <c r="G1" s="45" t="s">
        <v>25</v>
      </c>
      <c r="H1" s="45" t="s">
        <v>26</v>
      </c>
      <c r="I1" s="45" t="s">
        <v>31</v>
      </c>
      <c r="J1" s="87">
        <v>0.0</v>
      </c>
      <c r="K1" s="45" t="s">
        <v>27</v>
      </c>
      <c r="L1" s="45">
        <v>1439.0</v>
      </c>
      <c r="M1" s="45" t="s">
        <v>28</v>
      </c>
      <c r="N1" s="45" t="s">
        <v>32</v>
      </c>
      <c r="O1" s="45" t="s">
        <v>29</v>
      </c>
      <c r="P1" s="45" t="s">
        <v>30</v>
      </c>
      <c r="Q1" s="45">
        <v>444.0</v>
      </c>
      <c r="R1" s="45" t="s">
        <v>1174</v>
      </c>
      <c r="S1" s="87">
        <v>42948.0</v>
      </c>
      <c r="T1" s="45" t="s">
        <v>662</v>
      </c>
    </row>
    <row r="2">
      <c r="A2" s="45"/>
      <c r="B2" s="45" t="s">
        <v>34</v>
      </c>
      <c r="C2" s="45" t="s">
        <v>41</v>
      </c>
      <c r="D2" s="45">
        <v>3.8184089E7</v>
      </c>
      <c r="E2" s="45">
        <v>1.12719178E9</v>
      </c>
      <c r="G2" s="45" t="s">
        <v>25</v>
      </c>
      <c r="H2" s="45" t="s">
        <v>26</v>
      </c>
      <c r="I2" s="45" t="s">
        <v>57</v>
      </c>
      <c r="J2" s="87">
        <v>0.0</v>
      </c>
      <c r="K2" s="45" t="s">
        <v>1174</v>
      </c>
      <c r="L2" s="45" t="s">
        <v>1174</v>
      </c>
      <c r="M2" s="45" t="s">
        <v>1174</v>
      </c>
      <c r="N2" s="45" t="s">
        <v>32</v>
      </c>
      <c r="O2" s="45" t="s">
        <v>1174</v>
      </c>
      <c r="P2" s="45" t="s">
        <v>1174</v>
      </c>
      <c r="Q2" s="45">
        <v>2914.0</v>
      </c>
      <c r="R2" s="45" t="s">
        <v>1174</v>
      </c>
      <c r="S2" s="87">
        <v>45112.0</v>
      </c>
      <c r="T2" s="45" t="s">
        <v>662</v>
      </c>
    </row>
    <row r="3">
      <c r="A3" s="45"/>
      <c r="B3" s="45" t="s">
        <v>42</v>
      </c>
      <c r="C3" s="45" t="s">
        <v>43</v>
      </c>
      <c r="D3" s="45">
        <v>3.8894668E7</v>
      </c>
      <c r="E3" s="45">
        <v>1.153205634E9</v>
      </c>
      <c r="F3" s="45" t="s">
        <v>44</v>
      </c>
      <c r="G3" s="45" t="s">
        <v>25</v>
      </c>
      <c r="H3" s="45" t="s">
        <v>26</v>
      </c>
      <c r="I3" s="45" t="s">
        <v>57</v>
      </c>
      <c r="J3" s="87">
        <v>34752.0</v>
      </c>
      <c r="K3" s="45" t="s">
        <v>1174</v>
      </c>
      <c r="L3" s="45" t="s">
        <v>1174</v>
      </c>
      <c r="M3" s="45" t="s">
        <v>1174</v>
      </c>
      <c r="N3" s="45" t="s">
        <v>32</v>
      </c>
      <c r="O3" s="45" t="s">
        <v>1174</v>
      </c>
      <c r="P3" s="45" t="s">
        <v>1174</v>
      </c>
      <c r="Q3" s="45">
        <v>2238.0</v>
      </c>
      <c r="R3" s="45" t="s">
        <v>1174</v>
      </c>
      <c r="S3" s="87">
        <v>45031.0</v>
      </c>
      <c r="T3" s="45" t="s">
        <v>662</v>
      </c>
    </row>
    <row r="4">
      <c r="A4" s="45"/>
      <c r="B4" s="45" t="s">
        <v>45</v>
      </c>
      <c r="C4" s="45" t="s">
        <v>46</v>
      </c>
      <c r="D4" s="45">
        <v>3.9114453E7</v>
      </c>
      <c r="E4" s="45">
        <v>1.133985337E9</v>
      </c>
      <c r="F4" s="45" t="s">
        <v>47</v>
      </c>
      <c r="G4" s="45" t="s">
        <v>25</v>
      </c>
      <c r="H4" s="45" t="s">
        <v>26</v>
      </c>
      <c r="I4" s="45" t="s">
        <v>57</v>
      </c>
      <c r="J4" s="87">
        <v>34957.0</v>
      </c>
      <c r="K4" s="45" t="s">
        <v>1174</v>
      </c>
      <c r="L4" s="45" t="s">
        <v>1174</v>
      </c>
      <c r="M4" s="45" t="s">
        <v>1174</v>
      </c>
      <c r="N4" s="45" t="s">
        <v>32</v>
      </c>
      <c r="O4" s="45" t="s">
        <v>1174</v>
      </c>
      <c r="P4" s="45" t="s">
        <v>1174</v>
      </c>
      <c r="Q4" s="45">
        <v>1572.0</v>
      </c>
      <c r="R4" s="45" t="s">
        <v>1174</v>
      </c>
      <c r="S4" s="87">
        <v>43500.0</v>
      </c>
      <c r="T4" s="45" t="s">
        <v>662</v>
      </c>
    </row>
    <row r="5">
      <c r="A5" s="45"/>
      <c r="B5" s="45" t="s">
        <v>51</v>
      </c>
      <c r="C5" s="45" t="s">
        <v>52</v>
      </c>
      <c r="D5" s="45">
        <v>4.2012262E7</v>
      </c>
      <c r="E5" s="45">
        <v>1.128788904E9</v>
      </c>
      <c r="F5" s="45" t="s">
        <v>53</v>
      </c>
      <c r="G5" s="45" t="s">
        <v>25</v>
      </c>
      <c r="H5" s="45" t="s">
        <v>26</v>
      </c>
      <c r="I5" s="45" t="s">
        <v>57</v>
      </c>
      <c r="J5" s="87">
        <v>36322.0</v>
      </c>
      <c r="K5" s="45" t="s">
        <v>1174</v>
      </c>
      <c r="L5" s="45" t="s">
        <v>1174</v>
      </c>
      <c r="M5" s="45" t="s">
        <v>28</v>
      </c>
      <c r="N5" s="45" t="s">
        <v>32</v>
      </c>
      <c r="O5" s="45" t="s">
        <v>37</v>
      </c>
      <c r="P5" s="45" t="s">
        <v>1174</v>
      </c>
      <c r="Q5" s="45">
        <v>2166.0</v>
      </c>
      <c r="R5" s="45" t="s">
        <v>1174</v>
      </c>
      <c r="S5" s="87">
        <v>0.0</v>
      </c>
      <c r="T5" s="45" t="s">
        <v>662</v>
      </c>
    </row>
    <row r="6">
      <c r="A6" s="45"/>
      <c r="B6" s="45" t="s">
        <v>54</v>
      </c>
      <c r="C6" s="45" t="s">
        <v>55</v>
      </c>
      <c r="D6" s="45">
        <v>3.3155103E7</v>
      </c>
      <c r="E6" s="45">
        <v>1.165037377E9</v>
      </c>
      <c r="F6" s="45" t="s">
        <v>58</v>
      </c>
      <c r="G6" s="45" t="s">
        <v>25</v>
      </c>
      <c r="H6" s="45" t="s">
        <v>26</v>
      </c>
      <c r="I6" s="45" t="s">
        <v>57</v>
      </c>
      <c r="J6" s="87">
        <v>31961.0</v>
      </c>
      <c r="K6" s="45" t="s">
        <v>1174</v>
      </c>
      <c r="L6" s="45">
        <v>1406.0</v>
      </c>
      <c r="M6" s="45" t="s">
        <v>28</v>
      </c>
      <c r="N6" s="45" t="s">
        <v>32</v>
      </c>
      <c r="O6" s="45" t="s">
        <v>29</v>
      </c>
      <c r="P6" s="45" t="s">
        <v>56</v>
      </c>
      <c r="Q6" s="45">
        <v>1023.0</v>
      </c>
      <c r="R6" s="45" t="s">
        <v>1174</v>
      </c>
      <c r="S6" s="87">
        <v>42948.0</v>
      </c>
      <c r="T6" s="45" t="s">
        <v>662</v>
      </c>
    </row>
    <row r="7">
      <c r="A7" s="45"/>
      <c r="B7" s="45" t="s">
        <v>59</v>
      </c>
      <c r="C7" s="45" t="s">
        <v>60</v>
      </c>
      <c r="D7" s="45">
        <v>3.5538835E7</v>
      </c>
      <c r="E7" s="45">
        <v>1.165851734E9</v>
      </c>
      <c r="F7" s="45" t="s">
        <v>66</v>
      </c>
      <c r="G7" s="45" t="s">
        <v>61</v>
      </c>
      <c r="H7" s="45" t="s">
        <v>62</v>
      </c>
      <c r="I7" s="45" t="s">
        <v>64</v>
      </c>
      <c r="J7" s="87">
        <v>33586.0</v>
      </c>
      <c r="K7" s="45" t="s">
        <v>63</v>
      </c>
      <c r="L7" s="45">
        <v>1778.0</v>
      </c>
      <c r="M7" s="45" t="s">
        <v>28</v>
      </c>
      <c r="N7" s="45" t="s">
        <v>65</v>
      </c>
      <c r="O7" s="45" t="s">
        <v>37</v>
      </c>
      <c r="P7" s="45" t="s">
        <v>1174</v>
      </c>
      <c r="Q7" s="45">
        <v>1025.0</v>
      </c>
      <c r="R7" s="45" t="s">
        <v>1174</v>
      </c>
      <c r="S7" s="87">
        <v>0.0</v>
      </c>
      <c r="T7" s="45" t="s">
        <v>662</v>
      </c>
    </row>
    <row r="8">
      <c r="A8" s="45"/>
      <c r="B8" s="45" t="s">
        <v>67</v>
      </c>
      <c r="C8" s="45" t="s">
        <v>68</v>
      </c>
      <c r="D8" s="45">
        <v>9.3996095E7</v>
      </c>
      <c r="E8" s="45">
        <v>1.128666648E9</v>
      </c>
      <c r="F8" s="45" t="s">
        <v>72</v>
      </c>
      <c r="G8" s="45" t="s">
        <v>69</v>
      </c>
      <c r="H8" s="45" t="s">
        <v>26</v>
      </c>
      <c r="I8" s="45" t="s">
        <v>57</v>
      </c>
      <c r="J8" s="87">
        <v>28260.0</v>
      </c>
      <c r="K8" s="45" t="s">
        <v>70</v>
      </c>
      <c r="L8" s="45">
        <v>1439.0</v>
      </c>
      <c r="M8" s="45" t="s">
        <v>28</v>
      </c>
      <c r="N8" s="45" t="s">
        <v>32</v>
      </c>
      <c r="O8" s="45" t="s">
        <v>29</v>
      </c>
      <c r="P8" s="45" t="s">
        <v>71</v>
      </c>
      <c r="Q8" s="45">
        <v>754.0</v>
      </c>
      <c r="R8" s="45" t="s">
        <v>1174</v>
      </c>
      <c r="S8" s="87">
        <v>42948.0</v>
      </c>
      <c r="T8" s="45" t="s">
        <v>662</v>
      </c>
    </row>
    <row r="9">
      <c r="A9" s="45"/>
      <c r="B9" s="45" t="s">
        <v>73</v>
      </c>
      <c r="C9" s="45" t="s">
        <v>74</v>
      </c>
      <c r="D9" s="45">
        <v>9.4842492E7</v>
      </c>
      <c r="E9" s="45">
        <v>1.154169265E9</v>
      </c>
      <c r="F9" s="45" t="s">
        <v>80</v>
      </c>
      <c r="G9" s="45" t="s">
        <v>75</v>
      </c>
      <c r="H9" s="45" t="s">
        <v>26</v>
      </c>
      <c r="I9" s="45" t="s">
        <v>57</v>
      </c>
      <c r="J9" s="87">
        <v>33484.0</v>
      </c>
      <c r="K9" s="45" t="s">
        <v>76</v>
      </c>
      <c r="L9" s="45">
        <v>1164.0</v>
      </c>
      <c r="M9" s="45" t="s">
        <v>77</v>
      </c>
      <c r="N9" s="45" t="s">
        <v>32</v>
      </c>
      <c r="O9" s="45" t="s">
        <v>78</v>
      </c>
      <c r="P9" s="45" t="s">
        <v>79</v>
      </c>
      <c r="Q9" s="45">
        <v>527.0</v>
      </c>
      <c r="R9" s="45" t="s">
        <v>1174</v>
      </c>
      <c r="S9" s="87">
        <v>0.0</v>
      </c>
      <c r="T9" s="45" t="s">
        <v>662</v>
      </c>
    </row>
    <row r="10">
      <c r="A10" s="45"/>
      <c r="B10" s="45" t="s">
        <v>81</v>
      </c>
      <c r="C10" s="45" t="s">
        <v>82</v>
      </c>
      <c r="D10" s="45">
        <v>9.5102089E7</v>
      </c>
      <c r="E10" s="45">
        <v>1.150420061E9</v>
      </c>
      <c r="F10" s="45" t="s">
        <v>86</v>
      </c>
      <c r="G10" s="45" t="s">
        <v>83</v>
      </c>
      <c r="H10" s="45" t="s">
        <v>26</v>
      </c>
      <c r="I10" s="45" t="s">
        <v>85</v>
      </c>
      <c r="J10" s="87">
        <v>27698.0</v>
      </c>
      <c r="K10" s="45" t="s">
        <v>84</v>
      </c>
      <c r="L10" s="45">
        <v>1434.0</v>
      </c>
      <c r="M10" s="45" t="s">
        <v>28</v>
      </c>
      <c r="N10" s="45" t="s">
        <v>32</v>
      </c>
      <c r="O10" s="45" t="s">
        <v>78</v>
      </c>
      <c r="P10" s="45" t="s">
        <v>1174</v>
      </c>
      <c r="Q10" s="45">
        <v>560.0</v>
      </c>
      <c r="R10" s="45" t="s">
        <v>1174</v>
      </c>
      <c r="S10" s="87">
        <v>42887.0</v>
      </c>
      <c r="T10" s="45" t="s">
        <v>662</v>
      </c>
    </row>
    <row r="11">
      <c r="A11" s="45"/>
      <c r="B11" s="45" t="s">
        <v>87</v>
      </c>
      <c r="C11" s="45" t="s">
        <v>88</v>
      </c>
      <c r="D11" s="45">
        <v>9.5189729E7</v>
      </c>
      <c r="E11" s="45">
        <v>1.124936411E9</v>
      </c>
      <c r="F11" s="45" t="s">
        <v>90</v>
      </c>
      <c r="G11" s="45" t="s">
        <v>69</v>
      </c>
      <c r="H11" s="45" t="s">
        <v>26</v>
      </c>
      <c r="I11" s="45" t="s">
        <v>57</v>
      </c>
      <c r="J11" s="87">
        <v>30644.0</v>
      </c>
      <c r="K11" s="45" t="s">
        <v>89</v>
      </c>
      <c r="L11" s="45" t="s">
        <v>1174</v>
      </c>
      <c r="M11" s="45" t="s">
        <v>1174</v>
      </c>
      <c r="N11" s="45" t="s">
        <v>32</v>
      </c>
      <c r="O11" s="45" t="s">
        <v>37</v>
      </c>
      <c r="P11" s="45" t="s">
        <v>1174</v>
      </c>
      <c r="Q11" s="45">
        <v>909.0</v>
      </c>
      <c r="R11" s="45" t="s">
        <v>1174</v>
      </c>
      <c r="S11" s="87">
        <v>42948.0</v>
      </c>
      <c r="T11" s="45" t="s">
        <v>662</v>
      </c>
    </row>
    <row r="12">
      <c r="A12" s="45"/>
      <c r="B12" s="45" t="s">
        <v>91</v>
      </c>
      <c r="C12" s="45" t="s">
        <v>92</v>
      </c>
      <c r="D12" s="45">
        <v>2.0009014E7</v>
      </c>
      <c r="E12" s="45">
        <v>1.144937482E9</v>
      </c>
      <c r="G12" s="45" t="s">
        <v>25</v>
      </c>
      <c r="H12" s="45" t="s">
        <v>26</v>
      </c>
      <c r="I12" s="45" t="s">
        <v>31</v>
      </c>
      <c r="J12" s="87">
        <v>24856.0</v>
      </c>
      <c r="K12" s="45" t="s">
        <v>93</v>
      </c>
      <c r="L12" s="45">
        <v>1431.0</v>
      </c>
      <c r="M12" s="45" t="s">
        <v>28</v>
      </c>
      <c r="N12" s="45" t="s">
        <v>32</v>
      </c>
      <c r="O12" s="45" t="s">
        <v>78</v>
      </c>
      <c r="P12" s="45" t="s">
        <v>94</v>
      </c>
      <c r="Q12" s="45">
        <v>2777.0</v>
      </c>
      <c r="R12" s="45" t="s">
        <v>1174</v>
      </c>
      <c r="S12" s="87">
        <v>45111.0</v>
      </c>
      <c r="T12" s="45" t="s">
        <v>662</v>
      </c>
    </row>
    <row r="13">
      <c r="A13" s="45"/>
      <c r="B13" s="45" t="s">
        <v>95</v>
      </c>
      <c r="C13" s="45" t="s">
        <v>96</v>
      </c>
      <c r="D13" s="45">
        <v>2.9635937E7</v>
      </c>
      <c r="E13" s="45">
        <v>1.141697938E9</v>
      </c>
      <c r="F13" s="45" t="s">
        <v>100</v>
      </c>
      <c r="G13" s="45" t="s">
        <v>25</v>
      </c>
      <c r="H13" s="45" t="s">
        <v>97</v>
      </c>
      <c r="I13" s="45" t="s">
        <v>57</v>
      </c>
      <c r="J13" s="87">
        <v>30139.0</v>
      </c>
      <c r="K13" s="45" t="s">
        <v>98</v>
      </c>
      <c r="L13" s="45">
        <v>1752.0</v>
      </c>
      <c r="M13" s="45" t="s">
        <v>28</v>
      </c>
      <c r="N13" s="45" t="s">
        <v>99</v>
      </c>
      <c r="O13" s="45" t="s">
        <v>37</v>
      </c>
      <c r="P13" s="45" t="s">
        <v>1174</v>
      </c>
      <c r="Q13" s="45">
        <v>1931.0</v>
      </c>
      <c r="R13" s="45" t="s">
        <v>1174</v>
      </c>
      <c r="S13" s="87">
        <v>44683.0</v>
      </c>
      <c r="T13" s="45" t="s">
        <v>662</v>
      </c>
    </row>
    <row r="14">
      <c r="A14" s="45"/>
      <c r="B14" s="45" t="s">
        <v>101</v>
      </c>
      <c r="C14" s="45" t="s">
        <v>102</v>
      </c>
      <c r="D14" s="45">
        <v>3.9471585E7</v>
      </c>
      <c r="E14" s="45">
        <v>1.151781882E9</v>
      </c>
      <c r="F14" s="45" t="s">
        <v>106</v>
      </c>
      <c r="G14" s="45" t="s">
        <v>25</v>
      </c>
      <c r="H14" s="45" t="s">
        <v>26</v>
      </c>
      <c r="I14" s="45" t="s">
        <v>57</v>
      </c>
      <c r="J14" s="87">
        <v>35096.0</v>
      </c>
      <c r="K14" s="45" t="s">
        <v>103</v>
      </c>
      <c r="L14" s="45">
        <v>1704.0</v>
      </c>
      <c r="M14" s="45" t="s">
        <v>28</v>
      </c>
      <c r="N14" s="45" t="s">
        <v>105</v>
      </c>
      <c r="O14" s="45" t="s">
        <v>37</v>
      </c>
      <c r="P14" s="45" t="s">
        <v>104</v>
      </c>
      <c r="Q14" s="45">
        <v>2450.0</v>
      </c>
      <c r="R14" s="45" t="s">
        <v>1174</v>
      </c>
      <c r="S14" s="87">
        <v>45049.0</v>
      </c>
      <c r="T14" s="45" t="s">
        <v>662</v>
      </c>
    </row>
    <row r="15">
      <c r="A15" s="45"/>
      <c r="B15" s="45" t="s">
        <v>107</v>
      </c>
      <c r="C15" s="45" t="s">
        <v>108</v>
      </c>
      <c r="D15" s="45">
        <v>4.3817038E7</v>
      </c>
      <c r="E15" s="45">
        <v>1.1381749E9</v>
      </c>
      <c r="F15" s="45" t="s">
        <v>112</v>
      </c>
      <c r="G15" s="45" t="s">
        <v>25</v>
      </c>
      <c r="H15" s="45" t="s">
        <v>97</v>
      </c>
      <c r="I15" s="45" t="s">
        <v>57</v>
      </c>
      <c r="J15" s="87">
        <v>37370.0</v>
      </c>
      <c r="K15" s="45" t="s">
        <v>109</v>
      </c>
      <c r="L15" s="45">
        <v>1439.0</v>
      </c>
      <c r="M15" s="45" t="s">
        <v>28</v>
      </c>
      <c r="N15" s="45" t="s">
        <v>111</v>
      </c>
      <c r="O15" s="45" t="s">
        <v>110</v>
      </c>
      <c r="P15" s="45" t="s">
        <v>1174</v>
      </c>
      <c r="Q15" s="45">
        <v>1850.0</v>
      </c>
      <c r="R15" s="45" t="s">
        <v>1174</v>
      </c>
      <c r="S15" s="87">
        <v>44256.0</v>
      </c>
      <c r="T15" s="45" t="s">
        <v>662</v>
      </c>
    </row>
    <row r="16">
      <c r="A16" s="45"/>
      <c r="B16" s="45" t="s">
        <v>1175</v>
      </c>
      <c r="C16" s="45" t="s">
        <v>114</v>
      </c>
      <c r="D16" s="45">
        <v>4.4486458E7</v>
      </c>
      <c r="E16" s="45">
        <v>1.154166856E9</v>
      </c>
      <c r="F16" s="45" t="s">
        <v>118</v>
      </c>
      <c r="G16" s="45" t="s">
        <v>25</v>
      </c>
      <c r="H16" s="45" t="s">
        <v>26</v>
      </c>
      <c r="I16" s="45" t="s">
        <v>57</v>
      </c>
      <c r="J16" s="87">
        <v>0.0</v>
      </c>
      <c r="K16" s="45" t="s">
        <v>115</v>
      </c>
      <c r="L16" s="45">
        <v>1437.0</v>
      </c>
      <c r="M16" s="45" t="s">
        <v>28</v>
      </c>
      <c r="N16" s="45" t="s">
        <v>117</v>
      </c>
      <c r="O16" s="45" t="s">
        <v>37</v>
      </c>
      <c r="P16" s="45" t="s">
        <v>116</v>
      </c>
      <c r="Q16" s="45">
        <v>3069.0</v>
      </c>
      <c r="R16" s="45" t="s">
        <v>1174</v>
      </c>
      <c r="S16" s="87">
        <v>0.0</v>
      </c>
      <c r="T16" s="45" t="s">
        <v>662</v>
      </c>
    </row>
    <row r="17">
      <c r="A17" s="45"/>
      <c r="B17" s="45" t="s">
        <v>119</v>
      </c>
      <c r="C17" s="45" t="s">
        <v>120</v>
      </c>
      <c r="D17" s="45">
        <v>3.668592E7</v>
      </c>
      <c r="E17" s="45">
        <v>1.137817717E9</v>
      </c>
      <c r="F17" s="45" t="s">
        <v>124</v>
      </c>
      <c r="G17" s="45" t="s">
        <v>61</v>
      </c>
      <c r="H17" s="45" t="s">
        <v>62</v>
      </c>
      <c r="I17" s="45" t="s">
        <v>64</v>
      </c>
      <c r="J17" s="87">
        <v>0.0</v>
      </c>
      <c r="K17" s="45" t="s">
        <v>121</v>
      </c>
      <c r="L17" s="45">
        <v>1439.0</v>
      </c>
      <c r="M17" s="45" t="s">
        <v>28</v>
      </c>
      <c r="N17" s="45" t="s">
        <v>123</v>
      </c>
      <c r="O17" s="45" t="s">
        <v>37</v>
      </c>
      <c r="P17" s="45" t="s">
        <v>122</v>
      </c>
      <c r="Q17" s="45">
        <v>3133.0</v>
      </c>
      <c r="R17" s="45" t="s">
        <v>1174</v>
      </c>
      <c r="S17" s="87">
        <v>44927.0</v>
      </c>
      <c r="T17" s="45" t="s">
        <v>662</v>
      </c>
    </row>
    <row r="18">
      <c r="A18" s="45"/>
      <c r="B18" s="45" t="s">
        <v>130</v>
      </c>
      <c r="C18" s="45" t="s">
        <v>131</v>
      </c>
      <c r="D18" s="45">
        <v>3.1896263E7</v>
      </c>
      <c r="E18" s="45">
        <v>1.140450018E9</v>
      </c>
      <c r="F18" s="45" t="s">
        <v>134</v>
      </c>
      <c r="G18" s="45" t="s">
        <v>61</v>
      </c>
      <c r="H18" s="45" t="s">
        <v>62</v>
      </c>
      <c r="I18" s="45" t="s">
        <v>64</v>
      </c>
      <c r="J18" s="87">
        <v>31465.0</v>
      </c>
      <c r="K18" s="45" t="s">
        <v>132</v>
      </c>
      <c r="L18" s="45">
        <v>1407.0</v>
      </c>
      <c r="M18" s="45" t="s">
        <v>28</v>
      </c>
      <c r="N18" s="45" t="s">
        <v>32</v>
      </c>
      <c r="O18" s="45" t="s">
        <v>37</v>
      </c>
      <c r="P18" s="45" t="s">
        <v>133</v>
      </c>
      <c r="Q18" s="45">
        <v>2323.0</v>
      </c>
      <c r="R18" s="45" t="s">
        <v>1174</v>
      </c>
      <c r="S18" s="87">
        <v>45017.0</v>
      </c>
      <c r="T18" s="45" t="s">
        <v>662</v>
      </c>
    </row>
    <row r="19">
      <c r="A19" s="45"/>
      <c r="B19" s="45" t="s">
        <v>135</v>
      </c>
      <c r="C19" s="45" t="s">
        <v>136</v>
      </c>
      <c r="D19" s="45">
        <v>3.2554313E7</v>
      </c>
      <c r="E19" s="45">
        <v>1.16034113E9</v>
      </c>
      <c r="F19" s="45" t="s">
        <v>140</v>
      </c>
      <c r="G19" s="45" t="s">
        <v>25</v>
      </c>
      <c r="H19" s="45" t="s">
        <v>26</v>
      </c>
      <c r="I19" s="45" t="s">
        <v>139</v>
      </c>
      <c r="J19" s="87">
        <v>31644.0</v>
      </c>
      <c r="K19" s="45" t="s">
        <v>137</v>
      </c>
      <c r="L19" s="45">
        <v>1407.0</v>
      </c>
      <c r="M19" s="45" t="s">
        <v>28</v>
      </c>
      <c r="N19" s="45" t="s">
        <v>32</v>
      </c>
      <c r="O19" s="45" t="s">
        <v>78</v>
      </c>
      <c r="P19" s="45" t="s">
        <v>138</v>
      </c>
      <c r="Q19" s="45">
        <v>1444.0</v>
      </c>
      <c r="R19" s="45" t="s">
        <v>1174</v>
      </c>
      <c r="S19" s="87">
        <v>43252.0</v>
      </c>
      <c r="T19" s="45" t="s">
        <v>662</v>
      </c>
    </row>
    <row r="20">
      <c r="A20" s="45"/>
      <c r="B20" s="45" t="s">
        <v>147</v>
      </c>
      <c r="C20" s="45" t="s">
        <v>148</v>
      </c>
      <c r="D20" s="45">
        <v>3.1302984E7</v>
      </c>
      <c r="E20" s="45">
        <v>1.130700402E9</v>
      </c>
      <c r="F20" s="45" t="s">
        <v>152</v>
      </c>
      <c r="G20" s="45" t="s">
        <v>25</v>
      </c>
      <c r="H20" s="45" t="s">
        <v>26</v>
      </c>
      <c r="I20" s="45" t="s">
        <v>57</v>
      </c>
      <c r="J20" s="87">
        <v>30966.0</v>
      </c>
      <c r="K20" s="45" t="s">
        <v>149</v>
      </c>
      <c r="L20" s="45">
        <v>1757.0</v>
      </c>
      <c r="M20" s="45" t="s">
        <v>28</v>
      </c>
      <c r="N20" s="45" t="s">
        <v>151</v>
      </c>
      <c r="O20" s="45" t="s">
        <v>37</v>
      </c>
      <c r="P20" s="45" t="s">
        <v>150</v>
      </c>
      <c r="Q20" s="45">
        <v>1142.0</v>
      </c>
      <c r="R20" s="45" t="s">
        <v>1174</v>
      </c>
      <c r="S20" s="87">
        <v>0.0</v>
      </c>
      <c r="T20" s="45" t="s">
        <v>662</v>
      </c>
    </row>
    <row r="21" ht="15.75" customHeight="1">
      <c r="A21" s="45"/>
      <c r="B21" s="45" t="s">
        <v>153</v>
      </c>
      <c r="C21" s="45" t="s">
        <v>1176</v>
      </c>
      <c r="D21" s="45">
        <v>3.442385E7</v>
      </c>
      <c r="E21" s="45">
        <v>1.144171447E9</v>
      </c>
      <c r="F21" s="45" t="s">
        <v>156</v>
      </c>
      <c r="G21" s="45" t="s">
        <v>25</v>
      </c>
      <c r="H21" s="45" t="s">
        <v>26</v>
      </c>
      <c r="I21" s="45" t="s">
        <v>57</v>
      </c>
      <c r="J21" s="87">
        <v>32546.0</v>
      </c>
      <c r="K21" s="45" t="s">
        <v>155</v>
      </c>
      <c r="L21" s="45">
        <v>1440.0</v>
      </c>
      <c r="M21" s="45" t="s">
        <v>28</v>
      </c>
      <c r="N21" s="45" t="s">
        <v>32</v>
      </c>
      <c r="O21" s="45" t="s">
        <v>37</v>
      </c>
      <c r="P21" s="45" t="s">
        <v>1174</v>
      </c>
      <c r="Q21" s="45">
        <v>1591.0</v>
      </c>
      <c r="R21" s="45" t="s">
        <v>1174</v>
      </c>
      <c r="S21" s="87">
        <v>43466.0</v>
      </c>
      <c r="T21" s="45" t="s">
        <v>662</v>
      </c>
    </row>
    <row r="22" ht="15.75" customHeight="1">
      <c r="A22" s="45"/>
      <c r="B22" s="45" t="s">
        <v>162</v>
      </c>
      <c r="C22" s="45" t="s">
        <v>163</v>
      </c>
      <c r="D22" s="45">
        <v>4.324163E7</v>
      </c>
      <c r="E22" s="45">
        <v>1.173662195E9</v>
      </c>
      <c r="F22" s="45" t="s">
        <v>165</v>
      </c>
      <c r="G22" s="45" t="s">
        <v>61</v>
      </c>
      <c r="H22" s="45" t="s">
        <v>62</v>
      </c>
      <c r="I22" s="45" t="s">
        <v>64</v>
      </c>
      <c r="J22" s="87">
        <v>37013.0</v>
      </c>
      <c r="K22" s="45" t="s">
        <v>164</v>
      </c>
      <c r="L22" s="45">
        <v>1439.0</v>
      </c>
      <c r="M22" s="45" t="s">
        <v>28</v>
      </c>
      <c r="N22" s="45" t="s">
        <v>123</v>
      </c>
      <c r="O22" s="45" t="s">
        <v>37</v>
      </c>
      <c r="P22" s="45" t="s">
        <v>1174</v>
      </c>
      <c r="Q22" s="45">
        <v>2713.0</v>
      </c>
      <c r="R22" s="45" t="s">
        <v>1174</v>
      </c>
      <c r="S22" s="87">
        <v>45078.0</v>
      </c>
      <c r="T22" s="45" t="s">
        <v>662</v>
      </c>
    </row>
    <row r="23" ht="15.75" customHeight="1">
      <c r="A23" s="45"/>
      <c r="B23" s="45" t="s">
        <v>166</v>
      </c>
      <c r="C23" s="45" t="s">
        <v>167</v>
      </c>
      <c r="D23" s="45">
        <v>3.0440348E7</v>
      </c>
      <c r="E23" s="45">
        <v>1.160234773E9</v>
      </c>
      <c r="F23" s="45" t="s">
        <v>171</v>
      </c>
      <c r="G23" s="45" t="s">
        <v>25</v>
      </c>
      <c r="H23" s="45" t="s">
        <v>26</v>
      </c>
      <c r="I23" s="45" t="s">
        <v>31</v>
      </c>
      <c r="J23" s="87">
        <v>27746.0</v>
      </c>
      <c r="K23" s="45" t="s">
        <v>168</v>
      </c>
      <c r="L23" s="45">
        <v>1770.0</v>
      </c>
      <c r="M23" s="45" t="s">
        <v>28</v>
      </c>
      <c r="N23" s="45" t="s">
        <v>170</v>
      </c>
      <c r="O23" s="45" t="s">
        <v>78</v>
      </c>
      <c r="P23" s="45" t="s">
        <v>169</v>
      </c>
      <c r="Q23" s="45">
        <v>766.0</v>
      </c>
      <c r="R23" s="45" t="s">
        <v>1174</v>
      </c>
      <c r="S23" s="87">
        <v>42736.0</v>
      </c>
      <c r="T23" s="45" t="s">
        <v>662</v>
      </c>
    </row>
    <row r="24" ht="15.75" customHeight="1">
      <c r="A24" s="45"/>
      <c r="B24" s="45" t="s">
        <v>178</v>
      </c>
      <c r="C24" s="45" t="s">
        <v>179</v>
      </c>
      <c r="D24" s="45">
        <v>4.0873767E7</v>
      </c>
      <c r="E24" s="45">
        <v>1.140554236E9</v>
      </c>
      <c r="F24" s="45" t="s">
        <v>182</v>
      </c>
      <c r="G24" s="45" t="s">
        <v>25</v>
      </c>
      <c r="H24" s="45" t="s">
        <v>26</v>
      </c>
      <c r="I24" s="45" t="s">
        <v>57</v>
      </c>
      <c r="J24" s="87">
        <v>32635.0</v>
      </c>
      <c r="K24" s="45" t="s">
        <v>180</v>
      </c>
      <c r="L24" s="45">
        <v>1832.0</v>
      </c>
      <c r="M24" s="45" t="s">
        <v>28</v>
      </c>
      <c r="N24" s="45" t="s">
        <v>181</v>
      </c>
      <c r="O24" s="45" t="s">
        <v>37</v>
      </c>
      <c r="P24" s="45" t="s">
        <v>1174</v>
      </c>
      <c r="Q24" s="45">
        <v>2376.0</v>
      </c>
      <c r="R24" s="45" t="s">
        <v>1174</v>
      </c>
      <c r="S24" s="87">
        <v>45020.0</v>
      </c>
      <c r="T24" s="45" t="s">
        <v>662</v>
      </c>
    </row>
    <row r="25" ht="15.75" customHeight="1">
      <c r="A25" s="45"/>
      <c r="B25" s="45" t="s">
        <v>183</v>
      </c>
      <c r="C25" s="45" t="s">
        <v>184</v>
      </c>
      <c r="D25" s="45">
        <v>9.4075255E7</v>
      </c>
      <c r="E25" s="45">
        <v>1.161619314E9</v>
      </c>
      <c r="F25" s="45" t="s">
        <v>187</v>
      </c>
      <c r="G25" s="45" t="s">
        <v>185</v>
      </c>
      <c r="H25" s="45" t="s">
        <v>26</v>
      </c>
      <c r="I25" s="45" t="s">
        <v>31</v>
      </c>
      <c r="J25" s="87">
        <v>27897.0</v>
      </c>
      <c r="K25" s="45" t="s">
        <v>186</v>
      </c>
      <c r="L25" s="45">
        <v>1439.0</v>
      </c>
      <c r="M25" s="45" t="s">
        <v>28</v>
      </c>
      <c r="N25" s="45" t="s">
        <v>32</v>
      </c>
      <c r="O25" s="45" t="s">
        <v>37</v>
      </c>
      <c r="P25" s="45" t="s">
        <v>1174</v>
      </c>
      <c r="Q25" s="45">
        <v>3106.0</v>
      </c>
      <c r="R25" s="45" t="s">
        <v>1174</v>
      </c>
      <c r="S25" s="87">
        <v>45290.0</v>
      </c>
      <c r="T25" s="45" t="s">
        <v>662</v>
      </c>
    </row>
    <row r="26" ht="15.75" customHeight="1">
      <c r="A26" s="45"/>
      <c r="B26" s="45" t="s">
        <v>188</v>
      </c>
      <c r="C26" s="45" t="s">
        <v>189</v>
      </c>
      <c r="D26" s="45">
        <v>2.9064893E7</v>
      </c>
      <c r="E26" s="45">
        <v>1.125208147E9</v>
      </c>
      <c r="F26" s="45" t="s">
        <v>193</v>
      </c>
      <c r="G26" s="45" t="s">
        <v>61</v>
      </c>
      <c r="H26" s="45" t="s">
        <v>62</v>
      </c>
      <c r="I26" s="45" t="s">
        <v>144</v>
      </c>
      <c r="J26" s="87">
        <v>29845.0</v>
      </c>
      <c r="K26" s="45" t="s">
        <v>190</v>
      </c>
      <c r="L26" s="45">
        <v>1886.0</v>
      </c>
      <c r="M26" s="45" t="s">
        <v>28</v>
      </c>
      <c r="N26" s="45" t="s">
        <v>192</v>
      </c>
      <c r="O26" s="45" t="s">
        <v>37</v>
      </c>
      <c r="P26" s="45" t="s">
        <v>191</v>
      </c>
      <c r="Q26" s="45">
        <v>1677.0</v>
      </c>
      <c r="R26" s="45" t="s">
        <v>1174</v>
      </c>
      <c r="S26" s="87">
        <v>43617.0</v>
      </c>
      <c r="T26" s="45" t="s">
        <v>662</v>
      </c>
    </row>
    <row r="27" ht="15.75" customHeight="1">
      <c r="A27" s="45"/>
      <c r="B27" s="45" t="s">
        <v>200</v>
      </c>
      <c r="C27" s="45" t="s">
        <v>1177</v>
      </c>
      <c r="D27" s="45">
        <v>4.1917769E7</v>
      </c>
      <c r="E27" s="45">
        <v>1.134858925E9</v>
      </c>
      <c r="F27" s="45" t="s">
        <v>202</v>
      </c>
      <c r="G27" s="45" t="s">
        <v>61</v>
      </c>
      <c r="H27" s="45" t="s">
        <v>62</v>
      </c>
      <c r="I27" s="45" t="s">
        <v>64</v>
      </c>
      <c r="J27" s="45" t="s">
        <v>1174</v>
      </c>
      <c r="K27" s="45" t="s">
        <v>1174</v>
      </c>
      <c r="L27" s="45" t="s">
        <v>1174</v>
      </c>
      <c r="M27" s="45" t="s">
        <v>1174</v>
      </c>
      <c r="N27" s="45" t="s">
        <v>1174</v>
      </c>
      <c r="O27" s="45" t="s">
        <v>1174</v>
      </c>
      <c r="P27" s="45" t="s">
        <v>1174</v>
      </c>
      <c r="Q27" s="45">
        <v>1923.0</v>
      </c>
      <c r="R27" s="45" t="s">
        <v>1174</v>
      </c>
      <c r="S27" s="87">
        <v>44713.0</v>
      </c>
      <c r="T27" s="45" t="s">
        <v>667</v>
      </c>
    </row>
    <row r="28" ht="15.75" customHeight="1">
      <c r="A28" s="45"/>
      <c r="B28" s="45" t="s">
        <v>203</v>
      </c>
      <c r="C28" s="45" t="s">
        <v>1178</v>
      </c>
      <c r="D28" s="45">
        <v>2.2826482E7</v>
      </c>
      <c r="E28" s="45">
        <v>1.166482926E9</v>
      </c>
      <c r="F28" s="45" t="s">
        <v>205</v>
      </c>
      <c r="G28" s="45" t="s">
        <v>61</v>
      </c>
      <c r="H28" s="45" t="s">
        <v>26</v>
      </c>
      <c r="I28" s="45" t="s">
        <v>57</v>
      </c>
      <c r="J28" s="87">
        <v>26532.0</v>
      </c>
      <c r="K28" s="45" t="s">
        <v>1174</v>
      </c>
      <c r="L28" s="45" t="s">
        <v>1174</v>
      </c>
      <c r="M28" s="45" t="s">
        <v>1174</v>
      </c>
      <c r="N28" s="45" t="s">
        <v>1174</v>
      </c>
      <c r="O28" s="45" t="s">
        <v>1174</v>
      </c>
      <c r="P28" s="45" t="s">
        <v>1174</v>
      </c>
      <c r="Q28" s="45">
        <v>130.0</v>
      </c>
      <c r="R28" s="45" t="s">
        <v>1174</v>
      </c>
      <c r="S28" s="87">
        <v>42675.0</v>
      </c>
      <c r="T28" s="45" t="s">
        <v>666</v>
      </c>
    </row>
    <row r="29" ht="15.75" customHeight="1">
      <c r="A29" s="45"/>
      <c r="B29" s="45" t="s">
        <v>212</v>
      </c>
      <c r="C29" s="45" t="s">
        <v>1179</v>
      </c>
      <c r="D29" s="45">
        <v>2.4033237E7</v>
      </c>
      <c r="E29" s="45">
        <v>1.125993935E9</v>
      </c>
      <c r="F29" s="45" t="s">
        <v>214</v>
      </c>
      <c r="G29" s="45" t="s">
        <v>61</v>
      </c>
      <c r="H29" s="45" t="s">
        <v>26</v>
      </c>
      <c r="I29" s="45" t="s">
        <v>57</v>
      </c>
      <c r="J29" s="87">
        <v>27233.0</v>
      </c>
      <c r="K29" s="45" t="s">
        <v>1174</v>
      </c>
      <c r="L29" s="45" t="s">
        <v>1174</v>
      </c>
      <c r="M29" s="45" t="s">
        <v>1174</v>
      </c>
      <c r="N29" s="45" t="s">
        <v>1174</v>
      </c>
      <c r="O29" s="45" t="s">
        <v>1174</v>
      </c>
      <c r="P29" s="45" t="s">
        <v>1174</v>
      </c>
      <c r="Q29" s="45">
        <v>303.0</v>
      </c>
      <c r="R29" s="45" t="s">
        <v>1174</v>
      </c>
      <c r="S29" s="87">
        <v>42983.0</v>
      </c>
      <c r="T29" s="45" t="s">
        <v>668</v>
      </c>
    </row>
    <row r="30" ht="15.75" customHeight="1">
      <c r="A30" s="45"/>
      <c r="B30" s="45" t="s">
        <v>215</v>
      </c>
      <c r="C30" s="45" t="s">
        <v>1180</v>
      </c>
      <c r="D30" s="45">
        <v>2.2656778E7</v>
      </c>
      <c r="E30" s="45">
        <v>1.164681681E9</v>
      </c>
      <c r="F30" s="45" t="s">
        <v>217</v>
      </c>
      <c r="G30" s="45" t="s">
        <v>61</v>
      </c>
      <c r="H30" s="45" t="s">
        <v>26</v>
      </c>
      <c r="I30" s="45" t="s">
        <v>57</v>
      </c>
      <c r="J30" s="87">
        <v>26429.0</v>
      </c>
      <c r="K30" s="45" t="s">
        <v>1174</v>
      </c>
      <c r="L30" s="45" t="s">
        <v>1174</v>
      </c>
      <c r="M30" s="45" t="s">
        <v>1174</v>
      </c>
      <c r="N30" s="45" t="s">
        <v>1174</v>
      </c>
      <c r="O30" s="45" t="s">
        <v>1174</v>
      </c>
      <c r="P30" s="45" t="s">
        <v>1174</v>
      </c>
      <c r="Q30" s="45">
        <v>1116.0</v>
      </c>
      <c r="R30" s="45" t="s">
        <v>1174</v>
      </c>
      <c r="S30" s="87">
        <v>42954.0</v>
      </c>
      <c r="T30" s="45" t="s">
        <v>667</v>
      </c>
    </row>
    <row r="31" ht="15.75" customHeight="1">
      <c r="A31" s="45"/>
      <c r="B31" s="45" t="s">
        <v>221</v>
      </c>
      <c r="C31" s="45" t="s">
        <v>1181</v>
      </c>
      <c r="D31" s="45">
        <v>2.1981832E7</v>
      </c>
      <c r="E31" s="45">
        <v>1.149742514E9</v>
      </c>
      <c r="F31" s="45" t="s">
        <v>223</v>
      </c>
      <c r="G31" s="45" t="s">
        <v>61</v>
      </c>
      <c r="H31" s="45" t="s">
        <v>26</v>
      </c>
      <c r="I31" s="45" t="s">
        <v>57</v>
      </c>
      <c r="J31" s="87">
        <v>25929.0</v>
      </c>
      <c r="K31" s="45" t="s">
        <v>1174</v>
      </c>
      <c r="L31" s="45" t="s">
        <v>1174</v>
      </c>
      <c r="M31" s="45" t="s">
        <v>1174</v>
      </c>
      <c r="N31" s="45" t="s">
        <v>1174</v>
      </c>
      <c r="O31" s="45" t="s">
        <v>1174</v>
      </c>
      <c r="P31" s="45" t="s">
        <v>1174</v>
      </c>
      <c r="Q31" s="45">
        <v>2447.0</v>
      </c>
      <c r="R31" s="45" t="s">
        <v>1174</v>
      </c>
      <c r="S31" s="45" t="s">
        <v>1174</v>
      </c>
      <c r="T31" s="45" t="s">
        <v>667</v>
      </c>
    </row>
    <row r="32" ht="15.75" customHeight="1">
      <c r="A32" s="45"/>
      <c r="B32" s="45" t="s">
        <v>224</v>
      </c>
      <c r="C32" s="45" t="s">
        <v>1182</v>
      </c>
      <c r="D32" s="45">
        <v>4.1639943E7</v>
      </c>
      <c r="E32" s="45">
        <v>1.158059413E9</v>
      </c>
      <c r="F32" s="45" t="s">
        <v>226</v>
      </c>
      <c r="G32" s="45" t="s">
        <v>61</v>
      </c>
      <c r="H32" s="45" t="s">
        <v>26</v>
      </c>
      <c r="I32" s="45" t="s">
        <v>57</v>
      </c>
      <c r="J32" s="87">
        <v>36121.0</v>
      </c>
      <c r="K32" s="45" t="s">
        <v>1174</v>
      </c>
      <c r="L32" s="45" t="s">
        <v>1174</v>
      </c>
      <c r="M32" s="45" t="s">
        <v>1174</v>
      </c>
      <c r="N32" s="45" t="s">
        <v>1174</v>
      </c>
      <c r="O32" s="45" t="s">
        <v>1174</v>
      </c>
      <c r="P32" s="45" t="s">
        <v>1174</v>
      </c>
      <c r="Q32" s="45">
        <v>2449.0</v>
      </c>
      <c r="R32" s="45" t="s">
        <v>1174</v>
      </c>
      <c r="S32" s="45" t="s">
        <v>1174</v>
      </c>
      <c r="T32" s="45" t="s">
        <v>667</v>
      </c>
    </row>
    <row r="33" ht="15.75" customHeight="1">
      <c r="A33" s="45"/>
      <c r="B33" s="45" t="s">
        <v>91</v>
      </c>
      <c r="C33" s="45" t="s">
        <v>1183</v>
      </c>
      <c r="D33" s="45">
        <v>3.6786519E7</v>
      </c>
      <c r="E33" s="45">
        <v>1.164297376E9</v>
      </c>
      <c r="G33" s="45" t="s">
        <v>61</v>
      </c>
      <c r="H33" s="45" t="s">
        <v>26</v>
      </c>
      <c r="I33" s="45" t="s">
        <v>57</v>
      </c>
      <c r="J33" s="87"/>
      <c r="K33" s="45" t="s">
        <v>1174</v>
      </c>
      <c r="L33" s="45" t="s">
        <v>1174</v>
      </c>
      <c r="M33" s="45" t="s">
        <v>1174</v>
      </c>
      <c r="N33" s="45" t="s">
        <v>1174</v>
      </c>
      <c r="O33" s="45" t="s">
        <v>1174</v>
      </c>
      <c r="P33" s="45" t="s">
        <v>1174</v>
      </c>
      <c r="Q33" s="45">
        <v>2776.0</v>
      </c>
      <c r="R33" s="45" t="s">
        <v>1174</v>
      </c>
      <c r="S33" s="45" t="s">
        <v>1174</v>
      </c>
      <c r="T33" s="45" t="s">
        <v>669</v>
      </c>
    </row>
    <row r="34" ht="15.75" customHeight="1">
      <c r="A34" s="45"/>
      <c r="B34" s="45" t="s">
        <v>230</v>
      </c>
      <c r="C34" s="45" t="s">
        <v>1184</v>
      </c>
      <c r="D34" s="45">
        <v>3.7036332E7</v>
      </c>
      <c r="E34" s="45">
        <v>1.126691233E9</v>
      </c>
      <c r="F34" s="45" t="s">
        <v>232</v>
      </c>
      <c r="G34" s="45" t="s">
        <v>61</v>
      </c>
      <c r="H34" s="45" t="s">
        <v>26</v>
      </c>
      <c r="I34" s="45" t="s">
        <v>57</v>
      </c>
      <c r="J34" s="87">
        <v>33843.0</v>
      </c>
      <c r="K34" s="45" t="s">
        <v>1174</v>
      </c>
      <c r="L34" s="45" t="s">
        <v>1174</v>
      </c>
      <c r="M34" s="45" t="s">
        <v>1174</v>
      </c>
      <c r="N34" s="45" t="s">
        <v>1174</v>
      </c>
      <c r="O34" s="45" t="s">
        <v>1174</v>
      </c>
      <c r="P34" s="45" t="s">
        <v>1174</v>
      </c>
      <c r="Q34" s="45">
        <v>1644.0</v>
      </c>
      <c r="R34" s="45" t="s">
        <v>1174</v>
      </c>
      <c r="S34" s="87">
        <v>43525.0</v>
      </c>
      <c r="T34" s="45" t="s">
        <v>667</v>
      </c>
    </row>
    <row r="35" ht="15.75" customHeight="1">
      <c r="A35" s="45"/>
      <c r="B35" s="45" t="s">
        <v>233</v>
      </c>
      <c r="C35" s="45" t="s">
        <v>1185</v>
      </c>
      <c r="D35" s="45">
        <v>4.4364634E7</v>
      </c>
      <c r="E35" s="45">
        <v>1.12815373E9</v>
      </c>
      <c r="F35" s="45" t="s">
        <v>235</v>
      </c>
      <c r="G35" s="45" t="s">
        <v>61</v>
      </c>
      <c r="H35" s="45" t="s">
        <v>26</v>
      </c>
      <c r="I35" s="45" t="s">
        <v>57</v>
      </c>
      <c r="J35" s="87">
        <v>37497.0</v>
      </c>
      <c r="K35" s="45" t="s">
        <v>1174</v>
      </c>
      <c r="L35" s="45" t="s">
        <v>1174</v>
      </c>
      <c r="M35" s="45" t="s">
        <v>1174</v>
      </c>
      <c r="N35" s="45" t="s">
        <v>1174</v>
      </c>
      <c r="O35" s="45" t="s">
        <v>1174</v>
      </c>
      <c r="P35" s="45" t="s">
        <v>1174</v>
      </c>
      <c r="Q35" s="45">
        <v>2463.0</v>
      </c>
      <c r="R35" s="45" t="s">
        <v>1174</v>
      </c>
      <c r="S35" s="45" t="s">
        <v>1174</v>
      </c>
      <c r="T35" s="45" t="s">
        <v>667</v>
      </c>
    </row>
    <row r="36" ht="15.75" customHeight="1">
      <c r="A36" s="45"/>
      <c r="B36" s="45" t="s">
        <v>238</v>
      </c>
      <c r="C36" s="45" t="s">
        <v>1186</v>
      </c>
      <c r="D36" s="45">
        <v>4.258637E7</v>
      </c>
      <c r="E36" s="45">
        <v>1.125475896E9</v>
      </c>
      <c r="F36" s="45" t="s">
        <v>240</v>
      </c>
      <c r="G36" s="45" t="s">
        <v>61</v>
      </c>
      <c r="H36" s="45" t="s">
        <v>26</v>
      </c>
      <c r="I36" s="45" t="s">
        <v>57</v>
      </c>
      <c r="J36" s="87">
        <v>36652.0</v>
      </c>
      <c r="K36" s="45" t="s">
        <v>1174</v>
      </c>
      <c r="L36" s="45" t="s">
        <v>1174</v>
      </c>
      <c r="M36" s="45" t="s">
        <v>1174</v>
      </c>
      <c r="N36" s="45" t="s">
        <v>1174</v>
      </c>
      <c r="O36" s="45" t="s">
        <v>1174</v>
      </c>
      <c r="P36" s="45" t="s">
        <v>1174</v>
      </c>
      <c r="Q36" s="45">
        <v>1645.0</v>
      </c>
      <c r="R36" s="45" t="s">
        <v>1174</v>
      </c>
      <c r="S36" s="87">
        <v>43556.0</v>
      </c>
      <c r="T36" s="45" t="s">
        <v>667</v>
      </c>
    </row>
    <row r="37" ht="15.75" customHeight="1">
      <c r="A37" s="45"/>
      <c r="B37" s="45" t="s">
        <v>241</v>
      </c>
      <c r="C37" s="45" t="s">
        <v>1187</v>
      </c>
      <c r="D37" s="45">
        <v>3.4871654E7</v>
      </c>
      <c r="E37" s="45">
        <v>1.150235407E9</v>
      </c>
      <c r="F37" s="45" t="s">
        <v>249</v>
      </c>
      <c r="G37" s="45" t="s">
        <v>243</v>
      </c>
      <c r="H37" s="45" t="s">
        <v>26</v>
      </c>
      <c r="I37" s="45" t="s">
        <v>247</v>
      </c>
      <c r="J37" s="87">
        <v>32867.0</v>
      </c>
      <c r="K37" s="45" t="s">
        <v>244</v>
      </c>
      <c r="L37" s="45">
        <v>1708.0</v>
      </c>
      <c r="M37" s="45" t="s">
        <v>245</v>
      </c>
      <c r="N37" s="45" t="s">
        <v>248</v>
      </c>
      <c r="O37" s="45" t="s">
        <v>37</v>
      </c>
      <c r="P37" s="45" t="s">
        <v>246</v>
      </c>
      <c r="Q37" s="45">
        <v>2785.0</v>
      </c>
      <c r="R37" s="45" t="s">
        <v>1174</v>
      </c>
      <c r="S37" s="87">
        <v>45111.0</v>
      </c>
      <c r="T37" s="45" t="s">
        <v>667</v>
      </c>
    </row>
    <row r="38" ht="15.75" customHeight="1">
      <c r="A38" s="45"/>
      <c r="B38" s="45" t="s">
        <v>250</v>
      </c>
      <c r="C38" s="45" t="s">
        <v>1188</v>
      </c>
      <c r="D38" s="45">
        <v>3.92755E7</v>
      </c>
      <c r="E38" s="45">
        <v>1.155818302E9</v>
      </c>
      <c r="G38" s="45" t="s">
        <v>243</v>
      </c>
      <c r="H38" s="45" t="s">
        <v>26</v>
      </c>
      <c r="I38" s="45" t="s">
        <v>57</v>
      </c>
      <c r="J38" s="87">
        <v>35031.0</v>
      </c>
      <c r="K38" s="45" t="s">
        <v>1174</v>
      </c>
      <c r="L38" s="45" t="s">
        <v>1174</v>
      </c>
      <c r="M38" s="45" t="s">
        <v>1174</v>
      </c>
      <c r="N38" s="45" t="s">
        <v>1174</v>
      </c>
      <c r="O38" s="45" t="s">
        <v>1174</v>
      </c>
      <c r="P38" s="45" t="s">
        <v>1174</v>
      </c>
      <c r="Q38" s="45">
        <v>3150.0</v>
      </c>
      <c r="R38" s="45" t="s">
        <v>1174</v>
      </c>
      <c r="S38" s="45" t="s">
        <v>1174</v>
      </c>
      <c r="T38" s="45" t="s">
        <v>667</v>
      </c>
    </row>
    <row r="39" ht="15.75" customHeight="1">
      <c r="A39" s="45"/>
      <c r="B39" s="45" t="s">
        <v>252</v>
      </c>
      <c r="C39" s="45" t="s">
        <v>1189</v>
      </c>
      <c r="D39" s="45">
        <v>4.0133136E7</v>
      </c>
      <c r="E39" s="45">
        <v>1.122416811E9</v>
      </c>
      <c r="F39" s="45" t="s">
        <v>257</v>
      </c>
      <c r="G39" s="45" t="s">
        <v>243</v>
      </c>
      <c r="H39" s="45" t="s">
        <v>26</v>
      </c>
      <c r="I39" s="45" t="s">
        <v>57</v>
      </c>
      <c r="J39" s="87">
        <v>35463.0</v>
      </c>
      <c r="K39" s="45" t="s">
        <v>254</v>
      </c>
      <c r="L39" s="45">
        <v>1099.0</v>
      </c>
      <c r="M39" s="45" t="s">
        <v>32</v>
      </c>
      <c r="N39" s="45" t="s">
        <v>256</v>
      </c>
      <c r="O39" s="45" t="s">
        <v>37</v>
      </c>
      <c r="P39" s="45" t="s">
        <v>128</v>
      </c>
      <c r="Q39" s="45">
        <v>2275.0</v>
      </c>
      <c r="R39" s="45" t="s">
        <v>1174</v>
      </c>
      <c r="S39" s="87">
        <v>45291.0</v>
      </c>
      <c r="T39" s="45" t="s">
        <v>669</v>
      </c>
    </row>
    <row r="40" ht="15.75" customHeight="1">
      <c r="A40" s="45"/>
      <c r="B40" s="45" t="s">
        <v>258</v>
      </c>
      <c r="C40" s="45" t="s">
        <v>1190</v>
      </c>
      <c r="D40" s="45">
        <v>3.8710314E7</v>
      </c>
      <c r="E40" s="45">
        <v>1.154983632E9</v>
      </c>
      <c r="F40" s="45" t="s">
        <v>260</v>
      </c>
      <c r="G40" s="45" t="s">
        <v>243</v>
      </c>
      <c r="H40" s="45" t="s">
        <v>26</v>
      </c>
      <c r="I40" s="45" t="s">
        <v>57</v>
      </c>
      <c r="J40" s="87">
        <v>34827.0</v>
      </c>
      <c r="K40" s="45" t="s">
        <v>1174</v>
      </c>
      <c r="L40" s="45" t="s">
        <v>1174</v>
      </c>
      <c r="M40" s="45" t="s">
        <v>1174</v>
      </c>
      <c r="N40" s="45" t="s">
        <v>1174</v>
      </c>
      <c r="O40" s="45" t="s">
        <v>1174</v>
      </c>
      <c r="P40" s="45" t="s">
        <v>1174</v>
      </c>
      <c r="Q40" s="45">
        <v>1984.0</v>
      </c>
      <c r="R40" s="45" t="s">
        <v>1174</v>
      </c>
      <c r="S40" s="87">
        <v>44958.0</v>
      </c>
      <c r="T40" s="45" t="s">
        <v>667</v>
      </c>
    </row>
    <row r="41" ht="15.75" customHeight="1">
      <c r="A41" s="45"/>
      <c r="B41" s="45" t="s">
        <v>263</v>
      </c>
      <c r="C41" s="45" t="s">
        <v>1191</v>
      </c>
      <c r="D41" s="45">
        <v>3.6297487E7</v>
      </c>
      <c r="E41" s="45">
        <v>1.141633096E9</v>
      </c>
      <c r="F41" s="45" t="s">
        <v>265</v>
      </c>
      <c r="G41" s="45" t="s">
        <v>243</v>
      </c>
      <c r="H41" s="45" t="s">
        <v>26</v>
      </c>
      <c r="I41" s="45" t="s">
        <v>57</v>
      </c>
      <c r="J41" s="87">
        <v>33504.0</v>
      </c>
      <c r="K41" s="45" t="s">
        <v>1174</v>
      </c>
      <c r="L41" s="45" t="s">
        <v>1174</v>
      </c>
      <c r="M41" s="45" t="s">
        <v>1174</v>
      </c>
      <c r="N41" s="45" t="s">
        <v>1174</v>
      </c>
      <c r="O41" s="45" t="s">
        <v>1174</v>
      </c>
      <c r="P41" s="45" t="s">
        <v>1174</v>
      </c>
      <c r="Q41" s="45">
        <v>769.0</v>
      </c>
      <c r="R41" s="45" t="s">
        <v>1174</v>
      </c>
      <c r="S41" s="87">
        <v>42948.0</v>
      </c>
      <c r="T41" s="45" t="s">
        <v>667</v>
      </c>
    </row>
    <row r="42" ht="15.75" customHeight="1">
      <c r="A42" s="45"/>
      <c r="B42" s="45" t="s">
        <v>263</v>
      </c>
      <c r="C42" s="45" t="s">
        <v>1192</v>
      </c>
      <c r="D42" s="45">
        <v>3.9665127E7</v>
      </c>
      <c r="E42" s="45">
        <v>1.12547893E9</v>
      </c>
      <c r="F42" s="45" t="s">
        <v>267</v>
      </c>
      <c r="G42" s="45" t="s">
        <v>243</v>
      </c>
      <c r="H42" s="45" t="s">
        <v>1193</v>
      </c>
      <c r="I42" s="45" t="s">
        <v>57</v>
      </c>
      <c r="J42" s="87">
        <v>35253.0</v>
      </c>
      <c r="K42" s="45" t="s">
        <v>1174</v>
      </c>
      <c r="L42" s="45" t="s">
        <v>1174</v>
      </c>
      <c r="M42" s="45" t="s">
        <v>1174</v>
      </c>
      <c r="N42" s="45" t="s">
        <v>1174</v>
      </c>
      <c r="O42" s="45" t="s">
        <v>1174</v>
      </c>
      <c r="P42" s="45" t="s">
        <v>1174</v>
      </c>
      <c r="Q42" s="45">
        <v>2793.0</v>
      </c>
      <c r="R42" s="45" t="s">
        <v>1174</v>
      </c>
      <c r="S42" s="45" t="s">
        <v>1174</v>
      </c>
      <c r="T42" s="45" t="s">
        <v>667</v>
      </c>
    </row>
    <row r="43" ht="15.75" customHeight="1">
      <c r="A43" s="45"/>
      <c r="B43" s="45" t="s">
        <v>268</v>
      </c>
      <c r="C43" s="45" t="s">
        <v>1194</v>
      </c>
      <c r="D43" s="45">
        <v>3.9646253E7</v>
      </c>
      <c r="E43" s="45">
        <v>1.125061863E9</v>
      </c>
      <c r="F43" s="45" t="s">
        <v>270</v>
      </c>
      <c r="G43" s="45" t="s">
        <v>243</v>
      </c>
      <c r="H43" s="45" t="s">
        <v>26</v>
      </c>
      <c r="I43" s="45" t="s">
        <v>57</v>
      </c>
      <c r="J43" s="87">
        <v>35324.0</v>
      </c>
      <c r="K43" s="45" t="s">
        <v>1174</v>
      </c>
      <c r="L43" s="45" t="s">
        <v>1174</v>
      </c>
      <c r="M43" s="45" t="s">
        <v>1174</v>
      </c>
      <c r="N43" s="45" t="s">
        <v>1174</v>
      </c>
      <c r="O43" s="45" t="s">
        <v>1174</v>
      </c>
      <c r="P43" s="45" t="s">
        <v>1174</v>
      </c>
      <c r="Q43" s="45">
        <v>2473.0</v>
      </c>
      <c r="R43" s="45" t="s">
        <v>1174</v>
      </c>
      <c r="S43" s="45" t="s">
        <v>1174</v>
      </c>
      <c r="T43" s="45" t="s">
        <v>667</v>
      </c>
    </row>
    <row r="44" ht="15.75" customHeight="1">
      <c r="A44" s="45"/>
      <c r="B44" s="45" t="s">
        <v>263</v>
      </c>
      <c r="C44" s="45" t="s">
        <v>1195</v>
      </c>
      <c r="D44" s="45">
        <v>3.6162205E7</v>
      </c>
      <c r="E44" s="45">
        <v>1.12355504E9</v>
      </c>
      <c r="G44" s="45" t="s">
        <v>243</v>
      </c>
      <c r="H44" s="45" t="s">
        <v>26</v>
      </c>
      <c r="I44" s="45" t="s">
        <v>57</v>
      </c>
      <c r="J44" s="87"/>
      <c r="K44" s="45" t="s">
        <v>1174</v>
      </c>
      <c r="L44" s="45" t="s">
        <v>1174</v>
      </c>
      <c r="M44" s="45" t="s">
        <v>1174</v>
      </c>
      <c r="N44" s="45" t="s">
        <v>1174</v>
      </c>
      <c r="O44" s="45" t="s">
        <v>1174</v>
      </c>
      <c r="P44" s="45" t="s">
        <v>1174</v>
      </c>
      <c r="Q44" s="45">
        <v>2184.0</v>
      </c>
      <c r="R44" s="45" t="s">
        <v>1174</v>
      </c>
      <c r="S44" s="45" t="s">
        <v>1174</v>
      </c>
      <c r="T44" s="45" t="s">
        <v>667</v>
      </c>
    </row>
    <row r="45" ht="15.75" customHeight="1">
      <c r="A45" s="45"/>
      <c r="B45" s="45" t="s">
        <v>280</v>
      </c>
      <c r="C45" s="45" t="s">
        <v>1196</v>
      </c>
      <c r="D45" s="45">
        <v>2.873501E7</v>
      </c>
      <c r="E45" s="45">
        <v>1.176525294E9</v>
      </c>
      <c r="F45" s="45" t="s">
        <v>282</v>
      </c>
      <c r="G45" s="45" t="s">
        <v>243</v>
      </c>
      <c r="H45" s="45" t="s">
        <v>26</v>
      </c>
      <c r="I45" s="45" t="s">
        <v>57</v>
      </c>
      <c r="J45" s="87">
        <v>29656.0</v>
      </c>
      <c r="K45" s="45" t="s">
        <v>1174</v>
      </c>
      <c r="L45" s="45" t="s">
        <v>1174</v>
      </c>
      <c r="M45" s="45" t="s">
        <v>1174</v>
      </c>
      <c r="N45" s="45" t="s">
        <v>1174</v>
      </c>
      <c r="O45" s="45" t="s">
        <v>1174</v>
      </c>
      <c r="P45" s="45" t="s">
        <v>1174</v>
      </c>
      <c r="Q45" s="45">
        <v>1410.0</v>
      </c>
      <c r="R45" s="45" t="s">
        <v>1174</v>
      </c>
      <c r="S45" s="87">
        <v>41640.0</v>
      </c>
      <c r="T45" s="45" t="s">
        <v>667</v>
      </c>
    </row>
    <row r="46" ht="15.75" customHeight="1">
      <c r="A46" s="45"/>
      <c r="B46" s="45" t="s">
        <v>286</v>
      </c>
      <c r="C46" s="45" t="s">
        <v>1197</v>
      </c>
      <c r="D46" s="45">
        <v>9.4290896E7</v>
      </c>
      <c r="E46" s="45">
        <v>1.136269477E9</v>
      </c>
      <c r="F46" s="45" t="s">
        <v>288</v>
      </c>
      <c r="G46" s="45" t="s">
        <v>243</v>
      </c>
      <c r="H46" s="45" t="s">
        <v>26</v>
      </c>
      <c r="I46" s="45" t="s">
        <v>57</v>
      </c>
      <c r="J46" s="87">
        <v>34136.0</v>
      </c>
      <c r="K46" s="45" t="s">
        <v>1174</v>
      </c>
      <c r="L46" s="45" t="s">
        <v>1174</v>
      </c>
      <c r="M46" s="45" t="s">
        <v>1174</v>
      </c>
      <c r="N46" s="45" t="s">
        <v>1174</v>
      </c>
      <c r="O46" s="45" t="s">
        <v>1174</v>
      </c>
      <c r="P46" s="45" t="s">
        <v>1174</v>
      </c>
      <c r="Q46" s="45">
        <v>1326.0</v>
      </c>
      <c r="R46" s="45" t="s">
        <v>1174</v>
      </c>
      <c r="S46" s="87">
        <v>43132.0</v>
      </c>
      <c r="T46" s="45" t="s">
        <v>667</v>
      </c>
    </row>
    <row r="47" ht="15.75" customHeight="1">
      <c r="A47" s="45"/>
      <c r="B47" s="45" t="s">
        <v>289</v>
      </c>
      <c r="C47" s="45" t="s">
        <v>1198</v>
      </c>
      <c r="D47" s="45">
        <v>2.9319005E7</v>
      </c>
      <c r="E47" s="45">
        <v>1.13137428E9</v>
      </c>
      <c r="G47" s="45" t="s">
        <v>243</v>
      </c>
      <c r="H47" s="45" t="s">
        <v>26</v>
      </c>
      <c r="I47" s="45" t="s">
        <v>57</v>
      </c>
      <c r="J47" s="87">
        <v>29991.0</v>
      </c>
      <c r="K47" s="45" t="s">
        <v>1174</v>
      </c>
      <c r="L47" s="45" t="s">
        <v>1174</v>
      </c>
      <c r="M47" s="45" t="s">
        <v>1174</v>
      </c>
      <c r="N47" s="45" t="s">
        <v>1174</v>
      </c>
      <c r="O47" s="45" t="s">
        <v>1174</v>
      </c>
      <c r="P47" s="45" t="s">
        <v>1174</v>
      </c>
      <c r="Q47" s="45">
        <v>343.0</v>
      </c>
      <c r="R47" s="45" t="s">
        <v>1174</v>
      </c>
      <c r="S47" s="87">
        <v>42856.0</v>
      </c>
      <c r="T47" s="45" t="s">
        <v>667</v>
      </c>
    </row>
    <row r="48" ht="15.75" customHeight="1">
      <c r="A48" s="45"/>
      <c r="B48" s="45" t="s">
        <v>294</v>
      </c>
      <c r="C48" s="45" t="s">
        <v>1199</v>
      </c>
      <c r="D48" s="45">
        <v>3.0455729E7</v>
      </c>
      <c r="E48" s="45">
        <v>1.127588744E9</v>
      </c>
      <c r="F48" s="45" t="s">
        <v>296</v>
      </c>
      <c r="G48" s="45" t="s">
        <v>243</v>
      </c>
      <c r="H48" s="45" t="s">
        <v>26</v>
      </c>
      <c r="I48" s="45" t="s">
        <v>57</v>
      </c>
      <c r="J48" s="87">
        <v>30612.0</v>
      </c>
      <c r="K48" s="45" t="s">
        <v>1174</v>
      </c>
      <c r="L48" s="45" t="s">
        <v>1174</v>
      </c>
      <c r="M48" s="45" t="s">
        <v>1174</v>
      </c>
      <c r="N48" s="45" t="s">
        <v>1174</v>
      </c>
      <c r="O48" s="45" t="s">
        <v>1174</v>
      </c>
      <c r="P48" s="45" t="s">
        <v>1174</v>
      </c>
      <c r="Q48" s="45">
        <v>129.0</v>
      </c>
      <c r="R48" s="45" t="s">
        <v>1174</v>
      </c>
      <c r="S48" s="87">
        <v>41818.0</v>
      </c>
      <c r="T48" s="45" t="s">
        <v>668</v>
      </c>
    </row>
    <row r="49" ht="15.75" customHeight="1">
      <c r="A49" s="45"/>
      <c r="B49" s="45" t="s">
        <v>297</v>
      </c>
      <c r="C49" s="45" t="s">
        <v>1200</v>
      </c>
      <c r="D49" s="45">
        <v>4.3406398E7</v>
      </c>
      <c r="E49" s="45">
        <v>1.165567776E9</v>
      </c>
      <c r="F49" s="45" t="s">
        <v>299</v>
      </c>
      <c r="G49" s="45" t="s">
        <v>243</v>
      </c>
      <c r="H49" s="45" t="s">
        <v>26</v>
      </c>
      <c r="I49" s="45" t="s">
        <v>57</v>
      </c>
      <c r="J49" s="87">
        <v>37062.0</v>
      </c>
      <c r="K49" s="45" t="s">
        <v>1174</v>
      </c>
      <c r="L49" s="45" t="s">
        <v>1174</v>
      </c>
      <c r="M49" s="45" t="s">
        <v>1174</v>
      </c>
      <c r="N49" s="45" t="s">
        <v>1174</v>
      </c>
      <c r="O49" s="45" t="s">
        <v>1174</v>
      </c>
      <c r="P49" s="45" t="s">
        <v>1174</v>
      </c>
      <c r="Q49" s="45">
        <v>1969.0</v>
      </c>
      <c r="R49" s="45" t="s">
        <v>1174</v>
      </c>
      <c r="S49" s="45" t="s">
        <v>1174</v>
      </c>
      <c r="T49" s="45" t="s">
        <v>667</v>
      </c>
    </row>
    <row r="50" ht="15.75" customHeight="1">
      <c r="A50" s="45"/>
      <c r="B50" s="45" t="s">
        <v>300</v>
      </c>
      <c r="C50" s="45" t="s">
        <v>1201</v>
      </c>
      <c r="D50" s="45">
        <v>3.4583817E7</v>
      </c>
      <c r="E50" s="45">
        <v>1.125670074E9</v>
      </c>
      <c r="F50" s="45" t="s">
        <v>302</v>
      </c>
      <c r="G50" s="45" t="s">
        <v>243</v>
      </c>
      <c r="H50" s="45" t="s">
        <v>62</v>
      </c>
      <c r="I50" s="45" t="s">
        <v>64</v>
      </c>
      <c r="J50" s="87">
        <v>32698.0</v>
      </c>
      <c r="K50" s="45" t="s">
        <v>1174</v>
      </c>
      <c r="L50" s="45" t="s">
        <v>1174</v>
      </c>
      <c r="M50" s="45" t="s">
        <v>1174</v>
      </c>
      <c r="N50" s="45" t="s">
        <v>1174</v>
      </c>
      <c r="O50" s="45" t="s">
        <v>1174</v>
      </c>
      <c r="P50" s="45" t="s">
        <v>1174</v>
      </c>
      <c r="Q50" s="45">
        <v>166.0</v>
      </c>
      <c r="R50" s="45" t="s">
        <v>1174</v>
      </c>
      <c r="S50" s="87">
        <v>41692.0</v>
      </c>
      <c r="T50" s="45" t="s">
        <v>668</v>
      </c>
    </row>
    <row r="51" ht="15.75" customHeight="1">
      <c r="A51" s="45"/>
      <c r="B51" s="45" t="s">
        <v>303</v>
      </c>
      <c r="C51" s="45" t="s">
        <v>1202</v>
      </c>
      <c r="D51" s="45">
        <v>2.5422284E7</v>
      </c>
      <c r="E51" s="45">
        <v>1.131666927E9</v>
      </c>
      <c r="F51" s="45" t="s">
        <v>305</v>
      </c>
      <c r="G51" s="45" t="s">
        <v>243</v>
      </c>
      <c r="H51" s="45" t="s">
        <v>26</v>
      </c>
      <c r="I51" s="45" t="s">
        <v>57</v>
      </c>
      <c r="J51" s="87">
        <v>27962.0</v>
      </c>
      <c r="K51" s="45" t="s">
        <v>1174</v>
      </c>
      <c r="L51" s="45" t="s">
        <v>1174</v>
      </c>
      <c r="M51" s="45" t="s">
        <v>1174</v>
      </c>
      <c r="N51" s="45" t="s">
        <v>1174</v>
      </c>
      <c r="O51" s="45" t="s">
        <v>1174</v>
      </c>
      <c r="P51" s="45" t="s">
        <v>1174</v>
      </c>
      <c r="Q51" s="45">
        <v>925.0</v>
      </c>
      <c r="R51" s="45" t="s">
        <v>1174</v>
      </c>
      <c r="S51" s="87">
        <v>42954.0</v>
      </c>
      <c r="T51" s="45" t="s">
        <v>667</v>
      </c>
    </row>
    <row r="52" ht="15.75" customHeight="1">
      <c r="A52" s="45"/>
      <c r="B52" s="45" t="s">
        <v>306</v>
      </c>
      <c r="C52" s="45" t="s">
        <v>1203</v>
      </c>
      <c r="D52" s="45">
        <v>2.7259537E7</v>
      </c>
      <c r="E52" s="45">
        <v>1.166665806E9</v>
      </c>
      <c r="F52" s="45" t="s">
        <v>308</v>
      </c>
      <c r="G52" s="45" t="s">
        <v>243</v>
      </c>
      <c r="H52" s="45" t="s">
        <v>26</v>
      </c>
      <c r="I52" s="45" t="s">
        <v>57</v>
      </c>
      <c r="J52" s="87">
        <v>28979.0</v>
      </c>
      <c r="K52" s="45" t="s">
        <v>1174</v>
      </c>
      <c r="L52" s="45" t="s">
        <v>1174</v>
      </c>
      <c r="M52" s="45" t="s">
        <v>1174</v>
      </c>
      <c r="N52" s="45" t="s">
        <v>1174</v>
      </c>
      <c r="O52" s="45" t="s">
        <v>1174</v>
      </c>
      <c r="P52" s="45" t="s">
        <v>1174</v>
      </c>
      <c r="Q52" s="45">
        <v>1536.0</v>
      </c>
      <c r="R52" s="45" t="s">
        <v>1174</v>
      </c>
      <c r="S52" s="87">
        <v>43405.0</v>
      </c>
      <c r="T52" s="45" t="s">
        <v>667</v>
      </c>
    </row>
    <row r="53" ht="15.75" customHeight="1">
      <c r="A53" s="45"/>
      <c r="B53" s="45" t="s">
        <v>309</v>
      </c>
      <c r="C53" s="45" t="s">
        <v>1204</v>
      </c>
      <c r="D53" s="45">
        <v>3.8128116E7</v>
      </c>
      <c r="E53" s="45">
        <v>1.139545887E9</v>
      </c>
      <c r="G53" s="45" t="s">
        <v>25</v>
      </c>
      <c r="H53" s="45" t="s">
        <v>26</v>
      </c>
      <c r="I53" s="45" t="s">
        <v>57</v>
      </c>
      <c r="J53" s="87">
        <v>34426.0</v>
      </c>
      <c r="K53" s="45" t="s">
        <v>1174</v>
      </c>
      <c r="L53" s="45">
        <v>1755.0</v>
      </c>
      <c r="M53" s="45" t="s">
        <v>28</v>
      </c>
      <c r="N53" s="45" t="s">
        <v>312</v>
      </c>
      <c r="O53" s="45" t="s">
        <v>311</v>
      </c>
      <c r="P53" s="45" t="s">
        <v>1174</v>
      </c>
      <c r="Q53" s="45">
        <v>2649.0</v>
      </c>
      <c r="R53" s="45" t="s">
        <v>1174</v>
      </c>
      <c r="S53" s="87">
        <v>45048.0</v>
      </c>
      <c r="T53" s="45" t="s">
        <v>667</v>
      </c>
    </row>
    <row r="54" ht="15.75" customHeight="1">
      <c r="A54" s="45"/>
      <c r="B54" s="45" t="s">
        <v>309</v>
      </c>
      <c r="C54" s="45" t="s">
        <v>1205</v>
      </c>
      <c r="D54" s="45">
        <v>3.816591E7</v>
      </c>
      <c r="E54" s="45">
        <v>1.15620154E9</v>
      </c>
      <c r="F54" s="45" t="s">
        <v>316</v>
      </c>
      <c r="G54" s="45" t="s">
        <v>25</v>
      </c>
      <c r="H54" s="45" t="s">
        <v>26</v>
      </c>
      <c r="I54" s="45" t="s">
        <v>57</v>
      </c>
      <c r="J54" s="87">
        <v>34440.0</v>
      </c>
      <c r="K54" s="45" t="s">
        <v>1174</v>
      </c>
      <c r="L54" s="45" t="s">
        <v>1174</v>
      </c>
      <c r="M54" s="45" t="s">
        <v>1174</v>
      </c>
      <c r="N54" s="45" t="s">
        <v>1174</v>
      </c>
      <c r="O54" s="45" t="s">
        <v>1174</v>
      </c>
      <c r="P54" s="45" t="s">
        <v>1174</v>
      </c>
      <c r="Q54" s="45">
        <v>1873.0</v>
      </c>
      <c r="R54" s="45" t="s">
        <v>1174</v>
      </c>
      <c r="S54" s="87">
        <v>44256.0</v>
      </c>
      <c r="T54" s="45" t="s">
        <v>667</v>
      </c>
    </row>
    <row r="55" ht="15.75" customHeight="1">
      <c r="A55" s="45"/>
      <c r="B55" s="45" t="s">
        <v>309</v>
      </c>
      <c r="C55" s="45" t="s">
        <v>1206</v>
      </c>
      <c r="D55" s="45">
        <v>3.7782026E7</v>
      </c>
      <c r="E55" s="45">
        <v>1.151065312E9</v>
      </c>
      <c r="F55" s="45" t="s">
        <v>318</v>
      </c>
      <c r="G55" s="45" t="s">
        <v>25</v>
      </c>
      <c r="H55" s="45" t="s">
        <v>26</v>
      </c>
      <c r="I55" s="45" t="s">
        <v>57</v>
      </c>
      <c r="J55" s="87">
        <v>34158.0</v>
      </c>
      <c r="K55" s="45" t="s">
        <v>1174</v>
      </c>
      <c r="L55" s="45" t="s">
        <v>1174</v>
      </c>
      <c r="M55" s="45" t="s">
        <v>1174</v>
      </c>
      <c r="N55" s="45" t="s">
        <v>1174</v>
      </c>
      <c r="O55" s="45" t="s">
        <v>1174</v>
      </c>
      <c r="P55" s="45" t="s">
        <v>1174</v>
      </c>
      <c r="Q55" s="45">
        <v>1989.0</v>
      </c>
      <c r="R55" s="45" t="s">
        <v>1174</v>
      </c>
      <c r="S55" s="45" t="s">
        <v>1174</v>
      </c>
      <c r="T55" s="45" t="s">
        <v>667</v>
      </c>
    </row>
    <row r="56" ht="15.75" customHeight="1">
      <c r="A56" s="45"/>
      <c r="B56" s="45" t="s">
        <v>321</v>
      </c>
      <c r="C56" s="45" t="s">
        <v>1207</v>
      </c>
      <c r="D56" s="45">
        <v>3.8672137E7</v>
      </c>
      <c r="E56" s="45">
        <v>1.130677874E9</v>
      </c>
      <c r="F56" s="45" t="s">
        <v>323</v>
      </c>
      <c r="G56" s="45" t="s">
        <v>25</v>
      </c>
      <c r="H56" s="45" t="s">
        <v>26</v>
      </c>
      <c r="I56" s="45" t="s">
        <v>57</v>
      </c>
      <c r="J56" s="87">
        <v>34567.0</v>
      </c>
      <c r="K56" s="45" t="s">
        <v>1174</v>
      </c>
      <c r="L56" s="45" t="s">
        <v>1174</v>
      </c>
      <c r="M56" s="45" t="s">
        <v>1174</v>
      </c>
      <c r="N56" s="45" t="s">
        <v>1174</v>
      </c>
      <c r="O56" s="45" t="s">
        <v>1174</v>
      </c>
      <c r="P56" s="45" t="s">
        <v>1174</v>
      </c>
      <c r="Q56" s="45">
        <v>2657.0</v>
      </c>
      <c r="R56" s="45" t="s">
        <v>1174</v>
      </c>
      <c r="S56" s="45" t="s">
        <v>1174</v>
      </c>
      <c r="T56" s="45" t="s">
        <v>667</v>
      </c>
    </row>
    <row r="57" ht="15.75" customHeight="1">
      <c r="A57" s="45"/>
      <c r="B57" s="45" t="s">
        <v>327</v>
      </c>
      <c r="C57" s="45" t="s">
        <v>1208</v>
      </c>
      <c r="D57" s="45">
        <v>2.2986617E7</v>
      </c>
      <c r="E57" s="45">
        <v>1.123163394E9</v>
      </c>
      <c r="F57" s="45" t="s">
        <v>329</v>
      </c>
      <c r="G57" s="45" t="s">
        <v>25</v>
      </c>
      <c r="H57" s="45" t="s">
        <v>26</v>
      </c>
      <c r="I57" s="45" t="s">
        <v>57</v>
      </c>
      <c r="J57" s="87">
        <v>26547.0</v>
      </c>
      <c r="K57" s="45" t="s">
        <v>1174</v>
      </c>
      <c r="L57" s="45" t="s">
        <v>1174</v>
      </c>
      <c r="M57" s="45" t="s">
        <v>1174</v>
      </c>
      <c r="N57" s="45" t="s">
        <v>1174</v>
      </c>
      <c r="O57" s="45" t="s">
        <v>1174</v>
      </c>
      <c r="P57" s="45" t="s">
        <v>1174</v>
      </c>
      <c r="Q57" s="45">
        <v>941.0</v>
      </c>
      <c r="R57" s="45" t="s">
        <v>1174</v>
      </c>
      <c r="S57" s="87">
        <v>42948.0</v>
      </c>
      <c r="T57" s="45" t="s">
        <v>667</v>
      </c>
    </row>
    <row r="58" ht="15.75" customHeight="1">
      <c r="A58" s="45"/>
      <c r="B58" s="45" t="s">
        <v>335</v>
      </c>
      <c r="C58" s="45" t="s">
        <v>1209</v>
      </c>
      <c r="D58" s="45">
        <v>3.6471269E7</v>
      </c>
      <c r="E58" s="45">
        <v>1.14145952E9</v>
      </c>
      <c r="F58" s="45" t="s">
        <v>337</v>
      </c>
      <c r="G58" s="45" t="s">
        <v>25</v>
      </c>
      <c r="H58" s="45" t="s">
        <v>26</v>
      </c>
      <c r="I58" s="45" t="s">
        <v>1174</v>
      </c>
      <c r="J58" s="87">
        <v>34231.0</v>
      </c>
      <c r="K58" s="45" t="s">
        <v>1174</v>
      </c>
      <c r="L58" s="45" t="s">
        <v>1174</v>
      </c>
      <c r="M58" s="45" t="s">
        <v>1174</v>
      </c>
      <c r="N58" s="45" t="s">
        <v>1174</v>
      </c>
      <c r="O58" s="45" t="s">
        <v>1174</v>
      </c>
      <c r="P58" s="45" t="s">
        <v>1174</v>
      </c>
      <c r="Q58" s="45">
        <v>2499.0</v>
      </c>
      <c r="R58" s="45" t="s">
        <v>1174</v>
      </c>
      <c r="S58" s="45" t="s">
        <v>1174</v>
      </c>
      <c r="T58" s="45" t="s">
        <v>667</v>
      </c>
    </row>
    <row r="59" ht="15.75" customHeight="1">
      <c r="A59" s="45"/>
      <c r="B59" s="45" t="s">
        <v>338</v>
      </c>
      <c r="C59" s="45" t="s">
        <v>1210</v>
      </c>
      <c r="D59" s="45">
        <v>3.9962767E7</v>
      </c>
      <c r="E59" s="45">
        <v>1.168768011E9</v>
      </c>
      <c r="G59" s="45" t="s">
        <v>25</v>
      </c>
      <c r="H59" s="45" t="s">
        <v>26</v>
      </c>
      <c r="I59" s="45" t="s">
        <v>1174</v>
      </c>
      <c r="J59" s="87">
        <v>35347.0</v>
      </c>
      <c r="K59" s="45" t="s">
        <v>1174</v>
      </c>
      <c r="L59" s="45" t="s">
        <v>1174</v>
      </c>
      <c r="M59" s="45" t="s">
        <v>1174</v>
      </c>
      <c r="N59" s="45" t="s">
        <v>1174</v>
      </c>
      <c r="O59" s="45" t="s">
        <v>1174</v>
      </c>
      <c r="P59" s="45" t="s">
        <v>1174</v>
      </c>
      <c r="Q59" s="45">
        <v>1944.0</v>
      </c>
      <c r="R59" s="45" t="s">
        <v>1174</v>
      </c>
      <c r="S59" s="45" t="s">
        <v>1174</v>
      </c>
      <c r="T59" s="45" t="s">
        <v>667</v>
      </c>
    </row>
    <row r="60" ht="15.75" customHeight="1">
      <c r="A60" s="45"/>
      <c r="B60" s="45" t="s">
        <v>343</v>
      </c>
      <c r="C60" s="45" t="s">
        <v>1211</v>
      </c>
      <c r="D60" s="45">
        <v>4.1556999E7</v>
      </c>
      <c r="E60" s="45">
        <v>1.145289291E9</v>
      </c>
      <c r="F60" s="45" t="s">
        <v>348</v>
      </c>
      <c r="G60" s="45" t="s">
        <v>25</v>
      </c>
      <c r="H60" s="45" t="s">
        <v>26</v>
      </c>
      <c r="I60" s="45" t="s">
        <v>57</v>
      </c>
      <c r="J60" s="87">
        <v>36102.0</v>
      </c>
      <c r="K60" s="45" t="s">
        <v>345</v>
      </c>
      <c r="L60" s="45">
        <v>1434.0</v>
      </c>
      <c r="M60" s="45" t="s">
        <v>28</v>
      </c>
      <c r="N60" s="45" t="s">
        <v>32</v>
      </c>
      <c r="O60" s="45" t="s">
        <v>346</v>
      </c>
      <c r="P60" s="45" t="s">
        <v>347</v>
      </c>
      <c r="Q60" s="45">
        <v>3018.0</v>
      </c>
      <c r="R60" s="45" t="s">
        <v>1174</v>
      </c>
      <c r="S60" s="87">
        <v>45140.0</v>
      </c>
      <c r="T60" s="45" t="s">
        <v>667</v>
      </c>
    </row>
    <row r="61" ht="15.75" customHeight="1">
      <c r="A61" s="45"/>
      <c r="B61" s="45" t="s">
        <v>349</v>
      </c>
      <c r="C61" s="45" t="s">
        <v>1212</v>
      </c>
      <c r="D61" s="45">
        <v>2.2650822E7</v>
      </c>
      <c r="E61" s="45">
        <v>1.158521754E9</v>
      </c>
      <c r="F61" s="45" t="s">
        <v>351</v>
      </c>
      <c r="G61" s="45" t="s">
        <v>25</v>
      </c>
      <c r="H61" s="45" t="s">
        <v>26</v>
      </c>
      <c r="I61" s="45" t="s">
        <v>1174</v>
      </c>
      <c r="J61" s="87">
        <v>26352.0</v>
      </c>
      <c r="K61" s="45" t="s">
        <v>1174</v>
      </c>
      <c r="L61" s="45" t="s">
        <v>1174</v>
      </c>
      <c r="M61" s="45" t="s">
        <v>1174</v>
      </c>
      <c r="N61" s="45" t="s">
        <v>1174</v>
      </c>
      <c r="O61" s="45" t="s">
        <v>1174</v>
      </c>
      <c r="P61" s="45" t="s">
        <v>1174</v>
      </c>
      <c r="Q61" s="45">
        <v>114.0</v>
      </c>
      <c r="R61" s="45" t="s">
        <v>1174</v>
      </c>
      <c r="S61" s="87">
        <v>42186.0</v>
      </c>
      <c r="T61" s="45" t="s">
        <v>1174</v>
      </c>
    </row>
    <row r="62" ht="15.75" customHeight="1">
      <c r="A62" s="45"/>
      <c r="B62" s="45" t="s">
        <v>352</v>
      </c>
      <c r="C62" s="45" t="s">
        <v>1213</v>
      </c>
      <c r="D62" s="45">
        <v>3.5959231E7</v>
      </c>
      <c r="E62" s="45">
        <v>1.167217723E9</v>
      </c>
      <c r="F62" s="45" t="s">
        <v>354</v>
      </c>
      <c r="G62" s="45" t="s">
        <v>25</v>
      </c>
      <c r="H62" s="45" t="s">
        <v>26</v>
      </c>
      <c r="I62" s="45" t="s">
        <v>1174</v>
      </c>
      <c r="J62" s="87">
        <v>33341.0</v>
      </c>
      <c r="K62" s="45" t="s">
        <v>1174</v>
      </c>
      <c r="L62" s="45" t="s">
        <v>1174</v>
      </c>
      <c r="M62" s="45" t="s">
        <v>1174</v>
      </c>
      <c r="N62" s="45" t="s">
        <v>1174</v>
      </c>
      <c r="O62" s="45" t="s">
        <v>1174</v>
      </c>
      <c r="P62" s="45" t="s">
        <v>1174</v>
      </c>
      <c r="Q62" s="45">
        <v>376.0</v>
      </c>
      <c r="R62" s="45" t="s">
        <v>1174</v>
      </c>
      <c r="S62" s="87">
        <v>42884.0</v>
      </c>
      <c r="T62" s="45" t="s">
        <v>667</v>
      </c>
    </row>
    <row r="63" ht="15.75" customHeight="1">
      <c r="A63" s="45"/>
      <c r="B63" s="45" t="s">
        <v>355</v>
      </c>
      <c r="C63" s="45" t="s">
        <v>1214</v>
      </c>
      <c r="D63" s="45">
        <v>2.8418896E7</v>
      </c>
      <c r="E63" s="45">
        <v>1.157802702E9</v>
      </c>
      <c r="F63" s="45" t="s">
        <v>357</v>
      </c>
      <c r="G63" s="45" t="s">
        <v>25</v>
      </c>
      <c r="H63" s="45" t="s">
        <v>26</v>
      </c>
      <c r="I63" s="45" t="s">
        <v>1174</v>
      </c>
      <c r="J63" s="87">
        <v>29461.0</v>
      </c>
      <c r="K63" s="45" t="s">
        <v>1174</v>
      </c>
      <c r="L63" s="45" t="s">
        <v>1174</v>
      </c>
      <c r="M63" s="45" t="s">
        <v>1174</v>
      </c>
      <c r="N63" s="45" t="s">
        <v>1174</v>
      </c>
      <c r="O63" s="45" t="s">
        <v>1174</v>
      </c>
      <c r="P63" s="45" t="s">
        <v>1174</v>
      </c>
      <c r="Q63" s="45">
        <v>1978.0</v>
      </c>
      <c r="R63" s="45" t="s">
        <v>1174</v>
      </c>
      <c r="S63" s="45" t="s">
        <v>1174</v>
      </c>
      <c r="T63" s="45" t="s">
        <v>667</v>
      </c>
    </row>
    <row r="64" ht="15.75" customHeight="1">
      <c r="A64" s="45"/>
      <c r="B64" s="45" t="s">
        <v>358</v>
      </c>
      <c r="C64" s="45" t="s">
        <v>1215</v>
      </c>
      <c r="D64" s="45">
        <v>4.0137655E7</v>
      </c>
      <c r="E64" s="45">
        <v>1.127455035E9</v>
      </c>
      <c r="F64" s="45" t="s">
        <v>360</v>
      </c>
      <c r="G64" s="45" t="s">
        <v>25</v>
      </c>
      <c r="H64" s="45" t="s">
        <v>26</v>
      </c>
      <c r="I64" s="45" t="s">
        <v>1174</v>
      </c>
      <c r="J64" s="87">
        <v>35451.0</v>
      </c>
      <c r="K64" s="45" t="s">
        <v>1174</v>
      </c>
      <c r="L64" s="45" t="s">
        <v>1174</v>
      </c>
      <c r="M64" s="45" t="s">
        <v>1174</v>
      </c>
      <c r="N64" s="45" t="s">
        <v>1174</v>
      </c>
      <c r="O64" s="45" t="s">
        <v>1174</v>
      </c>
      <c r="P64" s="45" t="s">
        <v>1174</v>
      </c>
      <c r="Q64" s="45">
        <v>2324.0</v>
      </c>
      <c r="R64" s="45" t="s">
        <v>1174</v>
      </c>
      <c r="S64" s="45" t="s">
        <v>1174</v>
      </c>
      <c r="T64" s="45" t="s">
        <v>667</v>
      </c>
    </row>
    <row r="65" ht="15.75" customHeight="1">
      <c r="A65" s="45"/>
      <c r="B65" s="45" t="s">
        <v>361</v>
      </c>
      <c r="C65" s="45" t="s">
        <v>1216</v>
      </c>
      <c r="D65" s="45">
        <v>4.0390933E7</v>
      </c>
      <c r="E65" s="45">
        <v>1.125168797E9</v>
      </c>
      <c r="F65" s="45" t="s">
        <v>363</v>
      </c>
      <c r="G65" s="45" t="s">
        <v>25</v>
      </c>
      <c r="H65" s="45" t="s">
        <v>26</v>
      </c>
      <c r="I65" s="45" t="s">
        <v>1174</v>
      </c>
      <c r="J65" s="87">
        <v>35711.0</v>
      </c>
      <c r="K65" s="45" t="s">
        <v>1174</v>
      </c>
      <c r="L65" s="45" t="s">
        <v>1174</v>
      </c>
      <c r="M65" s="45" t="s">
        <v>1174</v>
      </c>
      <c r="N65" s="45" t="s">
        <v>1174</v>
      </c>
      <c r="O65" s="45" t="s">
        <v>1174</v>
      </c>
      <c r="P65" s="45" t="s">
        <v>1174</v>
      </c>
      <c r="Q65" s="45">
        <v>1543.0</v>
      </c>
      <c r="R65" s="45" t="s">
        <v>1174</v>
      </c>
      <c r="S65" s="87">
        <v>43405.0</v>
      </c>
      <c r="T65" s="45" t="s">
        <v>667</v>
      </c>
    </row>
    <row r="66" ht="15.75" customHeight="1">
      <c r="A66" s="45"/>
      <c r="B66" s="45" t="s">
        <v>361</v>
      </c>
      <c r="C66" s="45" t="s">
        <v>43</v>
      </c>
      <c r="D66" s="45">
        <v>4.0239878E7</v>
      </c>
      <c r="E66" s="45">
        <v>1.1380177E9</v>
      </c>
      <c r="F66" s="45" t="s">
        <v>365</v>
      </c>
      <c r="G66" s="45" t="s">
        <v>25</v>
      </c>
      <c r="H66" s="45" t="s">
        <v>26</v>
      </c>
      <c r="I66" s="45" t="s">
        <v>1174</v>
      </c>
      <c r="J66" s="87">
        <v>35449.0</v>
      </c>
      <c r="K66" s="45" t="s">
        <v>1174</v>
      </c>
      <c r="L66" s="45" t="s">
        <v>1174</v>
      </c>
      <c r="M66" s="45" t="s">
        <v>1174</v>
      </c>
      <c r="N66" s="45" t="s">
        <v>1174</v>
      </c>
      <c r="O66" s="45" t="s">
        <v>1174</v>
      </c>
      <c r="P66" s="45" t="s">
        <v>1174</v>
      </c>
      <c r="Q66" s="45">
        <v>1739.0</v>
      </c>
      <c r="R66" s="45" t="s">
        <v>1174</v>
      </c>
      <c r="S66" s="87">
        <v>43710.0</v>
      </c>
      <c r="T66" s="45" t="s">
        <v>667</v>
      </c>
    </row>
    <row r="67" ht="15.75" customHeight="1">
      <c r="A67" s="45"/>
      <c r="B67" s="45" t="s">
        <v>361</v>
      </c>
      <c r="C67" s="45" t="s">
        <v>1217</v>
      </c>
      <c r="D67" s="45">
        <v>2.5847688E7</v>
      </c>
      <c r="E67" s="45">
        <v>1.131269652E9</v>
      </c>
      <c r="G67" s="45" t="s">
        <v>25</v>
      </c>
      <c r="H67" s="45" t="s">
        <v>26</v>
      </c>
      <c r="I67" s="45" t="s">
        <v>1174</v>
      </c>
      <c r="J67" s="87"/>
      <c r="K67" s="45" t="s">
        <v>1174</v>
      </c>
      <c r="L67" s="45" t="s">
        <v>1174</v>
      </c>
      <c r="M67" s="45" t="s">
        <v>1174</v>
      </c>
      <c r="N67" s="45" t="s">
        <v>1174</v>
      </c>
      <c r="O67" s="45" t="s">
        <v>1174</v>
      </c>
      <c r="P67" s="45" t="s">
        <v>1174</v>
      </c>
      <c r="Q67" s="45">
        <v>3199.0</v>
      </c>
      <c r="R67" s="45" t="s">
        <v>1174</v>
      </c>
      <c r="S67" s="45" t="s">
        <v>1174</v>
      </c>
      <c r="T67" s="45" t="s">
        <v>667</v>
      </c>
    </row>
    <row r="68" ht="15.75" customHeight="1">
      <c r="A68" s="45"/>
      <c r="B68" s="45" t="s">
        <v>372</v>
      </c>
      <c r="C68" s="45" t="s">
        <v>43</v>
      </c>
      <c r="D68" s="45">
        <v>4.0698496E7</v>
      </c>
      <c r="E68" s="45">
        <v>1.16588265E9</v>
      </c>
      <c r="G68" s="45" t="s">
        <v>25</v>
      </c>
      <c r="H68" s="45" t="s">
        <v>26</v>
      </c>
      <c r="I68" s="45" t="s">
        <v>1174</v>
      </c>
      <c r="J68" s="87"/>
      <c r="K68" s="45" t="s">
        <v>1174</v>
      </c>
      <c r="L68" s="45" t="s">
        <v>1174</v>
      </c>
      <c r="M68" s="45" t="s">
        <v>1174</v>
      </c>
      <c r="N68" s="45" t="s">
        <v>1174</v>
      </c>
      <c r="O68" s="45" t="s">
        <v>1174</v>
      </c>
      <c r="P68" s="45" t="s">
        <v>1174</v>
      </c>
      <c r="Q68" s="45">
        <v>2830.0</v>
      </c>
      <c r="R68" s="45" t="s">
        <v>1174</v>
      </c>
      <c r="S68" s="45" t="s">
        <v>1174</v>
      </c>
      <c r="T68" s="45" t="s">
        <v>667</v>
      </c>
    </row>
    <row r="69" ht="15.75" customHeight="1">
      <c r="A69" s="45"/>
      <c r="B69" s="45" t="s">
        <v>374</v>
      </c>
      <c r="C69" s="45" t="s">
        <v>1218</v>
      </c>
      <c r="D69" s="45">
        <v>3.0465419E7</v>
      </c>
      <c r="E69" s="45">
        <v>1.151361265E9</v>
      </c>
      <c r="F69" s="45" t="s">
        <v>375</v>
      </c>
      <c r="G69" s="45" t="s">
        <v>25</v>
      </c>
      <c r="H69" s="45" t="s">
        <v>62</v>
      </c>
      <c r="I69" s="45" t="s">
        <v>1174</v>
      </c>
      <c r="J69" s="87">
        <v>30580.0</v>
      </c>
      <c r="K69" s="45" t="s">
        <v>1174</v>
      </c>
      <c r="L69" s="45" t="s">
        <v>1174</v>
      </c>
      <c r="M69" s="45" t="s">
        <v>1174</v>
      </c>
      <c r="N69" s="45" t="s">
        <v>1174</v>
      </c>
      <c r="O69" s="45" t="s">
        <v>1174</v>
      </c>
      <c r="P69" s="45" t="s">
        <v>1174</v>
      </c>
      <c r="Q69" s="45">
        <v>1124.0</v>
      </c>
      <c r="R69" s="45" t="s">
        <v>1174</v>
      </c>
      <c r="S69" s="87">
        <v>43009.0</v>
      </c>
      <c r="T69" s="45" t="s">
        <v>667</v>
      </c>
    </row>
    <row r="70" ht="15.75" customHeight="1">
      <c r="A70" s="45"/>
      <c r="B70" s="45" t="s">
        <v>376</v>
      </c>
      <c r="C70" s="45" t="s">
        <v>1219</v>
      </c>
      <c r="D70" s="45">
        <v>4.5285264E7</v>
      </c>
      <c r="E70" s="45">
        <v>1.124676665E9</v>
      </c>
      <c r="G70" s="45" t="s">
        <v>25</v>
      </c>
      <c r="H70" s="45" t="s">
        <v>26</v>
      </c>
      <c r="I70" s="45" t="s">
        <v>57</v>
      </c>
      <c r="J70" s="87">
        <v>38070.0</v>
      </c>
      <c r="K70" s="45" t="s">
        <v>378</v>
      </c>
      <c r="L70" s="45">
        <v>1770.0</v>
      </c>
      <c r="M70" s="45" t="s">
        <v>28</v>
      </c>
      <c r="N70" s="45" t="s">
        <v>379</v>
      </c>
      <c r="O70" s="45" t="s">
        <v>37</v>
      </c>
      <c r="P70" s="45" t="s">
        <v>1174</v>
      </c>
      <c r="Q70" s="45">
        <v>2518.0</v>
      </c>
      <c r="R70" s="45" t="s">
        <v>1174</v>
      </c>
      <c r="S70" s="45" t="s">
        <v>1174</v>
      </c>
      <c r="T70" s="45" t="s">
        <v>667</v>
      </c>
    </row>
    <row r="71" ht="15.75" customHeight="1">
      <c r="A71" s="45"/>
      <c r="B71" s="45" t="s">
        <v>376</v>
      </c>
      <c r="C71" s="45" t="s">
        <v>1220</v>
      </c>
      <c r="D71" s="45">
        <v>2.5681364E7</v>
      </c>
      <c r="E71" s="45">
        <v>1.126573366E9</v>
      </c>
      <c r="F71" s="45" t="s">
        <v>383</v>
      </c>
      <c r="G71" s="45" t="s">
        <v>25</v>
      </c>
      <c r="H71" s="45" t="s">
        <v>26</v>
      </c>
      <c r="I71" s="45" t="s">
        <v>1174</v>
      </c>
      <c r="J71" s="87">
        <v>28142.0</v>
      </c>
      <c r="K71" s="45" t="s">
        <v>1174</v>
      </c>
      <c r="L71" s="45" t="s">
        <v>1174</v>
      </c>
      <c r="M71" s="45" t="s">
        <v>1174</v>
      </c>
      <c r="N71" s="45" t="s">
        <v>1174</v>
      </c>
      <c r="O71" s="45" t="s">
        <v>1174</v>
      </c>
      <c r="P71" s="45" t="s">
        <v>1174</v>
      </c>
      <c r="Q71" s="45">
        <v>1953.0</v>
      </c>
      <c r="R71" s="45" t="s">
        <v>1174</v>
      </c>
      <c r="S71" s="87">
        <v>44627.0</v>
      </c>
      <c r="T71" s="45" t="s">
        <v>667</v>
      </c>
    </row>
    <row r="72" ht="15.75" customHeight="1">
      <c r="A72" s="45"/>
      <c r="B72" s="45" t="s">
        <v>387</v>
      </c>
      <c r="C72" s="45" t="s">
        <v>1221</v>
      </c>
      <c r="D72" s="45">
        <v>4.49638E7</v>
      </c>
      <c r="E72" s="45">
        <v>1.163746095E9</v>
      </c>
      <c r="F72" s="45" t="s">
        <v>390</v>
      </c>
      <c r="G72" s="45" t="s">
        <v>25</v>
      </c>
      <c r="H72" s="45" t="s">
        <v>26</v>
      </c>
      <c r="I72" s="45" t="s">
        <v>57</v>
      </c>
      <c r="J72" s="87">
        <v>37672.0</v>
      </c>
      <c r="K72" s="45" t="s">
        <v>389</v>
      </c>
      <c r="L72" s="45" t="s">
        <v>1174</v>
      </c>
      <c r="M72" s="45" t="s">
        <v>28</v>
      </c>
      <c r="N72" s="45" t="s">
        <v>312</v>
      </c>
      <c r="O72" s="45" t="s">
        <v>37</v>
      </c>
      <c r="P72" s="45" t="s">
        <v>1174</v>
      </c>
      <c r="Q72" s="45">
        <v>2680.0</v>
      </c>
      <c r="R72" s="45" t="s">
        <v>1174</v>
      </c>
      <c r="S72" s="45" t="s">
        <v>1174</v>
      </c>
      <c r="T72" s="45" t="s">
        <v>667</v>
      </c>
    </row>
    <row r="73" ht="15.75" customHeight="1">
      <c r="A73" s="45"/>
      <c r="B73" s="45" t="s">
        <v>391</v>
      </c>
      <c r="C73" s="45" t="s">
        <v>1222</v>
      </c>
      <c r="D73" s="45">
        <v>1.906315E7</v>
      </c>
      <c r="E73" s="45">
        <v>1.138863933E9</v>
      </c>
      <c r="F73" s="45" t="s">
        <v>393</v>
      </c>
      <c r="G73" s="45" t="s">
        <v>25</v>
      </c>
      <c r="H73" s="45" t="s">
        <v>26</v>
      </c>
      <c r="I73" s="45" t="s">
        <v>1174</v>
      </c>
      <c r="J73" s="87">
        <v>32347.0</v>
      </c>
      <c r="K73" s="45" t="s">
        <v>1174</v>
      </c>
      <c r="L73" s="45" t="s">
        <v>1174</v>
      </c>
      <c r="M73" s="45" t="s">
        <v>1174</v>
      </c>
      <c r="N73" s="45" t="s">
        <v>1174</v>
      </c>
      <c r="O73" s="45" t="s">
        <v>1174</v>
      </c>
      <c r="P73" s="45" t="s">
        <v>1174</v>
      </c>
      <c r="Q73" s="45">
        <v>996.0</v>
      </c>
      <c r="R73" s="45" t="s">
        <v>1174</v>
      </c>
      <c r="S73" s="87">
        <v>42948.0</v>
      </c>
      <c r="T73" s="45" t="s">
        <v>667</v>
      </c>
    </row>
    <row r="74" ht="15.75" customHeight="1">
      <c r="A74" s="45"/>
      <c r="B74" s="45" t="s">
        <v>394</v>
      </c>
      <c r="C74" s="45" t="s">
        <v>1223</v>
      </c>
      <c r="D74" s="45">
        <v>3.8838668E7</v>
      </c>
      <c r="E74" s="45">
        <v>1.136269477E9</v>
      </c>
      <c r="F74" s="45" t="s">
        <v>396</v>
      </c>
      <c r="G74" s="45" t="s">
        <v>25</v>
      </c>
      <c r="H74" s="45" t="s">
        <v>26</v>
      </c>
      <c r="I74" s="45" t="s">
        <v>1174</v>
      </c>
      <c r="J74" s="87"/>
      <c r="K74" s="45" t="s">
        <v>1174</v>
      </c>
      <c r="L74" s="45" t="s">
        <v>1174</v>
      </c>
      <c r="M74" s="45" t="s">
        <v>1174</v>
      </c>
      <c r="N74" s="45" t="s">
        <v>1174</v>
      </c>
      <c r="O74" s="45" t="s">
        <v>1174</v>
      </c>
      <c r="P74" s="45" t="s">
        <v>1174</v>
      </c>
      <c r="Q74" s="45">
        <v>1970.0</v>
      </c>
      <c r="R74" s="45" t="s">
        <v>1174</v>
      </c>
      <c r="S74" s="87">
        <v>44774.0</v>
      </c>
      <c r="T74" s="45" t="s">
        <v>667</v>
      </c>
    </row>
    <row r="75" ht="15.75" customHeight="1">
      <c r="A75" s="45"/>
      <c r="B75" s="45" t="s">
        <v>397</v>
      </c>
      <c r="C75" s="45" t="s">
        <v>1224</v>
      </c>
      <c r="D75" s="45">
        <v>3.1624543E7</v>
      </c>
      <c r="E75" s="45">
        <v>1.161566965E9</v>
      </c>
      <c r="F75" s="45" t="s">
        <v>401</v>
      </c>
      <c r="G75" s="45" t="s">
        <v>25</v>
      </c>
      <c r="H75" s="45" t="s">
        <v>26</v>
      </c>
      <c r="I75" s="45" t="s">
        <v>57</v>
      </c>
      <c r="J75" s="87">
        <v>31158.0</v>
      </c>
      <c r="K75" s="45" t="s">
        <v>399</v>
      </c>
      <c r="L75" s="45">
        <v>1446.0</v>
      </c>
      <c r="M75" s="45" t="s">
        <v>32</v>
      </c>
      <c r="N75" s="45" t="s">
        <v>32</v>
      </c>
      <c r="O75" s="45" t="s">
        <v>37</v>
      </c>
      <c r="P75" s="45" t="s">
        <v>400</v>
      </c>
      <c r="Q75" s="45">
        <v>1365.0</v>
      </c>
      <c r="R75" s="45" t="s">
        <v>1174</v>
      </c>
      <c r="S75" s="87">
        <v>43100.0</v>
      </c>
      <c r="T75" s="45" t="s">
        <v>667</v>
      </c>
    </row>
    <row r="76" ht="15.75" customHeight="1">
      <c r="A76" s="45"/>
      <c r="B76" s="45" t="s">
        <v>397</v>
      </c>
      <c r="C76" s="45" t="s">
        <v>1225</v>
      </c>
      <c r="D76" s="45">
        <v>2.9400848E7</v>
      </c>
      <c r="E76" s="45">
        <v>1.161636711E9</v>
      </c>
      <c r="F76" s="45" t="s">
        <v>403</v>
      </c>
      <c r="G76" s="45" t="s">
        <v>25</v>
      </c>
      <c r="H76" s="45" t="s">
        <v>26</v>
      </c>
      <c r="I76" s="45" t="s">
        <v>1174</v>
      </c>
      <c r="J76" s="87">
        <v>30035.0</v>
      </c>
      <c r="K76" s="45" t="s">
        <v>1174</v>
      </c>
      <c r="L76" s="45" t="s">
        <v>1174</v>
      </c>
      <c r="M76" s="45" t="s">
        <v>1174</v>
      </c>
      <c r="N76" s="45" t="s">
        <v>1174</v>
      </c>
      <c r="O76" s="45" t="s">
        <v>1174</v>
      </c>
      <c r="P76" s="45" t="s">
        <v>1174</v>
      </c>
      <c r="Q76" s="45">
        <v>2340.0</v>
      </c>
      <c r="R76" s="45" t="s">
        <v>1174</v>
      </c>
      <c r="S76" s="45" t="s">
        <v>1174</v>
      </c>
      <c r="T76" s="45" t="s">
        <v>667</v>
      </c>
    </row>
    <row r="77" ht="15.75" customHeight="1">
      <c r="A77" s="45"/>
      <c r="B77" s="45" t="s">
        <v>404</v>
      </c>
      <c r="C77" s="45" t="s">
        <v>1226</v>
      </c>
      <c r="D77" s="45">
        <v>3.1575604E7</v>
      </c>
      <c r="E77" s="45">
        <v>1.12395707E9</v>
      </c>
      <c r="F77" s="45" t="s">
        <v>406</v>
      </c>
      <c r="G77" s="45" t="s">
        <v>25</v>
      </c>
      <c r="H77" s="45" t="s">
        <v>62</v>
      </c>
      <c r="I77" s="45" t="s">
        <v>1174</v>
      </c>
      <c r="J77" s="87">
        <v>31055.0</v>
      </c>
      <c r="K77" s="45" t="s">
        <v>1174</v>
      </c>
      <c r="L77" s="45" t="s">
        <v>1174</v>
      </c>
      <c r="M77" s="45" t="s">
        <v>1174</v>
      </c>
      <c r="N77" s="45" t="s">
        <v>1174</v>
      </c>
      <c r="O77" s="45" t="s">
        <v>1174</v>
      </c>
      <c r="P77" s="45" t="s">
        <v>1174</v>
      </c>
      <c r="Q77" s="45">
        <v>1004.0</v>
      </c>
      <c r="R77" s="45" t="s">
        <v>1174</v>
      </c>
      <c r="S77" s="87">
        <v>43009.0</v>
      </c>
      <c r="T77" s="45" t="s">
        <v>667</v>
      </c>
    </row>
    <row r="78" ht="15.75" customHeight="1">
      <c r="A78" s="45"/>
      <c r="B78" s="45" t="s">
        <v>407</v>
      </c>
      <c r="C78" s="45" t="s">
        <v>1227</v>
      </c>
      <c r="D78" s="45">
        <v>9.5040589E7</v>
      </c>
      <c r="E78" s="45">
        <v>1.160531098E9</v>
      </c>
      <c r="F78" s="45" t="s">
        <v>409</v>
      </c>
      <c r="G78" s="45" t="s">
        <v>25</v>
      </c>
      <c r="H78" s="45" t="s">
        <v>1228</v>
      </c>
      <c r="I78" s="45" t="s">
        <v>1174</v>
      </c>
      <c r="J78" s="87">
        <v>28450.0</v>
      </c>
      <c r="K78" s="45" t="s">
        <v>1174</v>
      </c>
      <c r="L78" s="45" t="s">
        <v>1174</v>
      </c>
      <c r="M78" s="45" t="s">
        <v>1174</v>
      </c>
      <c r="N78" s="45" t="s">
        <v>1174</v>
      </c>
      <c r="O78" s="45" t="s">
        <v>1174</v>
      </c>
      <c r="P78" s="45" t="s">
        <v>1174</v>
      </c>
      <c r="Q78" s="45">
        <v>180.0</v>
      </c>
      <c r="R78" s="45" t="s">
        <v>1174</v>
      </c>
      <c r="S78" s="87">
        <v>42615.0</v>
      </c>
      <c r="T78" s="45" t="s">
        <v>667</v>
      </c>
    </row>
    <row r="79" ht="15.75" customHeight="1">
      <c r="A79" s="45"/>
      <c r="B79" s="45" t="s">
        <v>410</v>
      </c>
      <c r="C79" s="45" t="s">
        <v>1229</v>
      </c>
      <c r="D79" s="45">
        <v>4.3624266E7</v>
      </c>
      <c r="E79" s="45">
        <v>1.127487823E9</v>
      </c>
      <c r="F79" s="45" t="s">
        <v>412</v>
      </c>
      <c r="G79" s="45" t="s">
        <v>25</v>
      </c>
      <c r="H79" s="45" t="s">
        <v>26</v>
      </c>
      <c r="I79" s="45" t="s">
        <v>1174</v>
      </c>
      <c r="J79" s="87">
        <v>37252.0</v>
      </c>
      <c r="K79" s="45" t="s">
        <v>1174</v>
      </c>
      <c r="L79" s="45" t="s">
        <v>1174</v>
      </c>
      <c r="M79" s="45" t="s">
        <v>1174</v>
      </c>
      <c r="N79" s="45" t="s">
        <v>1174</v>
      </c>
      <c r="O79" s="45" t="s">
        <v>1174</v>
      </c>
      <c r="P79" s="45" t="s">
        <v>1174</v>
      </c>
      <c r="Q79" s="45">
        <v>3033.0</v>
      </c>
      <c r="R79" s="45" t="s">
        <v>1174</v>
      </c>
      <c r="S79" s="45" t="s">
        <v>1174</v>
      </c>
      <c r="T79" s="45" t="s">
        <v>667</v>
      </c>
    </row>
    <row r="80" ht="15.75" customHeight="1">
      <c r="A80" s="45"/>
      <c r="B80" s="45" t="s">
        <v>425</v>
      </c>
      <c r="C80" s="45" t="s">
        <v>1230</v>
      </c>
      <c r="D80" s="45">
        <v>3.1137587E7</v>
      </c>
      <c r="E80" s="45">
        <v>1.130404995E9</v>
      </c>
      <c r="F80" s="45" t="s">
        <v>427</v>
      </c>
      <c r="G80" s="45" t="s">
        <v>25</v>
      </c>
      <c r="H80" s="45" t="s">
        <v>26</v>
      </c>
      <c r="I80" s="45" t="s">
        <v>1174</v>
      </c>
      <c r="J80" s="87">
        <v>30862.0</v>
      </c>
      <c r="K80" s="45" t="s">
        <v>1174</v>
      </c>
      <c r="L80" s="45" t="s">
        <v>1174</v>
      </c>
      <c r="M80" s="45" t="s">
        <v>1174</v>
      </c>
      <c r="N80" s="45" t="s">
        <v>1174</v>
      </c>
      <c r="O80" s="45" t="s">
        <v>1174</v>
      </c>
      <c r="P80" s="45" t="s">
        <v>1174</v>
      </c>
      <c r="Q80" s="45">
        <v>543.0</v>
      </c>
      <c r="R80" s="45" t="s">
        <v>1174</v>
      </c>
      <c r="S80" s="87">
        <v>42917.0</v>
      </c>
      <c r="T80" s="45" t="s">
        <v>667</v>
      </c>
    </row>
    <row r="81" ht="15.75" customHeight="1">
      <c r="A81" s="45"/>
      <c r="B81" s="45" t="s">
        <v>428</v>
      </c>
      <c r="C81" s="45" t="s">
        <v>1231</v>
      </c>
      <c r="D81" s="45">
        <v>3.8070572E7</v>
      </c>
      <c r="E81" s="45">
        <v>1.157530604E9</v>
      </c>
      <c r="F81" s="45" t="s">
        <v>430</v>
      </c>
      <c r="G81" s="45" t="s">
        <v>25</v>
      </c>
      <c r="H81" s="45" t="s">
        <v>26</v>
      </c>
      <c r="I81" s="45" t="s">
        <v>1174</v>
      </c>
      <c r="J81" s="87">
        <v>34412.0</v>
      </c>
      <c r="K81" s="45" t="s">
        <v>1174</v>
      </c>
      <c r="L81" s="45" t="s">
        <v>1174</v>
      </c>
      <c r="M81" s="45" t="s">
        <v>1174</v>
      </c>
      <c r="N81" s="45" t="s">
        <v>1174</v>
      </c>
      <c r="O81" s="45" t="s">
        <v>1174</v>
      </c>
      <c r="P81" s="45" t="s">
        <v>1174</v>
      </c>
      <c r="Q81" s="45">
        <v>1775.0</v>
      </c>
      <c r="R81" s="45" t="s">
        <v>1174</v>
      </c>
      <c r="S81" s="87">
        <v>43739.0</v>
      </c>
      <c r="T81" s="45" t="s">
        <v>667</v>
      </c>
    </row>
    <row r="82" ht="15.75" customHeight="1">
      <c r="A82" s="45"/>
      <c r="B82" s="45" t="s">
        <v>431</v>
      </c>
      <c r="C82" s="45" t="s">
        <v>1232</v>
      </c>
      <c r="D82" s="45">
        <v>2.1365112E7</v>
      </c>
      <c r="E82" s="45">
        <v>1.168758827E9</v>
      </c>
      <c r="F82" s="45" t="s">
        <v>433</v>
      </c>
      <c r="G82" s="45" t="s">
        <v>25</v>
      </c>
      <c r="H82" s="45" t="s">
        <v>26</v>
      </c>
      <c r="I82" s="45" t="s">
        <v>1174</v>
      </c>
      <c r="J82" s="87">
        <v>25635.0</v>
      </c>
      <c r="K82" s="45" t="s">
        <v>1174</v>
      </c>
      <c r="L82" s="45" t="s">
        <v>1174</v>
      </c>
      <c r="M82" s="45" t="s">
        <v>1174</v>
      </c>
      <c r="N82" s="45" t="s">
        <v>1174</v>
      </c>
      <c r="O82" s="45" t="s">
        <v>1174</v>
      </c>
      <c r="P82" s="45" t="s">
        <v>1174</v>
      </c>
      <c r="Q82" s="45">
        <v>1429.0</v>
      </c>
      <c r="R82" s="45" t="s">
        <v>1174</v>
      </c>
      <c r="S82" s="87">
        <v>43344.0</v>
      </c>
      <c r="T82" s="45" t="s">
        <v>668</v>
      </c>
    </row>
    <row r="83" ht="15.75" customHeight="1">
      <c r="A83" s="45"/>
      <c r="B83" s="45" t="s">
        <v>59</v>
      </c>
      <c r="C83" s="45" t="s">
        <v>1233</v>
      </c>
      <c r="D83" s="45">
        <v>3.9464452E7</v>
      </c>
      <c r="E83" s="45">
        <v>1.13874701E9</v>
      </c>
      <c r="F83" s="45" t="s">
        <v>444</v>
      </c>
      <c r="G83" s="45" t="s">
        <v>25</v>
      </c>
      <c r="H83" s="45" t="s">
        <v>26</v>
      </c>
      <c r="I83" s="45" t="s">
        <v>57</v>
      </c>
      <c r="J83" s="87">
        <v>35333.0</v>
      </c>
      <c r="K83" s="45" t="s">
        <v>443</v>
      </c>
      <c r="L83" s="45">
        <v>1407.0</v>
      </c>
      <c r="M83" s="45" t="s">
        <v>28</v>
      </c>
      <c r="N83" s="45" t="s">
        <v>32</v>
      </c>
      <c r="O83" s="45" t="s">
        <v>37</v>
      </c>
      <c r="P83" s="45" t="s">
        <v>1174</v>
      </c>
      <c r="Q83" s="45">
        <v>2537.0</v>
      </c>
      <c r="R83" s="45" t="s">
        <v>1174</v>
      </c>
      <c r="S83" s="45" t="s">
        <v>1174</v>
      </c>
      <c r="T83" s="45" t="s">
        <v>669</v>
      </c>
    </row>
    <row r="84" ht="15.75" customHeight="1">
      <c r="A84" s="45"/>
      <c r="B84" s="45" t="s">
        <v>445</v>
      </c>
      <c r="C84" s="45" t="s">
        <v>1234</v>
      </c>
      <c r="D84" s="45">
        <v>9.5159988E7</v>
      </c>
      <c r="E84" s="45">
        <v>1.127276399E9</v>
      </c>
      <c r="F84" s="45" t="s">
        <v>447</v>
      </c>
      <c r="G84" s="45" t="s">
        <v>25</v>
      </c>
      <c r="H84" s="45" t="s">
        <v>62</v>
      </c>
      <c r="I84" s="45" t="s">
        <v>1174</v>
      </c>
      <c r="J84" s="87">
        <v>34467.0</v>
      </c>
      <c r="K84" s="45" t="s">
        <v>1174</v>
      </c>
      <c r="L84" s="45" t="s">
        <v>1174</v>
      </c>
      <c r="M84" s="45" t="s">
        <v>1174</v>
      </c>
      <c r="N84" s="45" t="s">
        <v>1174</v>
      </c>
      <c r="O84" s="45" t="s">
        <v>1174</v>
      </c>
      <c r="P84" s="45" t="s">
        <v>1174</v>
      </c>
      <c r="Q84" s="45">
        <v>1776.0</v>
      </c>
      <c r="R84" s="45" t="s">
        <v>1174</v>
      </c>
      <c r="S84" s="87">
        <v>43739.0</v>
      </c>
      <c r="T84" s="45" t="s">
        <v>667</v>
      </c>
    </row>
    <row r="85" ht="15.75" customHeight="1">
      <c r="A85" s="45"/>
      <c r="B85" s="45" t="s">
        <v>454</v>
      </c>
      <c r="C85" s="45" t="s">
        <v>1235</v>
      </c>
      <c r="D85" s="45">
        <v>3.0161994E7</v>
      </c>
      <c r="E85" s="45">
        <v>1.136699218E9</v>
      </c>
      <c r="F85" s="45" t="s">
        <v>456</v>
      </c>
      <c r="G85" s="45" t="s">
        <v>25</v>
      </c>
      <c r="H85" s="45" t="s">
        <v>62</v>
      </c>
      <c r="I85" s="45" t="s">
        <v>1174</v>
      </c>
      <c r="J85" s="87"/>
      <c r="K85" s="45" t="s">
        <v>1174</v>
      </c>
      <c r="L85" s="45" t="s">
        <v>1174</v>
      </c>
      <c r="M85" s="45" t="s">
        <v>1174</v>
      </c>
      <c r="N85" s="45" t="s">
        <v>1174</v>
      </c>
      <c r="O85" s="45" t="s">
        <v>1174</v>
      </c>
      <c r="P85" s="45" t="s">
        <v>1174</v>
      </c>
      <c r="Q85" s="45">
        <v>2001.0</v>
      </c>
      <c r="R85" s="45" t="s">
        <v>1174</v>
      </c>
      <c r="S85" s="87">
        <v>44791.0</v>
      </c>
      <c r="T85" s="45" t="s">
        <v>667</v>
      </c>
    </row>
    <row r="86" ht="15.75" customHeight="1">
      <c r="A86" s="45"/>
      <c r="B86" s="45" t="s">
        <v>457</v>
      </c>
      <c r="C86" s="45" t="s">
        <v>1236</v>
      </c>
      <c r="D86" s="45">
        <v>3.6375804E7</v>
      </c>
      <c r="E86" s="45">
        <v>1.161708518E9</v>
      </c>
      <c r="F86" s="45" t="s">
        <v>459</v>
      </c>
      <c r="G86" s="45" t="s">
        <v>25</v>
      </c>
      <c r="H86" s="45" t="s">
        <v>62</v>
      </c>
      <c r="I86" s="45" t="s">
        <v>1174</v>
      </c>
      <c r="J86" s="87">
        <v>33536.0</v>
      </c>
      <c r="K86" s="45" t="s">
        <v>1174</v>
      </c>
      <c r="L86" s="45" t="s">
        <v>1174</v>
      </c>
      <c r="M86" s="45" t="s">
        <v>1174</v>
      </c>
      <c r="N86" s="45" t="s">
        <v>1174</v>
      </c>
      <c r="O86" s="45" t="s">
        <v>1174</v>
      </c>
      <c r="P86" s="45" t="s">
        <v>1174</v>
      </c>
      <c r="Q86" s="45">
        <v>1234.0</v>
      </c>
      <c r="R86" s="45" t="s">
        <v>1174</v>
      </c>
      <c r="S86" s="87">
        <v>43164.0</v>
      </c>
      <c r="T86" s="45" t="s">
        <v>667</v>
      </c>
    </row>
    <row r="87" ht="15.75" customHeight="1">
      <c r="A87" s="45"/>
      <c r="B87" s="45" t="s">
        <v>460</v>
      </c>
      <c r="C87" s="45" t="s">
        <v>1237</v>
      </c>
      <c r="D87" s="45">
        <v>2.3506497E7</v>
      </c>
      <c r="E87" s="45">
        <v>1.171661108E9</v>
      </c>
      <c r="F87" s="45" t="s">
        <v>462</v>
      </c>
      <c r="G87" s="45" t="s">
        <v>25</v>
      </c>
      <c r="H87" s="45" t="s">
        <v>26</v>
      </c>
      <c r="I87" s="45" t="s">
        <v>1174</v>
      </c>
      <c r="J87" s="87">
        <v>27027.0</v>
      </c>
      <c r="K87" s="45" t="s">
        <v>1174</v>
      </c>
      <c r="L87" s="45" t="s">
        <v>1174</v>
      </c>
      <c r="M87" s="45" t="s">
        <v>1174</v>
      </c>
      <c r="N87" s="45" t="s">
        <v>1174</v>
      </c>
      <c r="O87" s="45" t="s">
        <v>1174</v>
      </c>
      <c r="P87" s="45" t="s">
        <v>1174</v>
      </c>
      <c r="Q87" s="45">
        <v>1674.0</v>
      </c>
      <c r="R87" s="45" t="s">
        <v>1174</v>
      </c>
      <c r="S87" s="87">
        <v>43581.0</v>
      </c>
      <c r="T87" s="45" t="s">
        <v>667</v>
      </c>
    </row>
    <row r="88" ht="15.75" customHeight="1">
      <c r="A88" s="45"/>
      <c r="B88" s="45" t="s">
        <v>463</v>
      </c>
      <c r="C88" s="45" t="s">
        <v>1238</v>
      </c>
      <c r="D88" s="45">
        <v>2.7621398E7</v>
      </c>
      <c r="E88" s="45">
        <v>1.168069316E9</v>
      </c>
      <c r="F88" s="45" t="s">
        <v>465</v>
      </c>
      <c r="G88" s="45" t="s">
        <v>25</v>
      </c>
      <c r="H88" s="45" t="s">
        <v>26</v>
      </c>
      <c r="I88" s="45" t="s">
        <v>1174</v>
      </c>
      <c r="J88" s="87">
        <v>29196.0</v>
      </c>
      <c r="K88" s="45" t="s">
        <v>1174</v>
      </c>
      <c r="L88" s="45" t="s">
        <v>1174</v>
      </c>
      <c r="M88" s="45" t="s">
        <v>1174</v>
      </c>
      <c r="N88" s="45" t="s">
        <v>1174</v>
      </c>
      <c r="O88" s="45" t="s">
        <v>1174</v>
      </c>
      <c r="P88" s="45" t="s">
        <v>1174</v>
      </c>
      <c r="Q88" s="45">
        <v>1665.0</v>
      </c>
      <c r="R88" s="45" t="s">
        <v>1174</v>
      </c>
      <c r="S88" s="87">
        <v>43570.0</v>
      </c>
      <c r="T88" s="45" t="s">
        <v>667</v>
      </c>
    </row>
    <row r="89" ht="15.75" customHeight="1">
      <c r="A89" s="45"/>
      <c r="B89" s="45" t="s">
        <v>466</v>
      </c>
      <c r="C89" s="45" t="s">
        <v>1239</v>
      </c>
      <c r="D89" s="45">
        <v>3.1164406E7</v>
      </c>
      <c r="E89" s="45">
        <v>1.154181283E9</v>
      </c>
      <c r="F89" s="45" t="s">
        <v>468</v>
      </c>
      <c r="G89" s="45" t="s">
        <v>25</v>
      </c>
      <c r="H89" s="45" t="s">
        <v>26</v>
      </c>
      <c r="I89" s="45" t="s">
        <v>1174</v>
      </c>
      <c r="J89" s="87">
        <v>30902.0</v>
      </c>
      <c r="K89" s="45" t="s">
        <v>1174</v>
      </c>
      <c r="L89" s="45" t="s">
        <v>1174</v>
      </c>
      <c r="M89" s="45" t="s">
        <v>1174</v>
      </c>
      <c r="N89" s="45" t="s">
        <v>1174</v>
      </c>
      <c r="O89" s="45" t="s">
        <v>1174</v>
      </c>
      <c r="P89" s="45" t="s">
        <v>1174</v>
      </c>
      <c r="Q89" s="45">
        <v>1746.0</v>
      </c>
      <c r="R89" s="45" t="s">
        <v>1174</v>
      </c>
      <c r="S89" s="87">
        <v>43678.0</v>
      </c>
      <c r="T89" s="45" t="s">
        <v>667</v>
      </c>
    </row>
    <row r="90" ht="15.75" customHeight="1">
      <c r="A90" s="45"/>
      <c r="B90" s="45" t="s">
        <v>472</v>
      </c>
      <c r="C90" s="45" t="s">
        <v>1240</v>
      </c>
      <c r="D90" s="45">
        <v>9.4087495E7</v>
      </c>
      <c r="E90" s="45">
        <v>1.162777192E9</v>
      </c>
      <c r="F90" s="45" t="s">
        <v>474</v>
      </c>
      <c r="G90" s="45" t="s">
        <v>25</v>
      </c>
      <c r="H90" s="45" t="s">
        <v>26</v>
      </c>
      <c r="I90" s="45" t="s">
        <v>1174</v>
      </c>
      <c r="J90" s="87">
        <v>44332.0</v>
      </c>
      <c r="K90" s="45" t="s">
        <v>1174</v>
      </c>
      <c r="L90" s="45" t="s">
        <v>1174</v>
      </c>
      <c r="M90" s="45" t="s">
        <v>1174</v>
      </c>
      <c r="N90" s="45" t="s">
        <v>1174</v>
      </c>
      <c r="O90" s="45" t="s">
        <v>1174</v>
      </c>
      <c r="P90" s="45" t="s">
        <v>1174</v>
      </c>
      <c r="Q90" s="45">
        <v>1736.0</v>
      </c>
      <c r="R90" s="45" t="s">
        <v>1174</v>
      </c>
      <c r="S90" s="87">
        <v>43678.0</v>
      </c>
      <c r="T90" s="45" t="s">
        <v>667</v>
      </c>
    </row>
    <row r="91" ht="15.75" customHeight="1">
      <c r="A91" s="45"/>
      <c r="B91" s="45" t="s">
        <v>478</v>
      </c>
      <c r="C91" s="45" t="s">
        <v>1241</v>
      </c>
      <c r="D91" s="45">
        <v>3.3250656E7</v>
      </c>
      <c r="E91" s="45">
        <v>1.138308481E9</v>
      </c>
      <c r="F91" s="45" t="s">
        <v>480</v>
      </c>
      <c r="G91" s="45" t="s">
        <v>25</v>
      </c>
      <c r="H91" s="45" t="s">
        <v>62</v>
      </c>
      <c r="I91" s="45" t="s">
        <v>1174</v>
      </c>
      <c r="J91" s="87">
        <v>32216.0</v>
      </c>
      <c r="K91" s="45" t="s">
        <v>1174</v>
      </c>
      <c r="L91" s="45" t="s">
        <v>1174</v>
      </c>
      <c r="M91" s="45" t="s">
        <v>1174</v>
      </c>
      <c r="N91" s="45" t="s">
        <v>1174</v>
      </c>
      <c r="O91" s="45" t="s">
        <v>1174</v>
      </c>
      <c r="P91" s="45" t="s">
        <v>1174</v>
      </c>
      <c r="Q91" s="45">
        <v>260.0</v>
      </c>
      <c r="R91" s="45" t="s">
        <v>1174</v>
      </c>
      <c r="S91" s="87">
        <v>42795.0</v>
      </c>
      <c r="T91" s="45" t="s">
        <v>666</v>
      </c>
    </row>
    <row r="92" ht="15.75" customHeight="1">
      <c r="A92" s="45"/>
      <c r="B92" s="45" t="s">
        <v>485</v>
      </c>
      <c r="C92" s="45" t="s">
        <v>1242</v>
      </c>
      <c r="D92" s="45">
        <v>2.8683156E7</v>
      </c>
      <c r="E92" s="45">
        <v>1.156952628E9</v>
      </c>
      <c r="F92" s="45" t="s">
        <v>487</v>
      </c>
      <c r="G92" s="45" t="s">
        <v>25</v>
      </c>
      <c r="H92" s="45" t="s">
        <v>26</v>
      </c>
      <c r="I92" s="45" t="s">
        <v>1174</v>
      </c>
      <c r="J92" s="87">
        <v>29620.0</v>
      </c>
      <c r="K92" s="45" t="s">
        <v>1174</v>
      </c>
      <c r="L92" s="45" t="s">
        <v>1174</v>
      </c>
      <c r="M92" s="45" t="s">
        <v>1174</v>
      </c>
      <c r="N92" s="45" t="s">
        <v>1174</v>
      </c>
      <c r="O92" s="45" t="s">
        <v>1174</v>
      </c>
      <c r="P92" s="45" t="s">
        <v>1174</v>
      </c>
      <c r="Q92" s="45">
        <v>1065.0</v>
      </c>
      <c r="R92" s="45" t="s">
        <v>1174</v>
      </c>
      <c r="S92" s="87">
        <v>42948.0</v>
      </c>
      <c r="T92" s="45" t="s">
        <v>667</v>
      </c>
    </row>
    <row r="93" ht="15.75" customHeight="1">
      <c r="A93" s="45"/>
      <c r="B93" s="45" t="s">
        <v>523</v>
      </c>
      <c r="C93" s="45" t="s">
        <v>1243</v>
      </c>
      <c r="D93" s="45">
        <v>2.8922058E7</v>
      </c>
      <c r="E93" s="45">
        <v>1.134039809E9</v>
      </c>
      <c r="F93" s="45" t="s">
        <v>525</v>
      </c>
      <c r="G93" s="45" t="s">
        <v>25</v>
      </c>
      <c r="H93" s="45" t="s">
        <v>26</v>
      </c>
      <c r="I93" s="45" t="s">
        <v>1174</v>
      </c>
      <c r="J93" s="87">
        <v>29720.0</v>
      </c>
      <c r="K93" s="45" t="s">
        <v>1174</v>
      </c>
      <c r="L93" s="45" t="s">
        <v>1174</v>
      </c>
      <c r="M93" s="45" t="s">
        <v>1174</v>
      </c>
      <c r="N93" s="45" t="s">
        <v>1174</v>
      </c>
      <c r="O93" s="45" t="s">
        <v>1174</v>
      </c>
      <c r="P93" s="45" t="s">
        <v>1174</v>
      </c>
      <c r="Q93" s="45">
        <v>450.0</v>
      </c>
      <c r="R93" s="45" t="s">
        <v>1174</v>
      </c>
      <c r="S93" s="87">
        <v>42917.0</v>
      </c>
      <c r="T93" s="45" t="s">
        <v>667</v>
      </c>
    </row>
    <row r="94" ht="15.75" customHeight="1">
      <c r="A94" s="45"/>
      <c r="B94" s="45" t="s">
        <v>547</v>
      </c>
      <c r="C94" s="45" t="s">
        <v>1244</v>
      </c>
      <c r="D94" s="45">
        <v>3.6550977E7</v>
      </c>
      <c r="E94" s="45">
        <v>1.13137428E9</v>
      </c>
      <c r="F94" s="45" t="s">
        <v>549</v>
      </c>
      <c r="G94" s="45" t="s">
        <v>25</v>
      </c>
      <c r="H94" s="45" t="s">
        <v>26</v>
      </c>
      <c r="I94" s="45" t="s">
        <v>1174</v>
      </c>
      <c r="J94" s="87">
        <v>34263.0</v>
      </c>
      <c r="K94" s="45" t="s">
        <v>1174</v>
      </c>
      <c r="L94" s="45" t="s">
        <v>1174</v>
      </c>
      <c r="M94" s="45" t="s">
        <v>1174</v>
      </c>
      <c r="N94" s="45" t="s">
        <v>1174</v>
      </c>
      <c r="O94" s="45" t="s">
        <v>1174</v>
      </c>
      <c r="P94" s="45" t="s">
        <v>1174</v>
      </c>
      <c r="Q94" s="45">
        <v>1327.0</v>
      </c>
      <c r="R94" s="45" t="s">
        <v>1174</v>
      </c>
      <c r="S94" s="87">
        <v>43132.0</v>
      </c>
      <c r="T94" s="45" t="s">
        <v>667</v>
      </c>
    </row>
    <row r="95" ht="15.75" customHeight="1">
      <c r="A95" s="45"/>
      <c r="B95" s="45" t="s">
        <v>553</v>
      </c>
      <c r="C95" s="45" t="s">
        <v>1245</v>
      </c>
      <c r="D95" s="45">
        <v>9.5695047E7</v>
      </c>
      <c r="E95" s="45">
        <v>1.151065312E9</v>
      </c>
      <c r="F95" s="45" t="s">
        <v>555</v>
      </c>
      <c r="G95" s="45" t="s">
        <v>25</v>
      </c>
      <c r="H95" s="45" t="s">
        <v>26</v>
      </c>
      <c r="I95" s="45" t="s">
        <v>1174</v>
      </c>
      <c r="J95" s="87">
        <v>27263.0</v>
      </c>
      <c r="K95" s="45" t="s">
        <v>1174</v>
      </c>
      <c r="L95" s="45" t="s">
        <v>1174</v>
      </c>
      <c r="M95" s="45" t="s">
        <v>1174</v>
      </c>
      <c r="N95" s="45" t="s">
        <v>1174</v>
      </c>
      <c r="O95" s="45" t="s">
        <v>1174</v>
      </c>
      <c r="P95" s="45" t="s">
        <v>1174</v>
      </c>
      <c r="Q95" s="45">
        <v>509.0</v>
      </c>
      <c r="R95" s="45" t="s">
        <v>1174</v>
      </c>
      <c r="S95" s="87">
        <v>42919.0</v>
      </c>
      <c r="T95" s="45" t="s">
        <v>668</v>
      </c>
    </row>
    <row r="96" ht="15.75" customHeight="1">
      <c r="A96" s="45"/>
      <c r="B96" s="45" t="s">
        <v>556</v>
      </c>
      <c r="C96" s="45" t="s">
        <v>1246</v>
      </c>
      <c r="D96" s="45">
        <v>3.7699248E7</v>
      </c>
      <c r="E96" s="45">
        <v>1.1265383E9</v>
      </c>
      <c r="F96" s="45" t="s">
        <v>558</v>
      </c>
      <c r="G96" s="45" t="s">
        <v>25</v>
      </c>
      <c r="H96" s="45" t="s">
        <v>26</v>
      </c>
      <c r="I96" s="45" t="s">
        <v>1174</v>
      </c>
      <c r="J96" s="87">
        <v>34151.0</v>
      </c>
      <c r="K96" s="45" t="s">
        <v>1174</v>
      </c>
      <c r="L96" s="45" t="s">
        <v>1174</v>
      </c>
      <c r="M96" s="45" t="s">
        <v>1174</v>
      </c>
      <c r="N96" s="45" t="s">
        <v>1174</v>
      </c>
      <c r="O96" s="45" t="s">
        <v>1174</v>
      </c>
      <c r="P96" s="45" t="s">
        <v>1174</v>
      </c>
      <c r="Q96" s="45">
        <v>232.0</v>
      </c>
      <c r="R96" s="45" t="s">
        <v>1174</v>
      </c>
      <c r="S96" s="87">
        <v>42795.0</v>
      </c>
      <c r="T96" s="45" t="s">
        <v>666</v>
      </c>
    </row>
    <row r="97" ht="15.75" customHeight="1">
      <c r="A97" s="45"/>
      <c r="B97" s="45" t="s">
        <v>562</v>
      </c>
      <c r="C97" s="45" t="s">
        <v>1247</v>
      </c>
      <c r="D97" s="45">
        <v>3.391498E7</v>
      </c>
      <c r="E97" s="45">
        <v>1.127455035E9</v>
      </c>
      <c r="F97" s="45" t="s">
        <v>564</v>
      </c>
      <c r="G97" s="45" t="s">
        <v>25</v>
      </c>
      <c r="H97" s="45" t="s">
        <v>62</v>
      </c>
      <c r="I97" s="45" t="s">
        <v>1174</v>
      </c>
      <c r="J97" s="87">
        <v>32266.0</v>
      </c>
      <c r="K97" s="45" t="s">
        <v>1174</v>
      </c>
      <c r="L97" s="45" t="s">
        <v>1174</v>
      </c>
      <c r="M97" s="45" t="s">
        <v>1174</v>
      </c>
      <c r="N97" s="45" t="s">
        <v>1174</v>
      </c>
      <c r="O97" s="45" t="s">
        <v>1174</v>
      </c>
      <c r="P97" s="45" t="s">
        <v>1174</v>
      </c>
      <c r="Q97" s="45">
        <v>1993.0</v>
      </c>
      <c r="R97" s="45" t="s">
        <v>1174</v>
      </c>
      <c r="S97" s="87">
        <v>44789.0</v>
      </c>
      <c r="T97" s="45" t="s">
        <v>667</v>
      </c>
    </row>
    <row r="98" ht="15.75" customHeight="1">
      <c r="A98" s="45"/>
      <c r="B98" s="45" t="s">
        <v>565</v>
      </c>
      <c r="C98" s="45" t="s">
        <v>678</v>
      </c>
      <c r="D98" s="45">
        <v>2.9428219E7</v>
      </c>
      <c r="E98" s="45">
        <v>1.124773534E9</v>
      </c>
      <c r="F98" s="45" t="s">
        <v>567</v>
      </c>
      <c r="G98" s="45" t="s">
        <v>25</v>
      </c>
      <c r="H98" s="45" t="s">
        <v>26</v>
      </c>
      <c r="I98" s="45" t="s">
        <v>1174</v>
      </c>
      <c r="J98" s="87">
        <v>30042.0</v>
      </c>
      <c r="K98" s="45" t="s">
        <v>1174</v>
      </c>
      <c r="L98" s="45" t="s">
        <v>1174</v>
      </c>
      <c r="M98" s="45" t="s">
        <v>1174</v>
      </c>
      <c r="N98" s="45" t="s">
        <v>1174</v>
      </c>
      <c r="O98" s="45" t="s">
        <v>1174</v>
      </c>
      <c r="P98" s="45" t="s">
        <v>1174</v>
      </c>
      <c r="Q98" s="45">
        <v>413.0</v>
      </c>
      <c r="R98" s="45" t="s">
        <v>1174</v>
      </c>
      <c r="S98" s="87">
        <v>42884.0</v>
      </c>
      <c r="T98" s="45" t="s">
        <v>667</v>
      </c>
    </row>
    <row r="99" ht="15.75" customHeight="1">
      <c r="A99" s="45"/>
      <c r="B99" s="45" t="s">
        <v>576</v>
      </c>
      <c r="C99" s="45" t="s">
        <v>1248</v>
      </c>
      <c r="E99" s="45">
        <v>1.141439746E9</v>
      </c>
      <c r="G99" s="45" t="s">
        <v>1174</v>
      </c>
      <c r="H99" s="45" t="s">
        <v>26</v>
      </c>
      <c r="I99" s="45" t="s">
        <v>1174</v>
      </c>
      <c r="J99" s="87">
        <v>24313.0</v>
      </c>
      <c r="K99" s="45" t="s">
        <v>1174</v>
      </c>
      <c r="L99" s="45" t="s">
        <v>1174</v>
      </c>
      <c r="M99" s="45" t="s">
        <v>1174</v>
      </c>
      <c r="N99" s="45" t="s">
        <v>1174</v>
      </c>
      <c r="O99" s="45" t="s">
        <v>1174</v>
      </c>
      <c r="P99" s="45" t="s">
        <v>1174</v>
      </c>
      <c r="Q99" s="45" t="s">
        <v>1249</v>
      </c>
      <c r="R99" s="45" t="s">
        <v>1174</v>
      </c>
      <c r="S99" s="45" t="s">
        <v>1174</v>
      </c>
      <c r="T99" s="45" t="s">
        <v>1174</v>
      </c>
    </row>
    <row r="100" ht="15.75" customHeight="1">
      <c r="A100" s="45"/>
      <c r="B100" s="45" t="s">
        <v>578</v>
      </c>
      <c r="C100" s="45" t="s">
        <v>1250</v>
      </c>
      <c r="E100" s="45">
        <v>1.131236961E9</v>
      </c>
      <c r="G100" s="45" t="s">
        <v>1174</v>
      </c>
      <c r="H100" s="45" t="s">
        <v>62</v>
      </c>
      <c r="I100" s="45" t="s">
        <v>1174</v>
      </c>
      <c r="J100" s="87">
        <v>24313.0</v>
      </c>
      <c r="K100" s="45" t="s">
        <v>1174</v>
      </c>
      <c r="L100" s="45" t="s">
        <v>1174</v>
      </c>
      <c r="M100" s="45" t="s">
        <v>1174</v>
      </c>
      <c r="N100" s="45" t="s">
        <v>1174</v>
      </c>
      <c r="O100" s="45" t="s">
        <v>1174</v>
      </c>
      <c r="P100" s="45" t="s">
        <v>1174</v>
      </c>
      <c r="Q100" s="45" t="s">
        <v>1249</v>
      </c>
      <c r="R100" s="45" t="s">
        <v>1174</v>
      </c>
      <c r="S100" s="45" t="s">
        <v>1174</v>
      </c>
      <c r="T100" s="45" t="s">
        <v>1174</v>
      </c>
    </row>
    <row r="101" ht="15.75" customHeight="1">
      <c r="A101" s="45"/>
      <c r="B101" s="45" t="s">
        <v>580</v>
      </c>
      <c r="C101" s="45" t="s">
        <v>1251</v>
      </c>
      <c r="E101" s="45">
        <v>1.127445232E9</v>
      </c>
      <c r="G101" s="45" t="s">
        <v>1174</v>
      </c>
      <c r="H101" s="45" t="s">
        <v>26</v>
      </c>
      <c r="I101" s="45" t="s">
        <v>1174</v>
      </c>
      <c r="J101" s="87">
        <v>24313.0</v>
      </c>
      <c r="K101" s="45" t="s">
        <v>1174</v>
      </c>
      <c r="L101" s="45" t="s">
        <v>1174</v>
      </c>
      <c r="M101" s="45" t="s">
        <v>1174</v>
      </c>
      <c r="N101" s="45" t="s">
        <v>1174</v>
      </c>
      <c r="O101" s="45" t="s">
        <v>1174</v>
      </c>
      <c r="P101" s="45" t="s">
        <v>1174</v>
      </c>
      <c r="Q101" s="45" t="s">
        <v>1249</v>
      </c>
      <c r="R101" s="45" t="s">
        <v>1174</v>
      </c>
      <c r="S101" s="45" t="s">
        <v>1174</v>
      </c>
      <c r="T101" s="45" t="s">
        <v>1174</v>
      </c>
    </row>
    <row r="102" ht="15.75" customHeight="1">
      <c r="A102" s="45"/>
      <c r="B102" s="45" t="s">
        <v>582</v>
      </c>
      <c r="C102" s="45" t="s">
        <v>732</v>
      </c>
      <c r="D102" s="45">
        <v>3.6755934E7</v>
      </c>
      <c r="E102" s="45">
        <v>1.169603036E9</v>
      </c>
      <c r="F102" s="45" t="s">
        <v>584</v>
      </c>
      <c r="G102" s="45" t="s">
        <v>1174</v>
      </c>
      <c r="H102" s="45" t="s">
        <v>62</v>
      </c>
      <c r="I102" s="45" t="s">
        <v>1174</v>
      </c>
      <c r="J102" s="87">
        <v>33675.0</v>
      </c>
      <c r="K102" s="45" t="s">
        <v>1174</v>
      </c>
      <c r="L102" s="45" t="s">
        <v>1174</v>
      </c>
      <c r="M102" s="45" t="s">
        <v>1174</v>
      </c>
      <c r="N102" s="45" t="s">
        <v>1174</v>
      </c>
      <c r="O102" s="45" t="s">
        <v>1174</v>
      </c>
      <c r="P102" s="45" t="s">
        <v>1174</v>
      </c>
      <c r="Q102" s="45">
        <v>1753.0</v>
      </c>
      <c r="R102" s="45" t="s">
        <v>1174</v>
      </c>
      <c r="S102" s="87">
        <v>43739.0</v>
      </c>
      <c r="T102" s="45" t="s">
        <v>667</v>
      </c>
    </row>
    <row r="103" ht="15.75" customHeight="1">
      <c r="A103" s="45"/>
      <c r="B103" s="45" t="s">
        <v>582</v>
      </c>
      <c r="C103" s="45" t="s">
        <v>1252</v>
      </c>
      <c r="E103" s="45">
        <v>1.138122802E9</v>
      </c>
      <c r="G103" s="45" t="s">
        <v>1174</v>
      </c>
      <c r="H103" s="45" t="s">
        <v>26</v>
      </c>
      <c r="I103" s="45" t="s">
        <v>1174</v>
      </c>
      <c r="J103" s="87">
        <v>24313.0</v>
      </c>
      <c r="K103" s="45" t="s">
        <v>1174</v>
      </c>
      <c r="L103" s="45" t="s">
        <v>1174</v>
      </c>
      <c r="M103" s="45" t="s">
        <v>1174</v>
      </c>
      <c r="N103" s="45" t="s">
        <v>1174</v>
      </c>
      <c r="O103" s="45" t="s">
        <v>1174</v>
      </c>
      <c r="P103" s="45" t="s">
        <v>1174</v>
      </c>
      <c r="Q103" s="45" t="s">
        <v>1249</v>
      </c>
      <c r="R103" s="45" t="s">
        <v>1174</v>
      </c>
      <c r="S103" s="45" t="s">
        <v>1174</v>
      </c>
      <c r="T103" s="45" t="s">
        <v>1174</v>
      </c>
    </row>
    <row r="104" ht="15.75" customHeight="1">
      <c r="A104" s="45"/>
      <c r="B104" s="45" t="s">
        <v>590</v>
      </c>
      <c r="C104" s="45" t="s">
        <v>1253</v>
      </c>
      <c r="E104" s="45">
        <v>1.125526045E9</v>
      </c>
      <c r="G104" s="45" t="s">
        <v>1174</v>
      </c>
      <c r="H104" s="45" t="s">
        <v>26</v>
      </c>
      <c r="I104" s="45" t="s">
        <v>1174</v>
      </c>
      <c r="J104" s="87">
        <v>24313.0</v>
      </c>
      <c r="K104" s="45" t="s">
        <v>1174</v>
      </c>
      <c r="L104" s="45" t="s">
        <v>1174</v>
      </c>
      <c r="M104" s="45" t="s">
        <v>1174</v>
      </c>
      <c r="N104" s="45" t="s">
        <v>1174</v>
      </c>
      <c r="O104" s="45" t="s">
        <v>1174</v>
      </c>
      <c r="P104" s="45" t="s">
        <v>1174</v>
      </c>
      <c r="Q104" s="45" t="s">
        <v>1249</v>
      </c>
      <c r="R104" s="45" t="s">
        <v>1174</v>
      </c>
      <c r="S104" s="45" t="s">
        <v>1174</v>
      </c>
      <c r="T104" s="45" t="s">
        <v>1174</v>
      </c>
    </row>
    <row r="105" ht="15.75" customHeight="1">
      <c r="A105" s="45"/>
      <c r="B105" s="45" t="s">
        <v>592</v>
      </c>
      <c r="C105" s="45" t="s">
        <v>701</v>
      </c>
      <c r="E105" s="45">
        <v>1.149386278E9</v>
      </c>
      <c r="G105" s="45" t="s">
        <v>1174</v>
      </c>
      <c r="H105" s="45" t="s">
        <v>26</v>
      </c>
      <c r="I105" s="45" t="s">
        <v>1174</v>
      </c>
      <c r="J105" s="87">
        <v>24313.0</v>
      </c>
      <c r="K105" s="45" t="s">
        <v>1174</v>
      </c>
      <c r="L105" s="45" t="s">
        <v>1174</v>
      </c>
      <c r="M105" s="45" t="s">
        <v>1174</v>
      </c>
      <c r="N105" s="45" t="s">
        <v>1174</v>
      </c>
      <c r="O105" s="45" t="s">
        <v>1174</v>
      </c>
      <c r="P105" s="45" t="s">
        <v>1174</v>
      </c>
      <c r="Q105" s="45" t="s">
        <v>1249</v>
      </c>
      <c r="R105" s="45" t="s">
        <v>1174</v>
      </c>
      <c r="S105" s="45" t="s">
        <v>1174</v>
      </c>
      <c r="T105" s="45" t="s">
        <v>1174</v>
      </c>
    </row>
    <row r="106" ht="15.75" customHeight="1">
      <c r="A106" s="45"/>
      <c r="B106" s="45" t="s">
        <v>594</v>
      </c>
      <c r="C106" s="45" t="s">
        <v>1254</v>
      </c>
      <c r="E106" s="45">
        <v>1.141697938E9</v>
      </c>
      <c r="G106" s="45" t="s">
        <v>1174</v>
      </c>
      <c r="H106" s="45" t="s">
        <v>26</v>
      </c>
      <c r="I106" s="45" t="s">
        <v>1174</v>
      </c>
      <c r="J106" s="87">
        <v>24313.0</v>
      </c>
      <c r="K106" s="45" t="s">
        <v>1174</v>
      </c>
      <c r="L106" s="45" t="s">
        <v>1174</v>
      </c>
      <c r="M106" s="45" t="s">
        <v>1174</v>
      </c>
      <c r="N106" s="45" t="s">
        <v>1174</v>
      </c>
      <c r="O106" s="45" t="s">
        <v>1174</v>
      </c>
      <c r="P106" s="45" t="s">
        <v>1174</v>
      </c>
      <c r="Q106" s="45" t="s">
        <v>1249</v>
      </c>
      <c r="R106" s="45" t="s">
        <v>1174</v>
      </c>
      <c r="S106" s="45" t="s">
        <v>1174</v>
      </c>
      <c r="T106" s="45" t="s">
        <v>1174</v>
      </c>
    </row>
    <row r="107" ht="15.75" customHeight="1">
      <c r="A107" s="45"/>
      <c r="B107" s="45" t="s">
        <v>596</v>
      </c>
      <c r="C107" s="45" t="s">
        <v>701</v>
      </c>
      <c r="E107" s="45">
        <v>1.139199525E9</v>
      </c>
      <c r="G107" s="45" t="s">
        <v>1174</v>
      </c>
      <c r="H107" s="45" t="s">
        <v>26</v>
      </c>
      <c r="I107" s="45" t="s">
        <v>1174</v>
      </c>
      <c r="J107" s="87">
        <v>24313.0</v>
      </c>
      <c r="K107" s="45" t="s">
        <v>1174</v>
      </c>
      <c r="L107" s="45" t="s">
        <v>1174</v>
      </c>
      <c r="M107" s="45" t="s">
        <v>1174</v>
      </c>
      <c r="N107" s="45" t="s">
        <v>1174</v>
      </c>
      <c r="O107" s="45" t="s">
        <v>1174</v>
      </c>
      <c r="P107" s="45" t="s">
        <v>1174</v>
      </c>
      <c r="Q107" s="45" t="s">
        <v>1249</v>
      </c>
      <c r="R107" s="45" t="s">
        <v>1174</v>
      </c>
      <c r="S107" s="45" t="s">
        <v>1174</v>
      </c>
      <c r="T107" s="45" t="s">
        <v>1174</v>
      </c>
    </row>
    <row r="108" ht="15.75" customHeight="1">
      <c r="A108" s="45"/>
      <c r="B108" s="45" t="s">
        <v>597</v>
      </c>
      <c r="C108" s="45" t="s">
        <v>766</v>
      </c>
      <c r="E108" s="45">
        <v>1.169071195E9</v>
      </c>
      <c r="G108" s="45" t="s">
        <v>1174</v>
      </c>
      <c r="H108" s="45" t="s">
        <v>26</v>
      </c>
      <c r="I108" s="45" t="s">
        <v>1174</v>
      </c>
      <c r="J108" s="87">
        <v>24313.0</v>
      </c>
      <c r="K108" s="45" t="s">
        <v>1174</v>
      </c>
      <c r="L108" s="45" t="s">
        <v>1174</v>
      </c>
      <c r="M108" s="45" t="s">
        <v>1174</v>
      </c>
      <c r="N108" s="45" t="s">
        <v>1174</v>
      </c>
      <c r="O108" s="45" t="s">
        <v>1174</v>
      </c>
      <c r="P108" s="45" t="s">
        <v>1174</v>
      </c>
      <c r="Q108" s="45" t="s">
        <v>1249</v>
      </c>
      <c r="R108" s="45" t="s">
        <v>1174</v>
      </c>
      <c r="S108" s="45" t="s">
        <v>1174</v>
      </c>
      <c r="T108" s="45" t="s">
        <v>1174</v>
      </c>
    </row>
    <row r="109" ht="15.75" customHeight="1">
      <c r="A109" s="45"/>
      <c r="B109" s="45" t="s">
        <v>597</v>
      </c>
      <c r="C109" s="45" t="s">
        <v>1255</v>
      </c>
      <c r="E109" s="45">
        <v>1.134625079E9</v>
      </c>
      <c r="G109" s="45" t="s">
        <v>1174</v>
      </c>
      <c r="H109" s="45" t="s">
        <v>26</v>
      </c>
      <c r="I109" s="45" t="s">
        <v>1174</v>
      </c>
      <c r="J109" s="87">
        <v>24313.0</v>
      </c>
      <c r="K109" s="45" t="s">
        <v>1174</v>
      </c>
      <c r="L109" s="45" t="s">
        <v>1174</v>
      </c>
      <c r="M109" s="45" t="s">
        <v>1174</v>
      </c>
      <c r="N109" s="45" t="s">
        <v>1174</v>
      </c>
      <c r="O109" s="45" t="s">
        <v>1174</v>
      </c>
      <c r="P109" s="45" t="s">
        <v>1174</v>
      </c>
      <c r="Q109" s="45" t="s">
        <v>1249</v>
      </c>
      <c r="R109" s="45" t="s">
        <v>1174</v>
      </c>
      <c r="S109" s="45" t="s">
        <v>1174</v>
      </c>
      <c r="T109" s="45" t="s">
        <v>1174</v>
      </c>
    </row>
    <row r="110" ht="15.75" customHeight="1">
      <c r="A110" s="45"/>
      <c r="B110" s="45" t="s">
        <v>606</v>
      </c>
      <c r="C110" s="45" t="s">
        <v>1256</v>
      </c>
      <c r="E110" s="45">
        <v>1.131113453E9</v>
      </c>
      <c r="G110" s="45" t="s">
        <v>1174</v>
      </c>
      <c r="H110" s="45" t="s">
        <v>26</v>
      </c>
      <c r="I110" s="45" t="s">
        <v>1174</v>
      </c>
      <c r="J110" s="87">
        <v>24313.0</v>
      </c>
      <c r="K110" s="45" t="s">
        <v>1174</v>
      </c>
      <c r="L110" s="45" t="s">
        <v>1174</v>
      </c>
      <c r="M110" s="45" t="s">
        <v>1174</v>
      </c>
      <c r="N110" s="45" t="s">
        <v>1174</v>
      </c>
      <c r="O110" s="45" t="s">
        <v>1174</v>
      </c>
      <c r="P110" s="45" t="s">
        <v>1174</v>
      </c>
      <c r="Q110" s="45" t="s">
        <v>1249</v>
      </c>
      <c r="R110" s="45" t="s">
        <v>1174</v>
      </c>
      <c r="S110" s="45" t="s">
        <v>1174</v>
      </c>
      <c r="T110" s="45" t="s">
        <v>1174</v>
      </c>
    </row>
    <row r="111" ht="15.75" customHeight="1">
      <c r="A111" s="45"/>
      <c r="B111" s="45" t="s">
        <v>607</v>
      </c>
      <c r="C111" s="45" t="s">
        <v>1257</v>
      </c>
      <c r="D111" s="45">
        <v>3.8456881E7</v>
      </c>
      <c r="E111" s="45">
        <v>1.137587184E9</v>
      </c>
      <c r="F111" s="45" t="s">
        <v>609</v>
      </c>
      <c r="G111" s="45" t="s">
        <v>1174</v>
      </c>
      <c r="H111" s="45" t="s">
        <v>26</v>
      </c>
      <c r="I111" s="45" t="s">
        <v>1174</v>
      </c>
      <c r="J111" s="87">
        <v>34593.0</v>
      </c>
      <c r="K111" s="45" t="s">
        <v>1174</v>
      </c>
      <c r="L111" s="45" t="s">
        <v>1174</v>
      </c>
      <c r="M111" s="45" t="s">
        <v>1174</v>
      </c>
      <c r="N111" s="45" t="s">
        <v>1174</v>
      </c>
      <c r="O111" s="45" t="s">
        <v>1174</v>
      </c>
      <c r="P111" s="45" t="s">
        <v>1174</v>
      </c>
      <c r="Q111" s="45">
        <v>1777.0</v>
      </c>
      <c r="R111" s="45" t="s">
        <v>1174</v>
      </c>
      <c r="S111" s="87">
        <v>43739.0</v>
      </c>
      <c r="T111" s="45" t="s">
        <v>667</v>
      </c>
    </row>
    <row r="112" ht="15.75" customHeight="1">
      <c r="A112" s="45"/>
      <c r="B112" s="45" t="s">
        <v>610</v>
      </c>
      <c r="C112" s="45" t="s">
        <v>1258</v>
      </c>
      <c r="E112" s="45">
        <v>1.127563862E9</v>
      </c>
      <c r="G112" s="45" t="s">
        <v>1174</v>
      </c>
      <c r="H112" s="45" t="s">
        <v>62</v>
      </c>
      <c r="I112" s="45" t="s">
        <v>1174</v>
      </c>
      <c r="J112" s="87">
        <v>24313.0</v>
      </c>
      <c r="K112" s="45" t="s">
        <v>1174</v>
      </c>
      <c r="L112" s="45" t="s">
        <v>1174</v>
      </c>
      <c r="M112" s="45" t="s">
        <v>1174</v>
      </c>
      <c r="N112" s="45" t="s">
        <v>1174</v>
      </c>
      <c r="O112" s="45" t="s">
        <v>1174</v>
      </c>
      <c r="P112" s="45" t="s">
        <v>1174</v>
      </c>
      <c r="Q112" s="45" t="s">
        <v>1249</v>
      </c>
      <c r="R112" s="45" t="s">
        <v>1174</v>
      </c>
      <c r="S112" s="45" t="s">
        <v>1174</v>
      </c>
      <c r="T112" s="45" t="s">
        <v>1174</v>
      </c>
    </row>
    <row r="113" ht="15.75" customHeight="1">
      <c r="A113" s="45"/>
      <c r="B113" s="45" t="s">
        <v>612</v>
      </c>
      <c r="C113" s="45" t="s">
        <v>613</v>
      </c>
      <c r="D113" s="45">
        <v>4.2272694E7</v>
      </c>
      <c r="E113" s="45">
        <v>1.161511686E9</v>
      </c>
      <c r="F113" s="45" t="s">
        <v>617</v>
      </c>
      <c r="G113" s="45" t="s">
        <v>61</v>
      </c>
      <c r="H113" s="45" t="s">
        <v>26</v>
      </c>
      <c r="I113" s="45" t="s">
        <v>64</v>
      </c>
      <c r="J113" s="87">
        <v>36532.0</v>
      </c>
      <c r="K113" s="45" t="s">
        <v>614</v>
      </c>
      <c r="L113" s="45">
        <v>1439.0</v>
      </c>
      <c r="M113" s="45" t="s">
        <v>28</v>
      </c>
      <c r="N113" s="45" t="s">
        <v>616</v>
      </c>
      <c r="O113" s="45" t="s">
        <v>615</v>
      </c>
      <c r="P113" s="45" t="s">
        <v>1174</v>
      </c>
      <c r="Q113" s="45">
        <v>1583.0</v>
      </c>
      <c r="R113" s="45" t="s">
        <v>1174</v>
      </c>
      <c r="S113" s="45" t="s">
        <v>1174</v>
      </c>
      <c r="T113" s="45" t="s">
        <v>667</v>
      </c>
    </row>
    <row r="114" ht="15.75" customHeight="1">
      <c r="J114" s="87"/>
    </row>
    <row r="115" ht="15.75" customHeight="1">
      <c r="J115" s="87"/>
    </row>
    <row r="116" ht="15.75" customHeight="1">
      <c r="J116" s="87"/>
    </row>
    <row r="117" ht="15.75" customHeight="1">
      <c r="J117" s="87"/>
    </row>
    <row r="118" ht="15.75" customHeight="1">
      <c r="J118" s="87"/>
    </row>
    <row r="119" ht="15.75" customHeight="1">
      <c r="J119" s="87"/>
    </row>
    <row r="120" ht="15.75" customHeight="1">
      <c r="J120" s="87"/>
    </row>
    <row r="121" ht="15.75" customHeight="1">
      <c r="J121" s="87"/>
    </row>
    <row r="122" ht="15.75" customHeight="1">
      <c r="J122" s="87"/>
    </row>
    <row r="123" ht="15.75" customHeight="1">
      <c r="J123" s="87"/>
    </row>
    <row r="124" ht="15.75" customHeight="1">
      <c r="J124" s="87"/>
    </row>
    <row r="125" ht="15.75" customHeight="1">
      <c r="J125" s="87"/>
    </row>
    <row r="126" ht="15.75" customHeight="1">
      <c r="J126" s="87"/>
    </row>
    <row r="127" ht="15.75" customHeight="1">
      <c r="J127" s="87"/>
    </row>
    <row r="128" ht="15.75" customHeight="1">
      <c r="J128" s="87"/>
    </row>
    <row r="129" ht="15.75" customHeight="1">
      <c r="J129" s="87"/>
    </row>
    <row r="130" ht="15.75" customHeight="1">
      <c r="J130" s="87"/>
    </row>
    <row r="131" ht="15.75" customHeight="1">
      <c r="J131" s="87"/>
    </row>
    <row r="132" ht="15.75" customHeight="1">
      <c r="J132" s="87"/>
    </row>
    <row r="133" ht="15.75" customHeight="1">
      <c r="J133" s="87"/>
    </row>
    <row r="134" ht="15.75" customHeight="1">
      <c r="J134" s="87"/>
    </row>
    <row r="135" ht="15.75" customHeight="1">
      <c r="J135" s="87"/>
    </row>
    <row r="136" ht="15.75" customHeight="1">
      <c r="J136" s="87"/>
    </row>
    <row r="137" ht="15.75" customHeight="1">
      <c r="J137" s="87"/>
    </row>
    <row r="138" ht="15.75" customHeight="1">
      <c r="J138" s="87"/>
    </row>
    <row r="139" ht="15.75" customHeight="1">
      <c r="J139" s="87"/>
    </row>
    <row r="140" ht="15.75" customHeight="1">
      <c r="J140" s="87"/>
    </row>
    <row r="141" ht="15.75" customHeight="1">
      <c r="J141" s="87"/>
    </row>
    <row r="142" ht="15.75" customHeight="1">
      <c r="J142" s="87"/>
    </row>
    <row r="143" ht="15.75" customHeight="1">
      <c r="J143" s="87"/>
    </row>
    <row r="144" ht="15.75" customHeight="1">
      <c r="J144" s="87"/>
    </row>
    <row r="145" ht="15.75" customHeight="1">
      <c r="J145" s="87"/>
    </row>
    <row r="146" ht="15.75" customHeight="1">
      <c r="J146" s="87"/>
    </row>
    <row r="147" ht="15.75" customHeight="1">
      <c r="J147" s="87"/>
    </row>
    <row r="148" ht="15.75" customHeight="1">
      <c r="J148" s="87"/>
    </row>
    <row r="149" ht="15.75" customHeight="1">
      <c r="J149" s="87"/>
    </row>
    <row r="150" ht="15.75" customHeight="1">
      <c r="J150" s="87"/>
    </row>
    <row r="151" ht="15.75" customHeight="1">
      <c r="J151" s="87"/>
    </row>
    <row r="152" ht="15.75" customHeight="1">
      <c r="J152" s="87"/>
    </row>
    <row r="153" ht="15.75" customHeight="1">
      <c r="J153" s="87"/>
    </row>
    <row r="154" ht="15.75" customHeight="1">
      <c r="J154" s="87"/>
    </row>
    <row r="155" ht="15.75" customHeight="1">
      <c r="J155" s="87"/>
    </row>
    <row r="156" ht="15.75" customHeight="1">
      <c r="J156" s="87"/>
    </row>
    <row r="157" ht="15.75" customHeight="1">
      <c r="J157" s="87"/>
    </row>
    <row r="158" ht="15.75" customHeight="1">
      <c r="J158" s="87"/>
    </row>
    <row r="159" ht="15.75" customHeight="1">
      <c r="J159" s="87"/>
    </row>
    <row r="160" ht="15.75" customHeight="1">
      <c r="J160" s="87"/>
    </row>
    <row r="161" ht="15.75" customHeight="1">
      <c r="J161" s="87"/>
    </row>
    <row r="162" ht="15.75" customHeight="1">
      <c r="J162" s="87"/>
    </row>
    <row r="163" ht="15.75" customHeight="1">
      <c r="J163" s="87"/>
    </row>
    <row r="164" ht="15.75" customHeight="1">
      <c r="J164" s="87"/>
    </row>
    <row r="165" ht="15.75" customHeight="1">
      <c r="J165" s="87"/>
    </row>
    <row r="166" ht="15.75" customHeight="1">
      <c r="J166" s="87"/>
    </row>
    <row r="167" ht="15.75" customHeight="1">
      <c r="J167" s="87"/>
    </row>
    <row r="168" ht="15.75" customHeight="1">
      <c r="J168" s="87"/>
    </row>
    <row r="169" ht="15.75" customHeight="1">
      <c r="J169" s="87"/>
    </row>
    <row r="170" ht="15.75" customHeight="1">
      <c r="J170" s="87"/>
    </row>
    <row r="171" ht="15.75" customHeight="1">
      <c r="J171" s="87"/>
    </row>
    <row r="172" ht="15.75" customHeight="1">
      <c r="J172" s="87"/>
    </row>
    <row r="173" ht="15.75" customHeight="1">
      <c r="J173" s="87"/>
    </row>
    <row r="174" ht="15.75" customHeight="1">
      <c r="J174" s="87"/>
    </row>
    <row r="175" ht="15.75" customHeight="1">
      <c r="J175" s="87"/>
    </row>
    <row r="176" ht="15.75" customHeight="1">
      <c r="J176" s="87"/>
    </row>
    <row r="177" ht="15.75" customHeight="1">
      <c r="J177" s="87"/>
    </row>
    <row r="178" ht="15.75" customHeight="1">
      <c r="J178" s="87"/>
    </row>
    <row r="179" ht="15.75" customHeight="1">
      <c r="J179" s="87"/>
    </row>
    <row r="180" ht="15.75" customHeight="1">
      <c r="J180" s="87"/>
    </row>
    <row r="181" ht="15.75" customHeight="1">
      <c r="J181" s="87"/>
    </row>
    <row r="182" ht="15.75" customHeight="1">
      <c r="J182" s="87"/>
    </row>
    <row r="183" ht="15.75" customHeight="1">
      <c r="J183" s="87"/>
    </row>
    <row r="184" ht="15.75" customHeight="1">
      <c r="J184" s="87"/>
    </row>
    <row r="185" ht="15.75" customHeight="1">
      <c r="J185" s="87"/>
    </row>
    <row r="186" ht="15.75" customHeight="1">
      <c r="J186" s="87"/>
    </row>
    <row r="187" ht="15.75" customHeight="1">
      <c r="J187" s="87"/>
    </row>
    <row r="188" ht="15.75" customHeight="1">
      <c r="J188" s="87"/>
    </row>
    <row r="189" ht="15.75" customHeight="1">
      <c r="J189" s="87"/>
    </row>
    <row r="190" ht="15.75" customHeight="1">
      <c r="J190" s="87"/>
    </row>
    <row r="191" ht="15.75" customHeight="1">
      <c r="J191" s="87"/>
    </row>
    <row r="192" ht="15.75" customHeight="1">
      <c r="J192" s="87"/>
    </row>
    <row r="193" ht="15.75" customHeight="1">
      <c r="J193" s="87"/>
    </row>
    <row r="194" ht="15.75" customHeight="1">
      <c r="J194" s="87"/>
    </row>
    <row r="195" ht="15.75" customHeight="1">
      <c r="J195" s="87"/>
    </row>
    <row r="196" ht="15.75" customHeight="1">
      <c r="J196" s="87"/>
    </row>
    <row r="197" ht="15.75" customHeight="1">
      <c r="J197" s="87"/>
    </row>
    <row r="198" ht="15.75" customHeight="1">
      <c r="J198" s="87"/>
    </row>
    <row r="199" ht="15.75" customHeight="1">
      <c r="J199" s="87"/>
    </row>
    <row r="200" ht="15.75" customHeight="1">
      <c r="J200" s="87"/>
    </row>
    <row r="201" ht="15.75" customHeight="1">
      <c r="J201" s="87"/>
    </row>
    <row r="202" ht="15.75" customHeight="1">
      <c r="J202" s="87"/>
    </row>
    <row r="203" ht="15.75" customHeight="1">
      <c r="J203" s="87"/>
    </row>
    <row r="204" ht="15.75" customHeight="1">
      <c r="J204" s="87"/>
    </row>
    <row r="205" ht="15.75" customHeight="1">
      <c r="J205" s="87"/>
    </row>
    <row r="206" ht="15.75" customHeight="1">
      <c r="J206" s="87"/>
    </row>
    <row r="207" ht="15.75" customHeight="1">
      <c r="J207" s="87"/>
    </row>
    <row r="208" ht="15.75" customHeight="1">
      <c r="J208" s="87"/>
    </row>
    <row r="209" ht="15.75" customHeight="1">
      <c r="J209" s="87"/>
    </row>
    <row r="210" ht="15.75" customHeight="1">
      <c r="J210" s="87"/>
    </row>
    <row r="211" ht="15.75" customHeight="1">
      <c r="J211" s="87"/>
    </row>
    <row r="212" ht="15.75" customHeight="1">
      <c r="J212" s="87"/>
    </row>
    <row r="213" ht="15.75" customHeight="1">
      <c r="J213" s="87"/>
    </row>
    <row r="214" ht="15.75" customHeight="1">
      <c r="J214" s="87"/>
    </row>
    <row r="215" ht="15.75" customHeight="1">
      <c r="J215" s="87"/>
    </row>
    <row r="216" ht="15.75" customHeight="1">
      <c r="J216" s="87"/>
    </row>
    <row r="217" ht="15.75" customHeight="1">
      <c r="J217" s="87"/>
    </row>
    <row r="218" ht="15.75" customHeight="1">
      <c r="J218" s="87"/>
    </row>
    <row r="219" ht="15.75" customHeight="1">
      <c r="J219" s="87"/>
    </row>
    <row r="220" ht="15.75" customHeight="1">
      <c r="J220" s="87"/>
    </row>
    <row r="221" ht="15.75" customHeight="1">
      <c r="J221" s="87"/>
    </row>
    <row r="222" ht="15.75" customHeight="1">
      <c r="J222" s="87"/>
    </row>
    <row r="223" ht="15.75" customHeight="1">
      <c r="J223" s="87"/>
    </row>
    <row r="224" ht="15.75" customHeight="1">
      <c r="J224" s="87"/>
    </row>
    <row r="225" ht="15.75" customHeight="1">
      <c r="J225" s="87"/>
    </row>
    <row r="226" ht="15.75" customHeight="1">
      <c r="J226" s="87"/>
    </row>
    <row r="227" ht="15.75" customHeight="1">
      <c r="J227" s="87"/>
    </row>
    <row r="228" ht="15.75" customHeight="1">
      <c r="J228" s="87"/>
    </row>
    <row r="229" ht="15.75" customHeight="1">
      <c r="J229" s="87"/>
    </row>
    <row r="230" ht="15.75" customHeight="1">
      <c r="J230" s="87"/>
    </row>
    <row r="231" ht="15.75" customHeight="1">
      <c r="J231" s="87"/>
    </row>
    <row r="232" ht="15.75" customHeight="1">
      <c r="J232" s="87"/>
    </row>
    <row r="233" ht="15.75" customHeight="1">
      <c r="J233" s="87"/>
    </row>
    <row r="234" ht="15.75" customHeight="1">
      <c r="J234" s="87"/>
    </row>
    <row r="235" ht="15.75" customHeight="1">
      <c r="J235" s="87"/>
    </row>
    <row r="236" ht="15.75" customHeight="1">
      <c r="J236" s="87"/>
    </row>
    <row r="237" ht="15.75" customHeight="1">
      <c r="J237" s="87"/>
    </row>
    <row r="238" ht="15.75" customHeight="1">
      <c r="J238" s="87"/>
    </row>
    <row r="239" ht="15.75" customHeight="1">
      <c r="J239" s="87"/>
    </row>
    <row r="240" ht="15.75" customHeight="1">
      <c r="J240" s="87"/>
    </row>
    <row r="241" ht="15.75" customHeight="1">
      <c r="J241" s="87"/>
    </row>
    <row r="242" ht="15.75" customHeight="1">
      <c r="J242" s="87"/>
    </row>
    <row r="243" ht="15.75" customHeight="1">
      <c r="J243" s="87"/>
    </row>
    <row r="244" ht="15.75" customHeight="1">
      <c r="J244" s="87"/>
    </row>
    <row r="245" ht="15.75" customHeight="1">
      <c r="J245" s="87"/>
    </row>
    <row r="246" ht="15.75" customHeight="1">
      <c r="J246" s="87"/>
    </row>
    <row r="247" ht="15.75" customHeight="1">
      <c r="J247" s="87"/>
    </row>
    <row r="248" ht="15.75" customHeight="1">
      <c r="J248" s="87"/>
    </row>
    <row r="249" ht="15.75" customHeight="1">
      <c r="J249" s="87"/>
    </row>
    <row r="250" ht="15.75" customHeight="1">
      <c r="J250" s="87"/>
    </row>
    <row r="251" ht="15.75" customHeight="1">
      <c r="J251" s="87"/>
    </row>
    <row r="252" ht="15.75" customHeight="1">
      <c r="J252" s="87"/>
    </row>
    <row r="253" ht="15.75" customHeight="1">
      <c r="J253" s="87"/>
    </row>
    <row r="254" ht="15.75" customHeight="1">
      <c r="J254" s="87"/>
    </row>
    <row r="255" ht="15.75" customHeight="1">
      <c r="J255" s="87"/>
    </row>
    <row r="256" ht="15.75" customHeight="1">
      <c r="J256" s="87"/>
    </row>
    <row r="257" ht="15.75" customHeight="1">
      <c r="J257" s="87"/>
    </row>
    <row r="258" ht="15.75" customHeight="1">
      <c r="J258" s="87"/>
    </row>
    <row r="259" ht="15.75" customHeight="1">
      <c r="J259" s="87"/>
    </row>
    <row r="260" ht="15.75" customHeight="1">
      <c r="J260" s="87"/>
    </row>
    <row r="261" ht="15.75" customHeight="1">
      <c r="J261" s="87"/>
    </row>
    <row r="262" ht="15.75" customHeight="1">
      <c r="J262" s="87"/>
    </row>
    <row r="263" ht="15.75" customHeight="1">
      <c r="J263" s="87"/>
    </row>
    <row r="264" ht="15.75" customHeight="1">
      <c r="J264" s="87"/>
    </row>
    <row r="265" ht="15.75" customHeight="1">
      <c r="J265" s="87"/>
    </row>
    <row r="266" ht="15.75" customHeight="1">
      <c r="J266" s="87"/>
    </row>
    <row r="267" ht="15.75" customHeight="1">
      <c r="J267" s="87"/>
    </row>
    <row r="268" ht="15.75" customHeight="1">
      <c r="J268" s="87"/>
    </row>
    <row r="269" ht="15.75" customHeight="1">
      <c r="J269" s="87"/>
    </row>
    <row r="270" ht="15.75" customHeight="1">
      <c r="J270" s="87"/>
    </row>
    <row r="271" ht="15.75" customHeight="1">
      <c r="J271" s="87"/>
    </row>
    <row r="272" ht="15.75" customHeight="1">
      <c r="J272" s="87"/>
    </row>
    <row r="273" ht="15.75" customHeight="1">
      <c r="J273" s="87"/>
    </row>
    <row r="274" ht="15.75" customHeight="1">
      <c r="J274" s="87"/>
    </row>
    <row r="275" ht="15.75" customHeight="1">
      <c r="J275" s="87"/>
    </row>
    <row r="276" ht="15.75" customHeight="1">
      <c r="J276" s="87"/>
    </row>
    <row r="277" ht="15.75" customHeight="1">
      <c r="J277" s="87"/>
    </row>
    <row r="278" ht="15.75" customHeight="1">
      <c r="J278" s="87"/>
    </row>
    <row r="279" ht="15.75" customHeight="1">
      <c r="J279" s="87"/>
    </row>
    <row r="280" ht="15.75" customHeight="1">
      <c r="J280" s="87"/>
    </row>
    <row r="281" ht="15.75" customHeight="1">
      <c r="J281" s="87"/>
    </row>
    <row r="282" ht="15.75" customHeight="1">
      <c r="J282" s="87"/>
    </row>
    <row r="283" ht="15.75" customHeight="1">
      <c r="J283" s="87"/>
    </row>
    <row r="284" ht="15.75" customHeight="1">
      <c r="J284" s="87"/>
    </row>
    <row r="285" ht="15.75" customHeight="1">
      <c r="J285" s="87"/>
    </row>
    <row r="286" ht="15.75" customHeight="1">
      <c r="J286" s="87"/>
    </row>
    <row r="287" ht="15.75" customHeight="1">
      <c r="J287" s="87"/>
    </row>
    <row r="288" ht="15.75" customHeight="1">
      <c r="J288" s="87"/>
    </row>
    <row r="289" ht="15.75" customHeight="1">
      <c r="J289" s="87"/>
    </row>
    <row r="290" ht="15.75" customHeight="1">
      <c r="J290" s="87"/>
    </row>
    <row r="291" ht="15.75" customHeight="1">
      <c r="J291" s="87"/>
    </row>
    <row r="292" ht="15.75" customHeight="1">
      <c r="J292" s="87"/>
    </row>
    <row r="293" ht="15.75" customHeight="1">
      <c r="J293" s="87"/>
    </row>
    <row r="294" ht="15.75" customHeight="1">
      <c r="J294" s="87"/>
    </row>
    <row r="295" ht="15.75" customHeight="1">
      <c r="J295" s="87"/>
    </row>
    <row r="296" ht="15.75" customHeight="1">
      <c r="J296" s="87"/>
    </row>
    <row r="297" ht="15.75" customHeight="1">
      <c r="J297" s="87"/>
    </row>
    <row r="298" ht="15.75" customHeight="1">
      <c r="J298" s="87"/>
    </row>
    <row r="299" ht="15.75" customHeight="1">
      <c r="J299" s="87"/>
    </row>
    <row r="300" ht="15.75" customHeight="1">
      <c r="J300" s="87"/>
    </row>
    <row r="301" ht="15.75" customHeight="1">
      <c r="J301" s="87"/>
    </row>
    <row r="302" ht="15.75" customHeight="1">
      <c r="J302" s="87"/>
    </row>
    <row r="303" ht="15.75" customHeight="1">
      <c r="J303" s="87"/>
    </row>
    <row r="304" ht="15.75" customHeight="1">
      <c r="J304" s="87"/>
    </row>
    <row r="305" ht="15.75" customHeight="1">
      <c r="J305" s="87"/>
    </row>
    <row r="306" ht="15.75" customHeight="1">
      <c r="J306" s="87"/>
    </row>
    <row r="307" ht="15.75" customHeight="1">
      <c r="J307" s="87"/>
    </row>
    <row r="308" ht="15.75" customHeight="1">
      <c r="J308" s="87"/>
    </row>
    <row r="309" ht="15.75" customHeight="1">
      <c r="J309" s="87"/>
    </row>
    <row r="310" ht="15.75" customHeight="1">
      <c r="J310" s="87"/>
    </row>
    <row r="311" ht="15.75" customHeight="1">
      <c r="J311" s="87"/>
    </row>
    <row r="312" ht="15.75" customHeight="1">
      <c r="J312" s="87"/>
    </row>
    <row r="313" ht="15.75" customHeight="1">
      <c r="J313" s="8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71"/>
    <col customWidth="1" min="2" max="3" width="14.43"/>
    <col customWidth="1" min="4" max="4" width="23.29"/>
    <col customWidth="1" min="5" max="6" width="14.43"/>
  </cols>
  <sheetData>
    <row r="1">
      <c r="A1" s="29" t="s">
        <v>1259</v>
      </c>
      <c r="B1" s="31" t="s">
        <v>841</v>
      </c>
    </row>
    <row r="2">
      <c r="A2" s="32" t="str">
        <f>padron_prevecion!$F$2:$F$227</f>
        <v>battafarano,  amelia andrea</v>
      </c>
      <c r="B2" s="33" t="str">
        <f>padron_prevecion!$G$2:$G$227</f>
        <v>127</v>
      </c>
      <c r="D2" s="88" t="s">
        <v>1260</v>
      </c>
      <c r="E2" s="89">
        <v>1575.0</v>
      </c>
      <c r="F2" s="90" t="s">
        <v>1261</v>
      </c>
      <c r="G2" s="90" t="s">
        <v>1262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>
      <c r="A3" s="34" t="str">
        <f>padron_prevecion!$F$2:$F$227</f>
        <v>arroyo, elizabeth beatriz</v>
      </c>
      <c r="B3" s="35" t="str">
        <f>padron_prevecion!$G$2:$G$227</f>
        <v>1575</v>
      </c>
      <c r="D3" s="92" t="s">
        <v>1263</v>
      </c>
      <c r="E3" s="93">
        <v>1572.0</v>
      </c>
      <c r="F3" s="94">
        <v>1.133985337E9</v>
      </c>
      <c r="G3" s="95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>
      <c r="A4" s="32" t="str">
        <f>padron_prevecion!$F$2:$F$227</f>
        <v>aranda, natalia veronica</v>
      </c>
      <c r="B4" s="33" t="str">
        <f>padron_prevecion!$G$2:$G$227</f>
        <v>444</v>
      </c>
      <c r="D4" s="88" t="s">
        <v>1264</v>
      </c>
      <c r="E4" s="89">
        <v>1579.0</v>
      </c>
      <c r="F4" s="96">
        <v>1.161062052E9</v>
      </c>
      <c r="G4" s="97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>
      <c r="A5" s="34" t="str">
        <f>padron_prevecion!$F$2:$F$227</f>
        <v>amaya, mariela cecilia</v>
      </c>
      <c r="B5" s="35" t="str">
        <f>padron_prevecion!$G$2:$G$227</f>
        <v>275</v>
      </c>
      <c r="D5" s="88" t="s">
        <v>1265</v>
      </c>
      <c r="E5" s="89">
        <v>494.0</v>
      </c>
      <c r="F5" s="96">
        <v>1.168442449E9</v>
      </c>
      <c r="G5" s="97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</row>
    <row r="6">
      <c r="A6" s="32" t="str">
        <f>padron_prevecion!$F$2:$F$227</f>
        <v>amaya, erika elizabeth</v>
      </c>
      <c r="B6" s="33" t="str">
        <f>padron_prevecion!$G$2:$G$227</f>
        <v>2914</v>
      </c>
      <c r="D6" s="88" t="s">
        <v>1266</v>
      </c>
      <c r="E6" s="89">
        <v>1326.0</v>
      </c>
      <c r="F6" s="96">
        <v>1.136269477E9</v>
      </c>
      <c r="G6" s="97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</row>
    <row r="7">
      <c r="A7" s="34" t="str">
        <f>padron_prevecion!$F$2:$F$227</f>
        <v>alegre, daniela</v>
      </c>
      <c r="B7" s="35" t="str">
        <f>padron_prevecion!$G$2:$G$227</f>
        <v>2238</v>
      </c>
      <c r="D7" s="92" t="s">
        <v>1267</v>
      </c>
      <c r="E7" s="93">
        <v>925.0</v>
      </c>
      <c r="F7" s="94">
        <v>1.131666927E9</v>
      </c>
      <c r="G7" s="95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</row>
    <row r="8">
      <c r="A8" s="32" t="str">
        <f>padron_prevecion!$F$2:$F$227</f>
        <v>ale, micaela ayelen</v>
      </c>
      <c r="B8" s="33" t="str">
        <f>padron_prevecion!$G$2:$G$227</f>
        <v>1572</v>
      </c>
      <c r="D8" s="88" t="s">
        <v>1268</v>
      </c>
      <c r="E8" s="89">
        <v>1536.0</v>
      </c>
      <c r="F8" s="96">
        <v>1.166665806E9</v>
      </c>
      <c r="G8" s="97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</row>
    <row r="9">
      <c r="A9" s="34" t="str">
        <f>padron_prevecion!$F$2:$F$227</f>
        <v>albornoz, victor omar</v>
      </c>
      <c r="B9" s="35" t="str">
        <f>padron_prevecion!$G$2:$G$227</f>
        <v>270</v>
      </c>
      <c r="D9" s="88" t="s">
        <v>1269</v>
      </c>
      <c r="E9" s="89">
        <v>1657.0</v>
      </c>
      <c r="F9" s="96">
        <v>1.124048703E9</v>
      </c>
      <c r="G9" s="97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</row>
    <row r="10">
      <c r="A10" s="32" t="str">
        <f>padron_prevecion!$F$2:$F$227</f>
        <v>acosta, belen teresa</v>
      </c>
      <c r="B10" s="33" t="str">
        <f>padron_prevecion!$G$2:$G$227</f>
        <v>2166</v>
      </c>
      <c r="D10" s="92" t="s">
        <v>1270</v>
      </c>
      <c r="E10" s="93">
        <v>523.0</v>
      </c>
      <c r="F10" s="94">
        <v>1.13190927E9</v>
      </c>
      <c r="G10" s="95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</row>
    <row r="11">
      <c r="A11" s="34" t="str">
        <f>padron_prevecion!$F$2:$F$227</f>
        <v>romero, irina</v>
      </c>
      <c r="B11" s="35" t="str">
        <f>padron_prevecion!$G$2:$G$227</f>
        <v>1023</v>
      </c>
      <c r="D11" s="92" t="s">
        <v>1271</v>
      </c>
      <c r="E11" s="93">
        <v>996.0</v>
      </c>
      <c r="F11" s="94">
        <v>1.138863933E9</v>
      </c>
      <c r="G11" s="97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</row>
    <row r="12">
      <c r="A12" s="32" t="str">
        <f>padron_prevecion!$F$2:$F$227</f>
        <v>ruiz, pablo nahuel</v>
      </c>
      <c r="B12" s="33" t="str">
        <f>padron_prevecion!$G$2:$G$227</f>
        <v>1025</v>
      </c>
      <c r="D12" s="92" t="s">
        <v>1272</v>
      </c>
      <c r="E12" s="93">
        <v>180.0</v>
      </c>
      <c r="F12" s="94">
        <v>1.160531098E9</v>
      </c>
      <c r="G12" s="95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</row>
    <row r="13">
      <c r="A13" s="34" t="str">
        <f>padron_prevecion!$F$2:$F$227</f>
        <v>felipe lima, aidee deysi</v>
      </c>
      <c r="B13" s="35" t="str">
        <f>padron_prevecion!$G$2:$G$227</f>
        <v>754</v>
      </c>
      <c r="D13" s="92" t="s">
        <v>1273</v>
      </c>
      <c r="E13" s="93">
        <v>1776.0</v>
      </c>
      <c r="F13" s="98">
        <v>1.127276399E9</v>
      </c>
      <c r="G13" s="95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</row>
    <row r="14">
      <c r="A14" s="32" t="str">
        <f>padron_prevecion!$F$2:$F$227</f>
        <v>olaya piña, laly del pilar</v>
      </c>
      <c r="B14" s="33" t="str">
        <f>padron_prevecion!$G$2:$G$227</f>
        <v>527</v>
      </c>
      <c r="D14" s="88" t="s">
        <v>1274</v>
      </c>
      <c r="E14" s="89">
        <v>1234.0</v>
      </c>
      <c r="F14" s="99">
        <v>1.161708518E9</v>
      </c>
      <c r="G14" s="97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</row>
    <row r="15">
      <c r="A15" s="34" t="str">
        <f>padron_prevecion!$F$2:$F$227</f>
        <v>ferro rodriguez, maria elena</v>
      </c>
      <c r="B15" s="35" t="str">
        <f>padron_prevecion!$G$2:$G$227</f>
        <v>560</v>
      </c>
      <c r="D15" s="92" t="s">
        <v>1275</v>
      </c>
      <c r="E15" s="93">
        <v>1736.0</v>
      </c>
      <c r="F15" s="94">
        <v>1.162777192E9</v>
      </c>
      <c r="G15" s="95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</row>
    <row r="16">
      <c r="A16" s="32" t="str">
        <f>padron_prevecion!$F$2:$F$227</f>
        <v>gutierrez quispe, griselda</v>
      </c>
      <c r="B16" s="33" t="str">
        <f>padron_prevecion!$G$2:$G$227</f>
        <v>909</v>
      </c>
      <c r="D16" s="88" t="s">
        <v>1276</v>
      </c>
      <c r="E16" s="89">
        <v>207.0</v>
      </c>
      <c r="F16" s="99">
        <v>1.144271929E9</v>
      </c>
      <c r="G16" s="90" t="s">
        <v>1262</v>
      </c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</row>
    <row r="17">
      <c r="A17" s="34" t="str">
        <f>padron_prevecion!$F$2:$F$227</f>
        <v>fernandez, mariana</v>
      </c>
      <c r="B17" s="35" t="str">
        <f>padron_prevecion!$G$2:$G$227</f>
        <v>2777</v>
      </c>
      <c r="D17" s="92" t="s">
        <v>1277</v>
      </c>
      <c r="E17" s="93">
        <v>450.0</v>
      </c>
      <c r="F17" s="98">
        <v>1.134039809E9</v>
      </c>
      <c r="G17" s="100" t="s">
        <v>1262</v>
      </c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</row>
    <row r="18">
      <c r="A18" s="32" t="str">
        <f>padron_prevecion!$F$2:$F$227</f>
        <v>dugour, cecilia paola</v>
      </c>
      <c r="B18" s="33" t="str">
        <f>padron_prevecion!$G$2:$G$227</f>
        <v>1931</v>
      </c>
      <c r="D18" s="92" t="s">
        <v>1278</v>
      </c>
      <c r="E18" s="93">
        <v>413.0</v>
      </c>
      <c r="F18" s="101">
        <v>1.124773534E9</v>
      </c>
      <c r="G18" s="95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</row>
    <row r="19">
      <c r="A19" s="34" t="str">
        <f>padron_prevecion!$F$2:$F$227</f>
        <v>divito, florencia belen</v>
      </c>
      <c r="B19" s="35" t="str">
        <f>padron_prevecion!$G$2:$G$227</f>
        <v>2450</v>
      </c>
      <c r="D19" s="88" t="s">
        <v>1279</v>
      </c>
      <c r="E19" s="89">
        <v>1191.0</v>
      </c>
      <c r="F19" s="102">
        <v>1.156665476E9</v>
      </c>
      <c r="G19" s="90" t="s">
        <v>1262</v>
      </c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</row>
    <row r="20">
      <c r="A20" s="32" t="str">
        <f>padron_prevecion!$F$2:$F$227</f>
        <v>guitierrez, aylin silvia</v>
      </c>
      <c r="B20" s="33" t="str">
        <f>padron_prevecion!$G$2:$G$227</f>
        <v>1850</v>
      </c>
      <c r="D20" s="103" t="s">
        <v>1280</v>
      </c>
      <c r="E20" s="104">
        <v>803.0</v>
      </c>
      <c r="F20" s="105">
        <v>1.13861994E9</v>
      </c>
      <c r="G20" s="106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</row>
    <row r="21" ht="15.75" customHeight="1">
      <c r="A21" s="34" t="str">
        <f>padron_prevecion!$F$2:$F$227</f>
        <v>alvarez , miranda</v>
      </c>
      <c r="B21" s="35" t="str">
        <f>padron_prevecion!$G$2:$G$227</f>
        <v>3069</v>
      </c>
      <c r="D21" s="97" t="s">
        <v>1281</v>
      </c>
      <c r="E21" s="108">
        <v>877.0</v>
      </c>
      <c r="F21" s="109">
        <v>1.165963623E9</v>
      </c>
      <c r="G21" s="97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</row>
    <row r="22" ht="15.75" customHeight="1">
      <c r="A22" s="32" t="str">
        <f>padron_prevecion!$F$2:$F$227</f>
        <v>davico castañeira, nazareno martin</v>
      </c>
      <c r="B22" s="33" t="str">
        <f>padron_prevecion!$G$2:$G$227</f>
        <v>3133</v>
      </c>
    </row>
    <row r="23" ht="15.75" customHeight="1">
      <c r="A23" s="34" t="str">
        <f>padron_prevecion!$F$2:$F$227</f>
        <v>melgarejo , viviana noemi</v>
      </c>
      <c r="B23" s="35" t="str">
        <f>padron_prevecion!$G$2:$G$227</f>
        <v>3185</v>
      </c>
    </row>
    <row r="24" ht="15.75" customHeight="1">
      <c r="A24" s="32" t="str">
        <f>padron_prevecion!$F$2:$F$227</f>
        <v>nogueira, diego marcelo</v>
      </c>
      <c r="B24" s="33" t="str">
        <f>padron_prevecion!$G$2:$G$227</f>
        <v>2323</v>
      </c>
    </row>
    <row r="25" ht="15.75" customHeight="1">
      <c r="A25" s="34" t="str">
        <f>padron_prevecion!$F$2:$F$227</f>
        <v>bonomo, yamila maria</v>
      </c>
      <c r="B25" s="35" t="str">
        <f>padron_prevecion!$G$2:$G$227</f>
        <v>1444</v>
      </c>
    </row>
    <row r="26" ht="15.75" customHeight="1">
      <c r="A26" s="32" t="str">
        <f>padron_prevecion!$F$2:$F$227</f>
        <v>herrera, gaston</v>
      </c>
      <c r="B26" s="33" t="str">
        <f>padron_prevecion!$G$2:$G$227</f>
        <v>2479</v>
      </c>
    </row>
    <row r="27" ht="15.75" customHeight="1">
      <c r="A27" s="34" t="str">
        <f>padron_prevecion!$F$2:$F$227</f>
        <v>sinchicay, nelida del valle</v>
      </c>
      <c r="B27" s="35" t="str">
        <f>padron_prevecion!$G$2:$G$227</f>
        <v>1142</v>
      </c>
    </row>
    <row r="28" ht="15.75" customHeight="1">
      <c r="A28" s="32" t="str">
        <f>padron_prevecion!$F$2:$F$227</f>
        <v>mariani, melina giselle </v>
      </c>
      <c r="B28" s="33" t="str">
        <f>padron_prevecion!$G$2:$G$227</f>
        <v>1591</v>
      </c>
    </row>
    <row r="29" ht="15.75" customHeight="1">
      <c r="A29" s="34" t="str">
        <f>padron_prevecion!$F$2:$F$227</f>
        <v>melgarejo, gabriela romina</v>
      </c>
      <c r="B29" s="35" t="str">
        <f>padron_prevecion!$G$2:$G$227</f>
        <v>2500</v>
      </c>
    </row>
    <row r="30" ht="15.75" customHeight="1">
      <c r="A30" s="32" t="str">
        <f>padron_prevecion!$F$2:$F$227</f>
        <v>silva borda, nicolas rodrigo</v>
      </c>
      <c r="B30" s="33" t="str">
        <f>padron_prevecion!$G$2:$G$227</f>
        <v>2713</v>
      </c>
    </row>
    <row r="31" ht="15.75" customHeight="1">
      <c r="A31" s="34" t="str">
        <f>padron_prevecion!$F$2:$F$227</f>
        <v>gimenez, monica susana</v>
      </c>
      <c r="B31" s="35" t="str">
        <f>padron_prevecion!$G$2:$G$227</f>
        <v>766</v>
      </c>
    </row>
    <row r="32" ht="15.75" customHeight="1">
      <c r="A32" s="32" t="str">
        <f>padron_prevecion!$F$2:$F$227</f>
        <v>jaime, emilse solange</v>
      </c>
      <c r="B32" s="33" t="str">
        <f>padron_prevecion!$G$2:$G$227</f>
        <v>2290</v>
      </c>
    </row>
    <row r="33" ht="15.75" customHeight="1">
      <c r="A33" s="34" t="str">
        <f>padron_prevecion!$F$2:$F$227</f>
        <v>tuzes, maria ester</v>
      </c>
      <c r="B33" s="35" t="str">
        <f>padron_prevecion!$G$2:$G$227</f>
        <v>2376</v>
      </c>
    </row>
    <row r="34" ht="15.75" customHeight="1">
      <c r="A34" s="32" t="str">
        <f>padron_prevecion!$F$2:$F$227</f>
        <v>benittez, mirian celeste</v>
      </c>
      <c r="B34" s="33" t="str">
        <f>padron_prevecion!$G$2:$G$227</f>
        <v>3106</v>
      </c>
    </row>
    <row r="35" ht="15.75" customHeight="1">
      <c r="A35" s="34" t="str">
        <f>padron_prevecion!$F$2:$F$227</f>
        <v>aquino, emilio javier</v>
      </c>
      <c r="B35" s="35" t="str">
        <f>padron_prevecion!$G$2:$G$227</f>
        <v>1677</v>
      </c>
    </row>
    <row r="36" ht="15.75" customHeight="1">
      <c r="A36" s="32" t="str">
        <f>padron_prevecion!$F$2:$F$227</f>
        <v>caballero reyna,  manuel ignacio</v>
      </c>
      <c r="B36" s="33" t="str">
        <f>padron_prevecion!$G$2:$G$227</f>
        <v>1112</v>
      </c>
    </row>
    <row r="37" ht="15.75" customHeight="1">
      <c r="A37" s="34" t="str">
        <f>padron_prevecion!$F$2:$F$227</f>
        <v>cardozo,  gladys mabel</v>
      </c>
      <c r="B37" s="35" t="str">
        <f>padron_prevecion!$G$2:$G$227</f>
        <v>729</v>
      </c>
    </row>
    <row r="38" ht="15.75" customHeight="1">
      <c r="A38" s="32" t="str">
        <f>padron_prevecion!$F$2:$F$227</f>
        <v>cipriano,  facundo nicolas</v>
      </c>
      <c r="B38" s="33" t="str">
        <f>padron_prevecion!$G$2:$G$227</f>
        <v>1923</v>
      </c>
    </row>
    <row r="39" ht="15.75" customHeight="1">
      <c r="A39" s="34" t="str">
        <f>padron_prevecion!$F$2:$F$227</f>
        <v>corarelu,  alejandra </v>
      </c>
      <c r="B39" s="35" t="str">
        <f>padron_prevecion!$G$2:$G$227</f>
        <v>130</v>
      </c>
    </row>
    <row r="40" ht="15.75" customHeight="1">
      <c r="A40" s="32" t="str">
        <f>padron_prevecion!$F$2:$F$227</f>
        <v>coronel,  alejandra noemi</v>
      </c>
      <c r="B40" s="33" t="str">
        <f>padron_prevecion!$G$2:$G$227</f>
        <v>2883</v>
      </c>
    </row>
    <row r="41" ht="15.75" customHeight="1">
      <c r="A41" s="34" t="str">
        <f>padron_prevecion!$F$2:$F$227</f>
        <v>declavio,  maría cristina</v>
      </c>
      <c r="B41" s="35" t="str">
        <f>padron_prevecion!$G$2:$G$227</f>
        <v>1579</v>
      </c>
    </row>
    <row r="42" ht="15.75" customHeight="1">
      <c r="A42" s="32" t="str">
        <f>padron_prevecion!$F$2:$F$227</f>
        <v>delluniversidad,  gabriela andrea</v>
      </c>
      <c r="B42" s="33" t="str">
        <f>padron_prevecion!$G$2:$G$227</f>
        <v>303</v>
      </c>
    </row>
    <row r="43" ht="15.75" customHeight="1">
      <c r="A43" s="34" t="str">
        <f>padron_prevecion!$F$2:$F$227</f>
        <v>diego,  roxana claudia</v>
      </c>
      <c r="B43" s="35" t="str">
        <f>padron_prevecion!$G$2:$G$227</f>
        <v>1116</v>
      </c>
    </row>
    <row r="44" ht="15.75" customHeight="1">
      <c r="A44" s="32" t="str">
        <f>padron_prevecion!$F$2:$F$227</f>
        <v>de como,  daiana</v>
      </c>
      <c r="B44" s="33" t="str">
        <f>padron_prevecion!$G$2:$G$227</f>
        <v>1640</v>
      </c>
    </row>
    <row r="45" ht="15.75" customHeight="1">
      <c r="A45" s="34" t="str">
        <f>padron_prevecion!$F$2:$F$227</f>
        <v>digangi,  stella maris</v>
      </c>
      <c r="B45" s="35" t="str">
        <f>padron_prevecion!$G$2:$G$227</f>
        <v>2447</v>
      </c>
    </row>
    <row r="46" ht="15.75" customHeight="1">
      <c r="A46" s="32" t="str">
        <f>padron_prevecion!$F$2:$F$227</f>
        <v>diosquez,  sheila nahir</v>
      </c>
      <c r="B46" s="33" t="str">
        <f>padron_prevecion!$G$2:$G$227</f>
        <v>2449</v>
      </c>
    </row>
    <row r="47" ht="15.75" customHeight="1">
      <c r="A47" s="34" t="str">
        <f>padron_prevecion!$F$2:$F$227</f>
        <v>d' agostino,  leandro</v>
      </c>
      <c r="B47" s="35" t="str">
        <f>padron_prevecion!$G$2:$G$227</f>
        <v/>
      </c>
    </row>
    <row r="48" ht="15.75" customHeight="1">
      <c r="A48" s="32" t="str">
        <f>padron_prevecion!$F$2:$F$227</f>
        <v>fernandez,  florencia soledad</v>
      </c>
      <c r="B48" s="33" t="str">
        <f>padron_prevecion!$G$2:$G$227</f>
        <v>2776</v>
      </c>
    </row>
    <row r="49" ht="15.75" customHeight="1">
      <c r="A49" s="34" t="str">
        <f>padron_prevecion!$F$2:$F$227</f>
        <v>ferrari barcia,  brenda belen</v>
      </c>
      <c r="B49" s="35" t="str">
        <f>padron_prevecion!$G$2:$G$227</f>
        <v>1644</v>
      </c>
    </row>
    <row r="50" ht="15.75" customHeight="1">
      <c r="A50" s="32" t="str">
        <f>padron_prevecion!$F$2:$F$227</f>
        <v>flamenco,  ludmila  rosalia</v>
      </c>
      <c r="B50" s="33" t="str">
        <f>padron_prevecion!$G$2:$G$227</f>
        <v>2463</v>
      </c>
    </row>
    <row r="51" ht="15.75" customHeight="1">
      <c r="A51" s="34" t="str">
        <f>padron_prevecion!$F$2:$F$227</f>
        <v>fernandez,  nazarena abril</v>
      </c>
      <c r="B51" s="35" t="str">
        <f>padron_prevecion!$G$2:$G$227</f>
        <v>2267</v>
      </c>
    </row>
    <row r="52" ht="15.75" customHeight="1">
      <c r="A52" s="32" t="str">
        <f>padron_prevecion!$F$2:$F$227</f>
        <v>figueroa,  fernando </v>
      </c>
      <c r="B52" s="33" t="str">
        <f>padron_prevecion!$G$2:$G$227</f>
        <v>1645</v>
      </c>
    </row>
    <row r="53" ht="15.75" customHeight="1">
      <c r="A53" s="34" t="str">
        <f>padron_prevecion!$F$2:$F$227</f>
        <v>garcia,  maria belen</v>
      </c>
      <c r="B53" s="35" t="str">
        <f>padron_prevecion!$G$2:$G$227</f>
        <v>2785</v>
      </c>
    </row>
    <row r="54" ht="15.75" customHeight="1">
      <c r="A54" s="32" t="str">
        <f>padron_prevecion!$F$2:$F$227</f>
        <v>galarza,  wanda noemi</v>
      </c>
      <c r="B54" s="33" t="str">
        <f>padron_prevecion!$G$2:$G$227</f>
        <v>3150</v>
      </c>
    </row>
    <row r="55" ht="15.75" customHeight="1">
      <c r="A55" s="34" t="str">
        <f>padron_prevecion!$F$2:$F$227</f>
        <v>galeano,  carla antonella</v>
      </c>
      <c r="B55" s="35" t="str">
        <f>padron_prevecion!$G$2:$G$227</f>
        <v>2275</v>
      </c>
    </row>
    <row r="56" ht="15.75" customHeight="1">
      <c r="A56" s="32" t="str">
        <f>padron_prevecion!$F$2:$F$227</f>
        <v>galian,  daiana alejandra</v>
      </c>
      <c r="B56" s="33" t="str">
        <f>padron_prevecion!$G$2:$G$227</f>
        <v>1984</v>
      </c>
    </row>
    <row r="57" ht="15.75" customHeight="1">
      <c r="A57" s="34" t="str">
        <f>padron_prevecion!$F$2:$F$227</f>
        <v>geirola,  tomas agustin</v>
      </c>
      <c r="B57" s="35" t="str">
        <f>padron_prevecion!$G$2:$G$227</f>
        <v>2636</v>
      </c>
    </row>
    <row r="58" ht="15.75" customHeight="1">
      <c r="A58" s="32" t="str">
        <f>padron_prevecion!$F$2:$F$227</f>
        <v>gonzalez,  agostina jessica</v>
      </c>
      <c r="B58" s="33" t="str">
        <f>padron_prevecion!$G$2:$G$227</f>
        <v>769</v>
      </c>
    </row>
    <row r="59" ht="15.75" customHeight="1">
      <c r="A59" s="34" t="str">
        <f>padron_prevecion!$F$2:$F$227</f>
        <v>gonzalez,  hernan francisco</v>
      </c>
      <c r="B59" s="35" t="str">
        <f>padron_prevecion!$G$2:$G$227</f>
        <v>2793</v>
      </c>
    </row>
    <row r="60" ht="15.75" customHeight="1">
      <c r="A60" s="32" t="str">
        <f>padron_prevecion!$F$2:$F$227</f>
        <v>gonzalez churque,  maria pilar</v>
      </c>
      <c r="B60" s="33" t="str">
        <f>padron_prevecion!$G$2:$G$227</f>
        <v>2473</v>
      </c>
    </row>
    <row r="61" ht="15.75" customHeight="1">
      <c r="A61" s="34" t="str">
        <f>padron_prevecion!$F$2:$F$227</f>
        <v>gonzalez,  claudia </v>
      </c>
      <c r="B61" s="35" t="str">
        <f>padron_prevecion!$G$2:$G$227</f>
        <v>494</v>
      </c>
    </row>
    <row r="62" ht="15.75" customHeight="1">
      <c r="A62" s="32" t="str">
        <f>padron_prevecion!$F$2:$F$227</f>
        <v>gonzalez,  ruth esther</v>
      </c>
      <c r="B62" s="33" t="str">
        <f>padron_prevecion!$G$2:$G$227</f>
        <v>2184</v>
      </c>
    </row>
    <row r="63" ht="15.75" customHeight="1">
      <c r="A63" s="34" t="str">
        <f>padron_prevecion!$F$2:$F$227</f>
        <v>hermida,  vanesa karina</v>
      </c>
      <c r="B63" s="35" t="str">
        <f>padron_prevecion!$G$2:$G$227</f>
        <v>576</v>
      </c>
    </row>
    <row r="64" ht="15.75" customHeight="1">
      <c r="A64" s="32" t="str">
        <f>padron_prevecion!$F$2:$F$227</f>
        <v>hidalgo,  silvia roxana</v>
      </c>
      <c r="B64" s="33" t="str">
        <f>padron_prevecion!$G$2:$G$227</f>
        <v>1608</v>
      </c>
    </row>
    <row r="65" ht="15.75" customHeight="1">
      <c r="A65" s="34" t="str">
        <f>padron_prevecion!$F$2:$F$227</f>
        <v>ibañez,  maria ines</v>
      </c>
      <c r="B65" s="35" t="str">
        <f>padron_prevecion!$G$2:$G$227</f>
        <v>1410</v>
      </c>
    </row>
    <row r="66" ht="15.75" customHeight="1">
      <c r="A66" s="32" t="str">
        <f>padron_prevecion!$F$2:$F$227</f>
        <v>insfran gutierrez,  johanna yanett </v>
      </c>
      <c r="B66" s="33" t="str">
        <f>padron_prevecion!$G$2:$G$227</f>
        <v>577</v>
      </c>
    </row>
    <row r="67" ht="15.75" customHeight="1">
      <c r="A67" s="34" t="str">
        <f>padron_prevecion!$F$2:$F$227</f>
        <v>irala,  liz </v>
      </c>
      <c r="B67" s="35" t="str">
        <f>padron_prevecion!$G$2:$G$227</f>
        <v>1326</v>
      </c>
    </row>
    <row r="68" ht="15.75" customHeight="1">
      <c r="A68" s="32" t="str">
        <f>padron_prevecion!$F$2:$F$227</f>
        <v>jofre,  vivian</v>
      </c>
      <c r="B68" s="33" t="str">
        <f>padron_prevecion!$G$2:$G$227</f>
        <v>343</v>
      </c>
    </row>
    <row r="69" ht="15.75" customHeight="1">
      <c r="A69" s="34" t="str">
        <f>padron_prevecion!$F$2:$F$227</f>
        <v>jurado usabarrena,  lourdes anabel</v>
      </c>
      <c r="B69" s="35" t="str">
        <f>padron_prevecion!$G$2:$G$227</f>
        <v>779</v>
      </c>
    </row>
    <row r="70" ht="15.75" customHeight="1">
      <c r="A70" s="32" t="str">
        <f>padron_prevecion!$F$2:$F$227</f>
        <v>kehoe,  marianela</v>
      </c>
      <c r="B70" s="33" t="str">
        <f>padron_prevecion!$G$2:$G$227</f>
        <v>129</v>
      </c>
    </row>
    <row r="71" ht="15.75" customHeight="1">
      <c r="A71" s="34" t="str">
        <f>padron_prevecion!$F$2:$F$227</f>
        <v>kim,  sabrina leila</v>
      </c>
      <c r="B71" s="35" t="str">
        <f>padron_prevecion!$G$2:$G$227</f>
        <v>1969</v>
      </c>
    </row>
    <row r="72" ht="15.75" customHeight="1">
      <c r="A72" s="32" t="str">
        <f>padron_prevecion!$F$2:$F$227</f>
        <v>larche,  dario ezequiel </v>
      </c>
      <c r="B72" s="33" t="str">
        <f>padron_prevecion!$G$2:$G$227</f>
        <v>166</v>
      </c>
    </row>
    <row r="73" ht="15.75" customHeight="1">
      <c r="A73" s="34" t="str">
        <f>padron_prevecion!$F$2:$F$227</f>
        <v>lenisa,  nancy yanina</v>
      </c>
      <c r="B73" s="35" t="str">
        <f>padron_prevecion!$G$2:$G$227</f>
        <v>925</v>
      </c>
    </row>
    <row r="74" ht="15.75" customHeight="1">
      <c r="A74" s="32" t="str">
        <f>padron_prevecion!$F$2:$F$227</f>
        <v>linos,  dolores del carmen</v>
      </c>
      <c r="B74" s="33" t="str">
        <f>padron_prevecion!$G$2:$G$227</f>
        <v>1536</v>
      </c>
    </row>
    <row r="75" ht="15.75" customHeight="1">
      <c r="A75" s="34" t="str">
        <f>padron_prevecion!$F$2:$F$227</f>
        <v>lopez,  daiana belen</v>
      </c>
      <c r="B75" s="35" t="str">
        <f>padron_prevecion!$G$2:$G$227</f>
        <v>2649</v>
      </c>
    </row>
    <row r="76" ht="15.75" customHeight="1">
      <c r="A76" s="32" t="str">
        <f>padron_prevecion!$F$2:$F$227</f>
        <v>lopez,  gonzalo ezequiel</v>
      </c>
      <c r="B76" s="33" t="str">
        <f>padron_prevecion!$G$2:$G$227</f>
        <v/>
      </c>
    </row>
    <row r="77" ht="15.75" customHeight="1">
      <c r="A77" s="34" t="str">
        <f>padron_prevecion!$F$2:$F$227</f>
        <v>lopez,  julieta daiana </v>
      </c>
      <c r="B77" s="35" t="str">
        <f>padron_prevecion!$G$2:$G$227</f>
        <v>1873</v>
      </c>
    </row>
    <row r="78" ht="15.75" customHeight="1">
      <c r="A78" s="32" t="str">
        <f>padron_prevecion!$F$2:$F$227</f>
        <v>lopez,  lilian elizabeth </v>
      </c>
      <c r="B78" s="33" t="str">
        <f>padron_prevecion!$G$2:$G$227</f>
        <v>1989</v>
      </c>
    </row>
    <row r="79" ht="15.75" customHeight="1">
      <c r="A79" s="34" t="str">
        <f>padron_prevecion!$F$2:$F$227</f>
        <v>mamani,  ivan</v>
      </c>
      <c r="B79" s="35" t="str">
        <f>padron_prevecion!$G$2:$G$227</f>
        <v>2813</v>
      </c>
    </row>
    <row r="80" ht="15.75" customHeight="1">
      <c r="A80" s="32" t="str">
        <f>padron_prevecion!$F$2:$F$227</f>
        <v>mansilla,  fernando damian</v>
      </c>
      <c r="B80" s="33" t="str">
        <f>padron_prevecion!$G$2:$G$227</f>
        <v>2657</v>
      </c>
    </row>
    <row r="81" ht="15.75" customHeight="1">
      <c r="A81" s="34" t="str">
        <f>padron_prevecion!$F$2:$F$227</f>
        <v>martin,  nicole</v>
      </c>
      <c r="B81" s="35" t="str">
        <f>padron_prevecion!$G$2:$G$227</f>
        <v>1657</v>
      </c>
    </row>
    <row r="82" ht="15.75" customHeight="1">
      <c r="A82" s="32" t="str">
        <f>padron_prevecion!$F$2:$F$227</f>
        <v>martinez,  raquel</v>
      </c>
      <c r="B82" s="33" t="str">
        <f>padron_prevecion!$G$2:$G$227</f>
        <v>941</v>
      </c>
    </row>
    <row r="83" ht="15.75" customHeight="1">
      <c r="A83" s="34" t="str">
        <f>padron_prevecion!$F$2:$F$227</f>
        <v>martinez,  debora alejandra</v>
      </c>
      <c r="B83" s="35" t="str">
        <f>padron_prevecion!$G$2:$G$227</f>
        <v/>
      </c>
    </row>
    <row r="84" ht="15.75" customHeight="1">
      <c r="A84" s="32" t="str">
        <f>padron_prevecion!$F$2:$F$227</f>
        <v>medina,  katerin julieta</v>
      </c>
      <c r="B84" s="33" t="str">
        <f>padron_prevecion!$G$2:$G$227</f>
        <v>2499</v>
      </c>
    </row>
    <row r="85" ht="15.75" customHeight="1">
      <c r="A85" s="34" t="str">
        <f>padron_prevecion!$F$2:$F$227</f>
        <v>mieres,  florencia</v>
      </c>
      <c r="B85" s="35" t="str">
        <f>padron_prevecion!$G$2:$G$227</f>
        <v>1944</v>
      </c>
    </row>
    <row r="86" ht="15.75" customHeight="1">
      <c r="A86" s="32" t="str">
        <f>padron_prevecion!$F$2:$F$227</f>
        <v>montiel,  sergio agustín </v>
      </c>
      <c r="B86" s="33" t="str">
        <f>padron_prevecion!$G$2:$G$227</f>
        <v>523</v>
      </c>
    </row>
    <row r="87" ht="15.75" customHeight="1">
      <c r="A87" s="34" t="str">
        <f>padron_prevecion!$F$2:$F$227</f>
        <v>monaco,  agustina</v>
      </c>
      <c r="B87" s="35" t="str">
        <f>padron_prevecion!$G$2:$G$227</f>
        <v>3018</v>
      </c>
    </row>
    <row r="88" ht="15.75" customHeight="1">
      <c r="A88" s="32" t="str">
        <f>padron_prevecion!$F$2:$F$227</f>
        <v>montenegro,  sandra beatriz</v>
      </c>
      <c r="B88" s="33" t="str">
        <f>padron_prevecion!$G$2:$G$227</f>
        <v>114</v>
      </c>
    </row>
    <row r="89" ht="15.75" customHeight="1">
      <c r="A89" s="34" t="str">
        <f>padron_prevecion!$F$2:$F$227</f>
        <v>muscarelli,  florencia sol</v>
      </c>
      <c r="B89" s="35" t="str">
        <f>padron_prevecion!$G$2:$G$227</f>
        <v>376</v>
      </c>
    </row>
    <row r="90" ht="15.75" customHeight="1">
      <c r="A90" s="32" t="str">
        <f>padron_prevecion!$F$2:$F$227</f>
        <v>nieva,  alcira del valle</v>
      </c>
      <c r="B90" s="33" t="str">
        <f>padron_prevecion!$G$2:$G$227</f>
        <v>1978</v>
      </c>
    </row>
    <row r="91" ht="15.75" customHeight="1">
      <c r="A91" s="34" t="str">
        <f>padron_prevecion!$F$2:$F$227</f>
        <v>nuñez,  santino alan</v>
      </c>
      <c r="B91" s="35" t="str">
        <f>padron_prevecion!$G$2:$G$227</f>
        <v>2324</v>
      </c>
    </row>
    <row r="92" ht="15.75" customHeight="1">
      <c r="A92" s="32" t="str">
        <f>padron_prevecion!$F$2:$F$227</f>
        <v>ortiz,  yazmin vaniria nahir</v>
      </c>
      <c r="B92" s="33" t="str">
        <f>padron_prevecion!$G$2:$G$227</f>
        <v>1543</v>
      </c>
    </row>
    <row r="93" ht="15.75" customHeight="1">
      <c r="A93" s="34" t="str">
        <f>padron_prevecion!$F$2:$F$227</f>
        <v>ortiz,  daniela  </v>
      </c>
      <c r="B93" s="35" t="str">
        <f>padron_prevecion!$G$2:$G$227</f>
        <v>1739</v>
      </c>
    </row>
    <row r="94" ht="15.75" customHeight="1">
      <c r="A94" s="32" t="str">
        <f>padron_prevecion!$F$2:$F$227</f>
        <v>ortiz,  gustavo</v>
      </c>
      <c r="B94" s="33" t="str">
        <f>padron_prevecion!$G$2:$G$227</f>
        <v/>
      </c>
    </row>
    <row r="95" ht="15.75" customHeight="1">
      <c r="A95" s="34" t="str">
        <f>padron_prevecion!$F$2:$F$227</f>
        <v>ortiz,  marina elizabeth</v>
      </c>
      <c r="B95" s="35" t="str">
        <f>padron_prevecion!$G$2:$G$227</f>
        <v>3199</v>
      </c>
    </row>
    <row r="96" ht="15.75" customHeight="1">
      <c r="A96" s="32" t="str">
        <f>padron_prevecion!$F$2:$F$227</f>
        <v>paez,  yamila denise</v>
      </c>
      <c r="B96" s="33" t="str">
        <f>padron_prevecion!$G$2:$G$227</f>
        <v>1594</v>
      </c>
    </row>
    <row r="97" ht="15.75" customHeight="1">
      <c r="A97" s="34" t="str">
        <f>padron_prevecion!$F$2:$F$227</f>
        <v>paz,  daniela</v>
      </c>
      <c r="B97" s="35" t="str">
        <f>padron_prevecion!$G$2:$G$227</f>
        <v>2830</v>
      </c>
    </row>
    <row r="98" ht="15.75" customHeight="1">
      <c r="A98" s="32" t="str">
        <f>padron_prevecion!$F$2:$F$227</f>
        <v>palacio,  gustavo</v>
      </c>
      <c r="B98" s="33" t="str">
        <f>padron_prevecion!$G$2:$G$227</f>
        <v>1124</v>
      </c>
    </row>
    <row r="99" ht="15.75" customHeight="1">
      <c r="A99" s="34" t="str">
        <f>padron_prevecion!$F$2:$F$227</f>
        <v>perez,  florencia ludmila</v>
      </c>
      <c r="B99" s="35" t="str">
        <f>padron_prevecion!$G$2:$G$227</f>
        <v>2518</v>
      </c>
    </row>
    <row r="100" ht="15.75" customHeight="1">
      <c r="A100" s="32" t="str">
        <f>padron_prevecion!$F$2:$F$227</f>
        <v>perez,  maría bettina </v>
      </c>
      <c r="B100" s="33" t="str">
        <f>padron_prevecion!$G$2:$G$227</f>
        <v>1693</v>
      </c>
    </row>
    <row r="101" ht="15.75" customHeight="1">
      <c r="A101" s="34" t="str">
        <f>padron_prevecion!$F$2:$F$227</f>
        <v>perez,  fernanda mariel</v>
      </c>
      <c r="B101" s="35" t="str">
        <f>padron_prevecion!$G$2:$G$227</f>
        <v>1953</v>
      </c>
    </row>
    <row r="102" ht="15.75" customHeight="1">
      <c r="A102" s="32" t="str">
        <f>padron_prevecion!$F$2:$F$227</f>
        <v>pereyra,  lucas daniel</v>
      </c>
      <c r="B102" s="33" t="str">
        <f>padron_prevecion!$G$2:$G$227</f>
        <v>1862</v>
      </c>
    </row>
    <row r="103" ht="15.75" customHeight="1">
      <c r="A103" s="34" t="str">
        <f>padron_prevecion!$F$2:$F$227</f>
        <v>pineda,  gina magali florencia</v>
      </c>
      <c r="B103" s="35" t="str">
        <f>padron_prevecion!$G$2:$G$227</f>
        <v>2680</v>
      </c>
    </row>
    <row r="104" ht="15.75" customHeight="1">
      <c r="A104" s="32" t="str">
        <f>padron_prevecion!$F$2:$F$227</f>
        <v>pineda mongelos,  sindy kathiana</v>
      </c>
      <c r="B104" s="33" t="str">
        <f>padron_prevecion!$G$2:$G$227</f>
        <v>996</v>
      </c>
    </row>
    <row r="105" ht="15.75" customHeight="1">
      <c r="A105" s="34" t="str">
        <f>padron_prevecion!$F$2:$F$227</f>
        <v>proz,  magali nahir</v>
      </c>
      <c r="B105" s="35" t="str">
        <f>padron_prevecion!$G$2:$G$227</f>
        <v>1970</v>
      </c>
    </row>
    <row r="106" ht="15.75" customHeight="1">
      <c r="A106" s="32" t="str">
        <f>padron_prevecion!$F$2:$F$227</f>
        <v>quintero,  cinthia alejandra </v>
      </c>
      <c r="B106" s="33" t="str">
        <f>padron_prevecion!$G$2:$G$227</f>
        <v>1365</v>
      </c>
    </row>
    <row r="107" ht="15.75" customHeight="1">
      <c r="A107" s="34" t="str">
        <f>padron_prevecion!$F$2:$F$227</f>
        <v>quintero,  natalia paola</v>
      </c>
      <c r="B107" s="35" t="str">
        <f>padron_prevecion!$G$2:$G$227</f>
        <v>2340</v>
      </c>
    </row>
    <row r="108" ht="15.75" customHeight="1">
      <c r="A108" s="32" t="str">
        <f>padron_prevecion!$F$2:$F$227</f>
        <v>quiroga,  claudio javier </v>
      </c>
      <c r="B108" s="33" t="str">
        <f>padron_prevecion!$G$2:$G$227</f>
        <v>1004</v>
      </c>
    </row>
    <row r="109" ht="15.75" customHeight="1">
      <c r="A109" s="34" t="str">
        <f>padron_prevecion!$F$2:$F$227</f>
        <v>quispe coronado,  josé luis</v>
      </c>
      <c r="B109" s="35" t="str">
        <f>padron_prevecion!$G$2:$G$227</f>
        <v>180</v>
      </c>
    </row>
    <row r="110" ht="15.75" customHeight="1">
      <c r="A110" s="32" t="str">
        <f>padron_prevecion!$F$2:$F$227</f>
        <v>quiñones,  camila</v>
      </c>
      <c r="B110" s="33" t="str">
        <f>padron_prevecion!$G$2:$G$227</f>
        <v>3033</v>
      </c>
    </row>
    <row r="111" ht="15.75" customHeight="1">
      <c r="A111" s="34" t="str">
        <f>padron_prevecion!$F$2:$F$227</f>
        <v>rivera,  daniela alejandra</v>
      </c>
      <c r="B111" s="35" t="str">
        <f>padron_prevecion!$G$2:$G$227</f>
        <v>2351</v>
      </c>
    </row>
    <row r="112" ht="15.75" customHeight="1">
      <c r="A112" s="32" t="str">
        <f>padron_prevecion!$F$2:$F$227</f>
        <v>rinaldi,  carla</v>
      </c>
      <c r="B112" s="33" t="str">
        <f>padron_prevecion!$G$2:$G$227</f>
        <v>1917</v>
      </c>
    </row>
    <row r="113" ht="15.75" customHeight="1">
      <c r="A113" s="34" t="str">
        <f>padron_prevecion!$F$2:$F$227</f>
        <v>ríos,  mariana noemí</v>
      </c>
      <c r="B113" s="35" t="str">
        <f>padron_prevecion!$G$2:$G$227</f>
        <v>1662</v>
      </c>
    </row>
    <row r="114" ht="15.75" customHeight="1">
      <c r="A114" s="32" t="str">
        <f>padron_prevecion!$F$2:$F$227</f>
        <v>rodriguez,  paola alejandra</v>
      </c>
      <c r="B114" s="33" t="str">
        <f>padron_prevecion!$G$2:$G$227</f>
        <v>543</v>
      </c>
    </row>
    <row r="115" ht="15.75" customHeight="1">
      <c r="A115" s="34" t="str">
        <f>padron_prevecion!$F$2:$F$227</f>
        <v>rojas molinas,  micaela</v>
      </c>
      <c r="B115" s="35" t="str">
        <f>padron_prevecion!$G$2:$G$227</f>
        <v>1775</v>
      </c>
    </row>
    <row r="116" ht="15.75" customHeight="1">
      <c r="A116" s="32" t="str">
        <f>padron_prevecion!$F$2:$F$227</f>
        <v>rolón,  marta patricia</v>
      </c>
      <c r="B116" s="33" t="str">
        <f>padron_prevecion!$G$2:$G$227</f>
        <v>1429</v>
      </c>
    </row>
    <row r="117" ht="15.75" customHeight="1">
      <c r="A117" s="34" t="str">
        <f>padron_prevecion!$F$2:$F$227</f>
        <v>roma,  pablo</v>
      </c>
      <c r="B117" s="35" t="str">
        <f>padron_prevecion!$G$2:$G$227</f>
        <v>1407</v>
      </c>
    </row>
    <row r="118" ht="15.75" customHeight="1">
      <c r="A118" s="32" t="str">
        <f>padron_prevecion!$F$2:$F$227</f>
        <v>rossi,  jesica johana</v>
      </c>
      <c r="B118" s="33" t="str">
        <f>padron_prevecion!$G$2:$G$227</f>
        <v>1484</v>
      </c>
    </row>
    <row r="119" ht="15.75" customHeight="1">
      <c r="A119" s="34" t="str">
        <f>padron_prevecion!$F$2:$F$227</f>
        <v>ruiz,  lucia yamila</v>
      </c>
      <c r="B119" s="35" t="str">
        <f>padron_prevecion!$G$2:$G$227</f>
        <v>2849</v>
      </c>
    </row>
    <row r="120" ht="15.75" customHeight="1">
      <c r="A120" s="32" t="str">
        <f>padron_prevecion!$F$2:$F$227</f>
        <v>ruiz,  mailen ariadna</v>
      </c>
      <c r="B120" s="33" t="str">
        <f>padron_prevecion!$G$2:$G$227</f>
        <v>2537</v>
      </c>
    </row>
    <row r="121" ht="15.75" customHeight="1">
      <c r="A121" s="34" t="str">
        <f>padron_prevecion!$F$2:$F$227</f>
        <v>ruíz diaz,  diego fernando </v>
      </c>
      <c r="B121" s="35" t="str">
        <f>padron_prevecion!$G$2:$G$227</f>
        <v>1776</v>
      </c>
    </row>
    <row r="122" ht="15.75" customHeight="1">
      <c r="A122" s="32" t="str">
        <f>padron_prevecion!$F$2:$F$227</f>
        <v>saracho,  gabriela</v>
      </c>
      <c r="B122" s="33" t="str">
        <f>padron_prevecion!$G$2:$G$227</f>
        <v>2856</v>
      </c>
    </row>
    <row r="123" ht="15.75" customHeight="1">
      <c r="A123" s="34" t="str">
        <f>padron_prevecion!$F$2:$F$227</f>
        <v>sabbagh,  mario javier</v>
      </c>
      <c r="B123" s="35" t="str">
        <f>padron_prevecion!$G$2:$G$227</f>
        <v>2001</v>
      </c>
    </row>
    <row r="124" ht="15.75" customHeight="1">
      <c r="A124" s="32" t="str">
        <f>padron_prevecion!$F$2:$F$227</f>
        <v>salazar,  claudio</v>
      </c>
      <c r="B124" s="33" t="str">
        <f>padron_prevecion!$G$2:$G$227</f>
        <v>1234</v>
      </c>
    </row>
    <row r="125" ht="15.75" customHeight="1">
      <c r="A125" s="34" t="str">
        <f>padron_prevecion!$F$2:$F$227</f>
        <v>sartori,  carina alejandra </v>
      </c>
      <c r="B125" s="35" t="str">
        <f>padron_prevecion!$G$2:$G$227</f>
        <v>1674</v>
      </c>
    </row>
    <row r="126" ht="15.75" customHeight="1">
      <c r="A126" s="32" t="str">
        <f>padron_prevecion!$F$2:$F$227</f>
        <v>siles,  romina leticia </v>
      </c>
      <c r="B126" s="33" t="str">
        <f>padron_prevecion!$G$2:$G$227</f>
        <v>1665</v>
      </c>
    </row>
    <row r="127" ht="15.75" customHeight="1">
      <c r="A127" s="34" t="str">
        <f>padron_prevecion!$F$2:$F$227</f>
        <v>silva,  claudia alejandra</v>
      </c>
      <c r="B127" s="35" t="str">
        <f>padron_prevecion!$G$2:$G$227</f>
        <v>1746</v>
      </c>
    </row>
    <row r="128" ht="15.75" customHeight="1">
      <c r="A128" s="32" t="str">
        <f>padron_prevecion!$F$2:$F$227</f>
        <v>sorbara,  mariana</v>
      </c>
      <c r="B128" s="33" t="str">
        <f>padron_prevecion!$G$2:$G$227</f>
        <v>1239</v>
      </c>
    </row>
    <row r="129" ht="15.75" customHeight="1">
      <c r="A129" s="34" t="str">
        <f>padron_prevecion!$F$2:$F$227</f>
        <v>sotomayor machado,  sandra</v>
      </c>
      <c r="B129" s="35" t="str">
        <f>padron_prevecion!$G$2:$G$227</f>
        <v>1736</v>
      </c>
    </row>
    <row r="130" ht="15.75" customHeight="1">
      <c r="A130" s="32" t="str">
        <f>padron_prevecion!$F$2:$F$227</f>
        <v>sterzel,  hernan</v>
      </c>
      <c r="B130" s="33" t="str">
        <f>padron_prevecion!$G$2:$G$227</f>
        <v>189</v>
      </c>
    </row>
    <row r="131" ht="15.75" customHeight="1">
      <c r="A131" s="34" t="str">
        <f>padron_prevecion!$F$2:$F$227</f>
        <v>suarez,  cristian marcelo</v>
      </c>
      <c r="B131" s="35" t="str">
        <f>padron_prevecion!$G$2:$G$227</f>
        <v>260</v>
      </c>
    </row>
    <row r="132" ht="15.75" customHeight="1">
      <c r="A132" s="32" t="str">
        <f>padron_prevecion!$F$2:$F$227</f>
        <v>torres,  rodrigo</v>
      </c>
      <c r="B132" s="33" t="str">
        <f>padron_prevecion!$G$2:$G$227</f>
        <v/>
      </c>
    </row>
    <row r="133" ht="15.75" customHeight="1">
      <c r="A133" s="34" t="str">
        <f>padron_prevecion!$F$2:$F$227</f>
        <v>turza,  francisco</v>
      </c>
      <c r="B133" s="35" t="str">
        <f>padron_prevecion!$G$2:$G$227</f>
        <v/>
      </c>
    </row>
    <row r="134" ht="15.75" customHeight="1">
      <c r="A134" s="32" t="str">
        <f>padron_prevecion!$F$2:$F$227</f>
        <v>uriarte,  romina maría lujan </v>
      </c>
      <c r="B134" s="33" t="str">
        <f>padron_prevecion!$G$2:$G$227</f>
        <v>1065</v>
      </c>
    </row>
    <row r="135" ht="15.75" customHeight="1">
      <c r="A135" s="34" t="str">
        <f>padron_prevecion!$F$2:$F$227</f>
        <v>vallejos,  cristian adrian</v>
      </c>
      <c r="B135" s="35" t="str">
        <f>padron_prevecion!$G$2:$G$227</f>
        <v>2379</v>
      </c>
    </row>
    <row r="136" ht="15.75" customHeight="1">
      <c r="A136" s="32" t="str">
        <f>padron_prevecion!$F$2:$F$227</f>
        <v>vertz,  carina alejandra</v>
      </c>
      <c r="B136" s="33" t="str">
        <f>padron_prevecion!$G$2:$G$227</f>
        <v>3240</v>
      </c>
    </row>
    <row r="137" ht="15.75" customHeight="1">
      <c r="A137" s="34" t="str">
        <f>padron_prevecion!$F$2:$F$227</f>
        <v>vitadello,  milena ayelen</v>
      </c>
      <c r="B137" s="35" t="str">
        <f>padron_prevecion!$G$2:$G$227</f>
        <v>3242</v>
      </c>
    </row>
    <row r="138" ht="15.75" customHeight="1">
      <c r="A138" s="32" t="str">
        <f>padron_prevecion!$F$2:$F$227</f>
        <v>virreira,  pedro </v>
      </c>
      <c r="B138" s="33" t="str">
        <f>padron_prevecion!$G$2:$G$227</f>
        <v>1150</v>
      </c>
    </row>
    <row r="139" ht="15.75" customHeight="1">
      <c r="A139" s="34" t="str">
        <f>padron_prevecion!$F$2:$F$227</f>
        <v>zegarra,  alarcon mariano salvador</v>
      </c>
      <c r="B139" s="35" t="str">
        <f>padron_prevecion!$G$2:$G$227</f>
        <v>1793</v>
      </c>
    </row>
    <row r="140" ht="15.75" customHeight="1">
      <c r="A140" s="32" t="str">
        <f>padron_prevecion!$F$2:$F$227</f>
        <v>carlos,  nicolas</v>
      </c>
      <c r="B140" s="33" t="str">
        <f>padron_prevecion!$G$2:$G$227</f>
        <v/>
      </c>
    </row>
    <row r="141" ht="15.75" customHeight="1">
      <c r="A141" s="34" t="str">
        <f>padron_prevecion!$F$2:$F$227</f>
        <v>catalano,  ariadna </v>
      </c>
      <c r="B141" s="35" t="str">
        <f>padron_prevecion!$G$2:$G$227</f>
        <v/>
      </c>
    </row>
    <row r="142" ht="15.75" customHeight="1">
      <c r="A142" s="32" t="str">
        <f>padron_prevecion!$F$2:$F$227</f>
        <v>cepeda,  veronica</v>
      </c>
      <c r="B142" s="33" t="str">
        <f>padron_prevecion!$G$2:$G$227</f>
        <v/>
      </c>
    </row>
    <row r="143" ht="15.75" customHeight="1">
      <c r="A143" s="34" t="str">
        <f>padron_prevecion!$F$2:$F$227</f>
        <v>gonzalez,  gabriela</v>
      </c>
      <c r="B143" s="35" t="str">
        <f>padron_prevecion!$G$2:$G$227</f>
        <v/>
      </c>
    </row>
    <row r="144" ht="15.75" customHeight="1">
      <c r="A144" s="32" t="str">
        <f>padron_prevecion!$F$2:$F$227</f>
        <v>gonzalez,  martina</v>
      </c>
      <c r="B144" s="33" t="str">
        <f>padron_prevecion!$G$2:$G$227</f>
        <v/>
      </c>
    </row>
    <row r="145" ht="15.75" customHeight="1">
      <c r="A145" s="34" t="str">
        <f>padron_prevecion!$F$2:$F$227</f>
        <v>gutierrez,  belén</v>
      </c>
      <c r="B145" s="35" t="str">
        <f>padron_prevecion!$G$2:$G$227</f>
        <v/>
      </c>
    </row>
    <row r="146" ht="15.75" customHeight="1">
      <c r="A146" s="32" t="str">
        <f>padron_prevecion!$F$2:$F$227</f>
        <v>perez,  claudio</v>
      </c>
      <c r="B146" s="33" t="str">
        <f>padron_prevecion!$G$2:$G$227</f>
        <v/>
      </c>
    </row>
    <row r="147" ht="15.75" customHeight="1">
      <c r="A147" s="34" t="str">
        <f>padron_prevecion!$F$2:$F$227</f>
        <v>rojas,  veronica</v>
      </c>
      <c r="B147" s="35" t="str">
        <f>padron_prevecion!$G$2:$G$227</f>
        <v/>
      </c>
    </row>
    <row r="148" ht="15.75" customHeight="1">
      <c r="A148" s="32" t="str">
        <f>padron_prevecion!$F$2:$F$227</f>
        <v>romero,  veronica</v>
      </c>
      <c r="B148" s="33" t="str">
        <f>padron_prevecion!$G$2:$G$227</f>
        <v/>
      </c>
    </row>
    <row r="149" ht="15.75" customHeight="1">
      <c r="A149" s="34" t="str">
        <f>padron_prevecion!$F$2:$F$227</f>
        <v>sterzel,  romina </v>
      </c>
      <c r="B149" s="35" t="str">
        <f>padron_prevecion!$G$2:$G$227</f>
        <v/>
      </c>
    </row>
    <row r="150" ht="15.75" customHeight="1">
      <c r="A150" s="32" t="str">
        <f>padron_prevecion!$F$2:$F$227</f>
        <v>suarez,  marcos</v>
      </c>
      <c r="B150" s="33" t="str">
        <f>padron_prevecion!$G$2:$G$227</f>
        <v/>
      </c>
    </row>
    <row r="151" ht="15.75" customHeight="1">
      <c r="A151" s="34" t="str">
        <f>padron_prevecion!$F$2:$F$227</f>
        <v>vaca,  matias</v>
      </c>
      <c r="B151" s="35" t="str">
        <f>padron_prevecion!$G$2:$G$227</f>
        <v/>
      </c>
    </row>
    <row r="152" ht="15.75" customHeight="1">
      <c r="A152" s="32" t="str">
        <f>padron_prevecion!$F$2:$F$227</f>
        <v>Armentano,  Romina </v>
      </c>
      <c r="B152" s="33" t="str">
        <f>padron_prevecion!$G$2:$G$227</f>
        <v>134</v>
      </c>
    </row>
    <row r="153" ht="15.75" customHeight="1">
      <c r="A153" s="34" t="str">
        <f>padron_prevecion!$F$2:$F$227</f>
        <v>Barrero Borda,  Melanie Araceli</v>
      </c>
      <c r="B153" s="35" t="str">
        <f>padron_prevecion!$G$2:$G$227</f>
        <v>207</v>
      </c>
    </row>
    <row r="154" ht="15.75" customHeight="1">
      <c r="A154" s="32" t="str">
        <f>padron_prevecion!$F$2:$F$227</f>
        <v>Bazán,  Erica Haydee</v>
      </c>
      <c r="B154" s="33" t="str">
        <f>padron_prevecion!$G$2:$G$227</f>
        <v>450</v>
      </c>
    </row>
    <row r="155" ht="15.75" customHeight="1">
      <c r="A155" s="34" t="str">
        <f>padron_prevecion!$F$2:$F$227</f>
        <v>Bergamoen,  Angie</v>
      </c>
      <c r="B155" s="35" t="str">
        <f>padron_prevecion!$G$2:$G$227</f>
        <v>2593</v>
      </c>
    </row>
    <row r="156" ht="15.75" customHeight="1">
      <c r="A156" s="32" t="str">
        <f>padron_prevecion!$F$2:$F$227</f>
        <v>Bianchi,  Alexis</v>
      </c>
      <c r="B156" s="33" t="str">
        <f>padron_prevecion!$G$2:$G$227</f>
        <v>1526</v>
      </c>
    </row>
    <row r="157" ht="15.75" customHeight="1">
      <c r="A157" s="34" t="str">
        <f>padron_prevecion!$F$2:$F$227</f>
        <v>Borda,  Noelia Elizabeth</v>
      </c>
      <c r="B157" s="35" t="str">
        <f>padron_prevecion!$G$2:$G$227</f>
        <v>726</v>
      </c>
    </row>
    <row r="158" ht="15.75" customHeight="1">
      <c r="A158" s="32" t="str">
        <f>padron_prevecion!$F$2:$F$227</f>
        <v>Bruno,  Johanna Belén </v>
      </c>
      <c r="B158" s="33" t="str">
        <f>padron_prevecion!$G$2:$G$227</f>
        <v>1577</v>
      </c>
    </row>
    <row r="159" ht="15.75" customHeight="1">
      <c r="A159" s="34" t="str">
        <f>padron_prevecion!$F$2:$F$227</f>
        <v>Camicia,  Leila Mabel</v>
      </c>
      <c r="B159" s="35" t="str">
        <f>padron_prevecion!$G$2:$G$227</f>
        <v>1183</v>
      </c>
    </row>
    <row r="160" ht="15.75" customHeight="1">
      <c r="A160" s="32" t="str">
        <f>padron_prevecion!$F$2:$F$227</f>
        <v>Castro Andraca,  Maria Angeles</v>
      </c>
      <c r="B160" s="33" t="str">
        <f>padron_prevecion!$G$2:$G$227</f>
        <v>733</v>
      </c>
    </row>
    <row r="161" ht="15.75" customHeight="1">
      <c r="A161" s="34" t="str">
        <f>padron_prevecion!$F$2:$F$227</f>
        <v>Estevez,  Brenda</v>
      </c>
      <c r="B161" s="35" t="str">
        <f>padron_prevecion!$G$2:$G$227</f>
        <v>1642</v>
      </c>
    </row>
    <row r="162" ht="15.75" customHeight="1">
      <c r="A162" s="32" t="str">
        <f>padron_prevecion!$F$2:$F$227</f>
        <v>Gervasio,  Cintia Micaela </v>
      </c>
      <c r="B162" s="33" t="str">
        <f>padron_prevecion!$G$2:$G$227</f>
        <v>1586</v>
      </c>
    </row>
    <row r="163" ht="15.75" customHeight="1">
      <c r="A163" s="34" t="str">
        <f>padron_prevecion!$F$2:$F$227</f>
        <v>Jorrat,  Sasha Tamara</v>
      </c>
      <c r="B163" s="35" t="str">
        <f>padron_prevecion!$G$2:$G$227</f>
        <v>1327</v>
      </c>
    </row>
    <row r="164" ht="15.75" customHeight="1">
      <c r="A164" s="32" t="str">
        <f>padron_prevecion!$F$2:$F$227</f>
        <v>Lopez,  Cinthia </v>
      </c>
      <c r="B164" s="33" t="str">
        <f>padron_prevecion!$G$2:$G$227</f>
        <v>353</v>
      </c>
    </row>
    <row r="165" ht="15.75" customHeight="1">
      <c r="A165" s="34" t="str">
        <f>padron_prevecion!$F$2:$F$227</f>
        <v>López,  Nadiezha</v>
      </c>
      <c r="B165" s="35" t="str">
        <f>padron_prevecion!$G$2:$G$227</f>
        <v>509</v>
      </c>
    </row>
    <row r="166" ht="15.75" customHeight="1">
      <c r="A166" s="32" t="str">
        <f>padron_prevecion!$F$2:$F$227</f>
        <v>Lucero,  Camila Macarena</v>
      </c>
      <c r="B166" s="33" t="str">
        <f>padron_prevecion!$G$2:$G$227</f>
        <v>232</v>
      </c>
    </row>
    <row r="167" ht="15.75" customHeight="1">
      <c r="A167" s="34" t="str">
        <f>padron_prevecion!$F$2:$F$227</f>
        <v>Mugno,  Vanesa</v>
      </c>
      <c r="B167" s="35" t="str">
        <f>padron_prevecion!$G$2:$G$227</f>
        <v>1380</v>
      </c>
    </row>
    <row r="168" ht="15.75" customHeight="1">
      <c r="A168" s="32" t="str">
        <f>padron_prevecion!$F$2:$F$227</f>
        <v>Noya,  Facundo Gonzalo</v>
      </c>
      <c r="B168" s="33" t="str">
        <f>padron_prevecion!$G$2:$G$227</f>
        <v>1993</v>
      </c>
    </row>
    <row r="169" ht="15.75" customHeight="1">
      <c r="A169" s="34" t="str">
        <f>padron_prevecion!$F$2:$F$227</f>
        <v>Serrano,  Natalia</v>
      </c>
      <c r="B169" s="35" t="str">
        <f>padron_prevecion!$G$2:$G$227</f>
        <v>413</v>
      </c>
    </row>
    <row r="170" ht="15.75" customHeight="1">
      <c r="A170" s="32" t="str">
        <f>padron_prevecion!$F$2:$F$227</f>
        <v>Tesone,  Juan Manuel </v>
      </c>
      <c r="B170" s="33" t="str">
        <f>padron_prevecion!$G$2:$G$227</f>
        <v>417</v>
      </c>
    </row>
    <row r="171" ht="15.75" customHeight="1">
      <c r="A171" s="34" t="str">
        <f>padron_prevecion!$F$2:$F$227</f>
        <v>Ybarra,  Roxana </v>
      </c>
      <c r="B171" s="35" t="str">
        <f>padron_prevecion!$G$2:$G$227</f>
        <v>267</v>
      </c>
    </row>
    <row r="172" ht="15.75" customHeight="1">
      <c r="A172" s="32" t="str">
        <f>padron_prevecion!$F$2:$F$227</f>
        <v>Argañaraz,  Ayelen Ailen</v>
      </c>
      <c r="B172" s="33" t="str">
        <f>padron_prevecion!$G$2:$G$227</f>
        <v>2920</v>
      </c>
    </row>
    <row r="173" ht="15.75" customHeight="1">
      <c r="A173" s="34" t="str">
        <f>padron_prevecion!$F$2:$F$227</f>
        <v>Baez,  Ornella</v>
      </c>
      <c r="B173" s="35" t="str">
        <f>padron_prevecion!$G$2:$G$227</f>
        <v>2924</v>
      </c>
    </row>
    <row r="174" ht="15.75" customHeight="1">
      <c r="A174" s="32" t="str">
        <f>padron_prevecion!$F$2:$F$227</f>
        <v>Barreto,  Federico Martin</v>
      </c>
      <c r="B174" s="33" t="str">
        <f>padron_prevecion!$G$2:$G$227</f>
        <v>2406</v>
      </c>
    </row>
    <row r="175" ht="15.75" customHeight="1">
      <c r="A175" s="34" t="str">
        <f>padron_prevecion!$F$2:$F$227</f>
        <v>Barriento,  Daniela Giselle</v>
      </c>
      <c r="B175" s="35" t="str">
        <f>padron_prevecion!$G$2:$G$227</f>
        <v>2746</v>
      </c>
    </row>
    <row r="176" ht="15.75" customHeight="1">
      <c r="A176" s="32" t="str">
        <f>padron_prevecion!$F$2:$F$227</f>
        <v>Benitez,  Lucas</v>
      </c>
      <c r="B176" s="33" t="str">
        <f>padron_prevecion!$G$2:$G$227</f>
        <v>1753</v>
      </c>
    </row>
    <row r="177" ht="15.75" customHeight="1">
      <c r="A177" s="34" t="str">
        <f>padron_prevecion!$F$2:$F$227</f>
        <v>Benitez,  Miriagly</v>
      </c>
      <c r="B177" s="35" t="str">
        <f>padron_prevecion!$G$2:$G$227</f>
        <v>1919</v>
      </c>
    </row>
    <row r="178" ht="15.75" customHeight="1">
      <c r="A178" s="32" t="str">
        <f>padron_prevecion!$F$2:$F$227</f>
        <v>Cabelluzi,  Juan Alberto</v>
      </c>
      <c r="B178" s="33" t="str">
        <f>padron_prevecion!$G$2:$G$227</f>
        <v>2601</v>
      </c>
    </row>
    <row r="179" ht="15.75" customHeight="1">
      <c r="A179" s="34" t="str">
        <f>padron_prevecion!$F$2:$F$227</f>
        <v>Carosini,  Araceli</v>
      </c>
      <c r="B179" s="35" t="str">
        <f>padron_prevecion!$G$2:$G$227</f>
        <v>2608</v>
      </c>
    </row>
    <row r="180" ht="15.75" customHeight="1">
      <c r="A180" s="32" t="str">
        <f>padron_prevecion!$F$2:$F$227</f>
        <v>Corbalan,  Amalia</v>
      </c>
      <c r="B180" s="33" t="str">
        <f>padron_prevecion!$G$2:$G$227</f>
        <v>2891</v>
      </c>
    </row>
    <row r="181" ht="15.75" customHeight="1">
      <c r="A181" s="34" t="str">
        <f>padron_prevecion!$F$2:$F$227</f>
        <v>Cordoba,  Romina</v>
      </c>
      <c r="B181" s="35" t="str">
        <f>padron_prevecion!$G$2:$G$227</f>
        <v>2954</v>
      </c>
    </row>
    <row r="182" ht="15.75" customHeight="1">
      <c r="A182" s="32" t="str">
        <f>padron_prevecion!$F$2:$F$227</f>
        <v>Dugour,  Cecilia</v>
      </c>
      <c r="B182" s="33" t="str">
        <f>padron_prevecion!$G$2:$G$227</f>
        <v>1931</v>
      </c>
    </row>
    <row r="183" ht="15.75" customHeight="1">
      <c r="A183" s="34" t="str">
        <f>padron_prevecion!$F$2:$F$227</f>
        <v>Espindola,  Romina</v>
      </c>
      <c r="B183" s="35" t="str">
        <f>padron_prevecion!$G$2:$G$227</f>
        <v>2177</v>
      </c>
    </row>
    <row r="184" ht="15.75" customHeight="1">
      <c r="A184" s="32" t="str">
        <f>padron_prevecion!$F$2:$F$227</f>
        <v>Farias,  Daiana</v>
      </c>
      <c r="B184" s="33" t="str">
        <f>padron_prevecion!$G$2:$G$227</f>
        <v>2458</v>
      </c>
    </row>
    <row r="185" ht="15.75" customHeight="1">
      <c r="A185" s="34" t="str">
        <f>padron_prevecion!$F$2:$F$227</f>
        <v>Farias,  Tamara</v>
      </c>
      <c r="B185" s="35" t="str">
        <f>padron_prevecion!$G$2:$G$227</f>
        <v>2457</v>
      </c>
    </row>
    <row r="186" ht="15.75" customHeight="1">
      <c r="A186" s="32" t="str">
        <f>padron_prevecion!$F$2:$F$227</f>
        <v>Gerez,  Paula</v>
      </c>
      <c r="B186" s="33" t="str">
        <f>padron_prevecion!$G$2:$G$227</f>
        <v>2467</v>
      </c>
    </row>
    <row r="187" ht="15.75" customHeight="1">
      <c r="A187" s="34" t="str">
        <f>padron_prevecion!$F$2:$F$227</f>
        <v>Gonzalez,  Gabriela Guadalupe</v>
      </c>
      <c r="B187" s="35" t="str">
        <f>padron_prevecion!$G$2:$G$227</f>
        <v>2795</v>
      </c>
    </row>
    <row r="188" ht="15.75" customHeight="1">
      <c r="A188" s="32" t="str">
        <f>padron_prevecion!$F$2:$F$227</f>
        <v>Hosko,  Aldana</v>
      </c>
      <c r="B188" s="33" t="str">
        <f>padron_prevecion!$G$2:$G$227</f>
        <v>2798</v>
      </c>
    </row>
    <row r="189" ht="15.75" customHeight="1">
      <c r="A189" s="34" t="str">
        <f>padron_prevecion!$F$2:$F$227</f>
        <v>Pentrelli,  Vanesa</v>
      </c>
      <c r="B189" s="35" t="str">
        <f>padron_prevecion!$G$2:$G$227</f>
        <v>2333</v>
      </c>
    </row>
    <row r="190" ht="15.75" customHeight="1">
      <c r="A190" s="32" t="str">
        <f>padron_prevecion!$F$2:$F$227</f>
        <v>Silva,  Luciana</v>
      </c>
      <c r="B190" s="33" t="str">
        <f>padron_prevecion!$G$2:$G$227</f>
        <v>1777</v>
      </c>
    </row>
    <row r="191" ht="15.75" customHeight="1">
      <c r="A191" s="34" t="str">
        <f>padron_prevecion!$F$2:$F$227</f>
        <v>Villegas,  Oscar</v>
      </c>
      <c r="B191" s="35" t="str">
        <f>padron_prevecion!$G$2:$G$227</f>
        <v>2043</v>
      </c>
    </row>
    <row r="192" ht="15.75" customHeight="1">
      <c r="A192" s="32" t="str">
        <f>padron_prevecion!$F$2:$F$227</f>
        <v>encina, madelin milagros</v>
      </c>
      <c r="B192" s="33" t="str">
        <f>padron_prevecion!$G$2:$G$227</f>
        <v>1583</v>
      </c>
    </row>
    <row r="193" ht="15.75" customHeight="1">
      <c r="A193" s="34" t="str">
        <f>padron_prevecion!$F$2:$F$227</f>
        <v>lemos, ezequiel alberto</v>
      </c>
      <c r="B193" s="35" t="str">
        <f>padron_prevecion!$G$2:$G$227</f>
        <v>1191</v>
      </c>
    </row>
    <row r="194" ht="15.75" customHeight="1">
      <c r="A194" s="32" t="str">
        <f>padron_prevecion!$F$2:$F$227</f>
        <v>villalva, jonathan</v>
      </c>
      <c r="B194" s="33" t="str">
        <f>padron_prevecion!$G$2:$G$227</f>
        <v>803</v>
      </c>
    </row>
    <row r="195" ht="15.75" customHeight="1">
      <c r="A195" s="34" t="str">
        <f>padron_prevecion!$F$2:$F$227</f>
        <v>cruz, jonathan hernan</v>
      </c>
      <c r="B195" s="35" t="str">
        <f>padron_prevecion!$G$2:$G$227</f>
        <v>109</v>
      </c>
    </row>
    <row r="196" ht="15.75" customHeight="1">
      <c r="A196" s="32" t="str">
        <f>padron_prevecion!$F$2:$F$227</f>
        <v>pindilli, monica beatriz</v>
      </c>
      <c r="B196" s="33" t="str">
        <f>padron_prevecion!$G$2:$G$227</f>
        <v>41</v>
      </c>
    </row>
    <row r="197" ht="15.75" customHeight="1">
      <c r="A197" s="34" t="str">
        <f>padron_prevecion!$F$2:$F$227</f>
        <v>#VALUE!</v>
      </c>
      <c r="B197" s="35" t="str">
        <f>padron_prevecion!$G$2:$G$227</f>
        <v>#VALUE!</v>
      </c>
    </row>
    <row r="198" ht="15.75" customHeight="1">
      <c r="A198" s="32" t="str">
        <f>padron_prevecion!$F$2:$F$227</f>
        <v>#VALUE!</v>
      </c>
      <c r="B198" s="33" t="str">
        <f>padron_prevecion!$G$2:$G$227</f>
        <v>#VALUE!</v>
      </c>
    </row>
    <row r="199" ht="15.75" customHeight="1">
      <c r="A199" s="34" t="str">
        <f>padron_prevecion!$F$2:$F$227</f>
        <v>#VALUE!</v>
      </c>
      <c r="B199" s="35" t="str">
        <f>padron_prevecion!$G$2:$G$227</f>
        <v>#VALUE!</v>
      </c>
    </row>
    <row r="200" ht="15.75" customHeight="1">
      <c r="A200" s="32" t="str">
        <f>padron_prevecion!$F$2:$F$227</f>
        <v>#VALUE!</v>
      </c>
      <c r="B200" s="33" t="str">
        <f>padron_prevecion!$G$2:$G$227</f>
        <v>#VALUE!</v>
      </c>
    </row>
    <row r="201" ht="15.75" customHeight="1">
      <c r="A201" s="34" t="str">
        <f>padron_prevecion!$F$2:$F$227</f>
        <v>#VALUE!</v>
      </c>
      <c r="B201" s="35" t="str">
        <f>padron_prevecion!$G$2:$G$227</f>
        <v>#VALUE!</v>
      </c>
    </row>
    <row r="202" ht="15.75" customHeight="1">
      <c r="A202" s="32" t="str">
        <f>padron_prevecion!$F$2:$F$227</f>
        <v>#VALUE!</v>
      </c>
      <c r="B202" s="33" t="str">
        <f>padron_prevecion!$G$2:$G$227</f>
        <v>#VALUE!</v>
      </c>
    </row>
    <row r="203" ht="15.75" customHeight="1">
      <c r="A203" s="34" t="str">
        <f>padron_prevecion!$F$2:$F$227</f>
        <v>#VALUE!</v>
      </c>
      <c r="B203" s="35" t="str">
        <f>padron_prevecion!$G$2:$G$227</f>
        <v>#VALUE!</v>
      </c>
    </row>
    <row r="204" ht="15.75" customHeight="1">
      <c r="A204" s="32" t="str">
        <f>padron_prevecion!$F$2:$F$227</f>
        <v>#VALUE!</v>
      </c>
      <c r="B204" s="33" t="str">
        <f>padron_prevecion!$G$2:$G$227</f>
        <v>#VALUE!</v>
      </c>
    </row>
    <row r="205" ht="15.75" customHeight="1">
      <c r="A205" s="34" t="str">
        <f>padron_prevecion!$F$2:$F$227</f>
        <v>#VALUE!</v>
      </c>
      <c r="B205" s="35" t="str">
        <f>padron_prevecion!$G$2:$G$227</f>
        <v>#VALUE!</v>
      </c>
    </row>
    <row r="206" ht="15.75" customHeight="1">
      <c r="A206" s="32" t="str">
        <f>padron_prevecion!$F$2:$F$227</f>
        <v>#VALUE!</v>
      </c>
      <c r="B206" s="33" t="str">
        <f>padron_prevecion!$G$2:$G$227</f>
        <v>#VALUE!</v>
      </c>
    </row>
    <row r="207" ht="15.75" customHeight="1">
      <c r="A207" s="34" t="str">
        <f>padron_prevecion!$F$2:$F$227</f>
        <v>#VALUE!</v>
      </c>
      <c r="B207" s="35" t="str">
        <f>padron_prevecion!$G$2:$G$227</f>
        <v>#VALUE!</v>
      </c>
    </row>
    <row r="208" ht="15.75" customHeight="1">
      <c r="A208" s="32" t="str">
        <f>padron_prevecion!$F$2:$F$227</f>
        <v>#VALUE!</v>
      </c>
      <c r="B208" s="33" t="str">
        <f>padron_prevecion!$G$2:$G$227</f>
        <v>#VALUE!</v>
      </c>
    </row>
    <row r="209" ht="15.75" customHeight="1">
      <c r="A209" s="34" t="str">
        <f>padron_prevecion!$F$2:$F$227</f>
        <v>#VALUE!</v>
      </c>
      <c r="B209" s="35" t="str">
        <f>padron_prevecion!$G$2:$G$227</f>
        <v>#VALUE!</v>
      </c>
    </row>
    <row r="210" ht="15.75" customHeight="1">
      <c r="A210" s="32" t="str">
        <f>padron_prevecion!$F$2:$F$227</f>
        <v>#VALUE!</v>
      </c>
      <c r="B210" s="33" t="str">
        <f>padron_prevecion!$G$2:$G$227</f>
        <v>#VALUE!</v>
      </c>
    </row>
    <row r="211" ht="15.75" customHeight="1">
      <c r="A211" s="34" t="str">
        <f>padron_prevecion!$F$2:$F$227</f>
        <v>#VALUE!</v>
      </c>
      <c r="B211" s="35" t="str">
        <f>padron_prevecion!$G$2:$G$227</f>
        <v>#VALUE!</v>
      </c>
    </row>
    <row r="212" ht="15.75" customHeight="1">
      <c r="A212" s="32" t="str">
        <f>padron_prevecion!$F$2:$F$227</f>
        <v>#VALUE!</v>
      </c>
      <c r="B212" s="33" t="str">
        <f>padron_prevecion!$G$2:$G$227</f>
        <v>#VALUE!</v>
      </c>
    </row>
    <row r="213" ht="15.75" customHeight="1">
      <c r="A213" s="34" t="str">
        <f>padron_prevecion!$F$2:$F$227</f>
        <v>#VALUE!</v>
      </c>
      <c r="B213" s="35" t="str">
        <f>padron_prevecion!$G$2:$G$227</f>
        <v>#VALUE!</v>
      </c>
    </row>
    <row r="214" ht="15.75" customHeight="1">
      <c r="A214" s="32" t="str">
        <f>padron_prevecion!$F$2:$F$227</f>
        <v>#VALUE!</v>
      </c>
      <c r="B214" s="33" t="str">
        <f>padron_prevecion!$G$2:$G$227</f>
        <v>#VALUE!</v>
      </c>
    </row>
    <row r="215" ht="15.75" customHeight="1">
      <c r="A215" s="34" t="str">
        <f>padron_prevecion!$F$2:$F$227</f>
        <v>#VALUE!</v>
      </c>
      <c r="B215" s="35" t="str">
        <f>padron_prevecion!$G$2:$G$227</f>
        <v>#VALUE!</v>
      </c>
    </row>
    <row r="216" ht="15.75" customHeight="1">
      <c r="A216" s="32" t="str">
        <f>padron_prevecion!$F$2:$F$227</f>
        <v>#VALUE!</v>
      </c>
      <c r="B216" s="33" t="str">
        <f>padron_prevecion!$G$2:$G$227</f>
        <v>#VALUE!</v>
      </c>
    </row>
    <row r="217" ht="15.75" customHeight="1">
      <c r="A217" s="34" t="str">
        <f>padron_prevecion!$F$2:$F$227</f>
        <v>#VALUE!</v>
      </c>
      <c r="B217" s="35" t="str">
        <f>padron_prevecion!$G$2:$G$227</f>
        <v>#VALUE!</v>
      </c>
    </row>
    <row r="218" ht="15.75" customHeight="1">
      <c r="A218" s="32" t="str">
        <f>padron_prevecion!$F$2:$F$227</f>
        <v>#VALUE!</v>
      </c>
      <c r="B218" s="33" t="str">
        <f>padron_prevecion!$G$2:$G$227</f>
        <v>#VALUE!</v>
      </c>
    </row>
    <row r="219" ht="15.75" customHeight="1">
      <c r="A219" s="34" t="str">
        <f>padron_prevecion!$F$2:$F$227</f>
        <v>#VALUE!</v>
      </c>
      <c r="B219" s="35" t="str">
        <f>padron_prevecion!$G$2:$G$227</f>
        <v>#VALUE!</v>
      </c>
    </row>
    <row r="220" ht="15.75" customHeight="1">
      <c r="A220" s="32" t="str">
        <f>padron_prevecion!$F$2:$F$227</f>
        <v>#VALUE!</v>
      </c>
      <c r="B220" s="33" t="str">
        <f>padron_prevecion!$G$2:$G$227</f>
        <v>#VALUE!</v>
      </c>
    </row>
    <row r="221" ht="15.75" customHeight="1">
      <c r="A221" s="34" t="str">
        <f>padron_prevecion!$F$2:$F$227</f>
        <v>#VALUE!</v>
      </c>
      <c r="B221" s="35" t="str">
        <f>padron_prevecion!$G$2:$G$227</f>
        <v>#VALUE!</v>
      </c>
    </row>
    <row r="222" ht="15.75" customHeight="1">
      <c r="A222" s="32" t="str">
        <f>padron_prevecion!$F$2:$F$227</f>
        <v>#VALUE!</v>
      </c>
      <c r="B222" s="33" t="str">
        <f>padron_prevecion!$G$2:$G$227</f>
        <v>#VALUE!</v>
      </c>
    </row>
    <row r="223" ht="15.75" customHeight="1">
      <c r="A223" s="34" t="str">
        <f>padron_prevecion!$F$2:$F$227</f>
        <v>#VALUE!</v>
      </c>
      <c r="B223" s="35" t="str">
        <f>padron_prevecion!$G$2:$G$227</f>
        <v>#VALUE!</v>
      </c>
    </row>
    <row r="224" ht="15.75" customHeight="1">
      <c r="A224" s="32" t="str">
        <f>padron_prevecion!$F$2:$F$227</f>
        <v>#VALUE!</v>
      </c>
      <c r="B224" s="33" t="str">
        <f>padron_prevecion!$G$2:$G$227</f>
        <v>#VALUE!</v>
      </c>
    </row>
    <row r="225" ht="15.75" customHeight="1">
      <c r="A225" s="34" t="str">
        <f>padron_prevecion!$F$2:$F$227</f>
        <v>#VALUE!</v>
      </c>
      <c r="B225" s="35" t="str">
        <f>padron_prevecion!$G$2:$G$227</f>
        <v>#VALUE!</v>
      </c>
    </row>
    <row r="226" ht="15.75" customHeight="1">
      <c r="A226" s="36" t="str">
        <f>padron_prevecion!$F$2:$F$227</f>
        <v>#VALUE!</v>
      </c>
      <c r="B226" s="38" t="str">
        <f>padron_prevecion!$G$2:$G$227</f>
        <v>#VALUE!</v>
      </c>
    </row>
  </sheetData>
  <drawing r:id="rId1"/>
  <tableParts count="2"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14.43"/>
    <col customWidth="1" min="3" max="3" width="33.86"/>
    <col customWidth="1" min="4" max="4" width="36.43"/>
    <col customWidth="1" min="5" max="6" width="14.43"/>
  </cols>
  <sheetData>
    <row r="1">
      <c r="A1" s="110" t="s">
        <v>1157</v>
      </c>
      <c r="B1" s="111" t="s">
        <v>841</v>
      </c>
      <c r="C1" s="30" t="s">
        <v>1282</v>
      </c>
      <c r="D1" s="31" t="s">
        <v>1283</v>
      </c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hidden="1">
      <c r="A2" s="112" t="s">
        <v>988</v>
      </c>
      <c r="B2" s="113">
        <v>2201.0</v>
      </c>
      <c r="C2" s="114" t="s">
        <v>1284</v>
      </c>
      <c r="D2" s="33" t="s">
        <v>988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</row>
    <row r="3" hidden="1">
      <c r="A3" s="115" t="s">
        <v>1285</v>
      </c>
      <c r="B3" s="116">
        <v>2166.0</v>
      </c>
      <c r="C3" s="9" t="s">
        <v>1286</v>
      </c>
      <c r="D3" s="35" t="s">
        <v>982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</row>
    <row r="4" hidden="1">
      <c r="A4" s="112" t="s">
        <v>1287</v>
      </c>
      <c r="B4" s="117">
        <v>2860.0</v>
      </c>
      <c r="C4" s="114" t="s">
        <v>1284</v>
      </c>
      <c r="D4" s="33" t="s">
        <v>1052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</row>
    <row r="5" hidden="1">
      <c r="A5" s="115" t="s">
        <v>1288</v>
      </c>
      <c r="B5" s="118">
        <v>1572.0</v>
      </c>
      <c r="C5" s="9" t="s">
        <v>1263</v>
      </c>
      <c r="D5" s="119" t="s">
        <v>1289</v>
      </c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</row>
    <row r="6" hidden="1">
      <c r="A6" s="112" t="s">
        <v>1290</v>
      </c>
      <c r="B6" s="117">
        <v>2737.0</v>
      </c>
      <c r="C6" s="114" t="s">
        <v>1284</v>
      </c>
      <c r="D6" s="33" t="s">
        <v>1031</v>
      </c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</row>
    <row r="7" hidden="1">
      <c r="A7" s="115" t="s">
        <v>1033</v>
      </c>
      <c r="B7" s="116">
        <v>2738.0</v>
      </c>
      <c r="C7" s="114" t="s">
        <v>1284</v>
      </c>
      <c r="D7" s="35" t="s">
        <v>1033</v>
      </c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</row>
    <row r="8" hidden="1">
      <c r="A8" s="112" t="s">
        <v>1291</v>
      </c>
      <c r="B8" s="117">
        <v>3069.0</v>
      </c>
      <c r="C8" s="6" t="s">
        <v>1292</v>
      </c>
      <c r="D8" s="119" t="s">
        <v>1289</v>
      </c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</row>
    <row r="9" hidden="1">
      <c r="A9" s="115" t="s">
        <v>1080</v>
      </c>
      <c r="B9" s="116">
        <v>3095.0</v>
      </c>
      <c r="C9" s="114" t="s">
        <v>1284</v>
      </c>
      <c r="D9" s="35" t="s">
        <v>1080</v>
      </c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</row>
    <row r="10" hidden="1">
      <c r="A10" s="112" t="s">
        <v>1293</v>
      </c>
      <c r="B10" s="117">
        <v>2914.0</v>
      </c>
      <c r="C10" s="114" t="s">
        <v>1284</v>
      </c>
      <c r="D10" s="33" t="s">
        <v>1062</v>
      </c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</row>
    <row r="11" hidden="1">
      <c r="A11" s="120" t="s">
        <v>1294</v>
      </c>
      <c r="B11" s="121">
        <v>275.0</v>
      </c>
      <c r="C11" s="9" t="s">
        <v>1295</v>
      </c>
      <c r="D11" s="35" t="s">
        <v>870</v>
      </c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</row>
    <row r="12" hidden="1">
      <c r="A12" s="122" t="s">
        <v>1296</v>
      </c>
      <c r="B12" s="123">
        <v>1677.0</v>
      </c>
      <c r="C12" s="6" t="s">
        <v>1297</v>
      </c>
      <c r="D12" s="119" t="s">
        <v>1289</v>
      </c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</row>
    <row r="13" hidden="1">
      <c r="A13" s="120" t="s">
        <v>1035</v>
      </c>
      <c r="B13" s="121">
        <v>2741.0</v>
      </c>
      <c r="C13" s="114" t="s">
        <v>1284</v>
      </c>
      <c r="D13" s="35" t="s">
        <v>1035</v>
      </c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</row>
    <row r="14" hidden="1">
      <c r="A14" s="122" t="s">
        <v>1298</v>
      </c>
      <c r="B14" s="123">
        <v>444.0</v>
      </c>
      <c r="C14" s="6" t="s">
        <v>1299</v>
      </c>
      <c r="D14" s="33" t="s">
        <v>875</v>
      </c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</row>
    <row r="15" hidden="1">
      <c r="A15" s="120" t="s">
        <v>964</v>
      </c>
      <c r="B15" s="121">
        <v>2005.0</v>
      </c>
      <c r="C15" s="114" t="s">
        <v>1284</v>
      </c>
      <c r="D15" s="35" t="s">
        <v>964</v>
      </c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</row>
    <row r="16" hidden="1">
      <c r="A16" s="122" t="s">
        <v>1300</v>
      </c>
      <c r="B16" s="123">
        <v>2920.0</v>
      </c>
      <c r="C16" s="6" t="s">
        <v>1300</v>
      </c>
      <c r="D16" s="119" t="s">
        <v>1289</v>
      </c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</row>
    <row r="17" hidden="1">
      <c r="A17" s="120" t="s">
        <v>1301</v>
      </c>
      <c r="B17" s="121">
        <v>1575.0</v>
      </c>
      <c r="C17" s="9" t="s">
        <v>1260</v>
      </c>
      <c r="D17" s="119" t="s">
        <v>1289</v>
      </c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</row>
    <row r="18" hidden="1">
      <c r="A18" s="122" t="s">
        <v>1302</v>
      </c>
      <c r="B18" s="123">
        <v>2924.0</v>
      </c>
      <c r="C18" s="6" t="s">
        <v>1302</v>
      </c>
      <c r="D18" s="33" t="s">
        <v>1065</v>
      </c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</row>
    <row r="19" hidden="1">
      <c r="A19" s="115" t="s">
        <v>1303</v>
      </c>
      <c r="B19" s="116">
        <v>2406.0</v>
      </c>
      <c r="C19" s="9" t="s">
        <v>1303</v>
      </c>
      <c r="D19" s="119" t="s">
        <v>1289</v>
      </c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</row>
    <row r="20" hidden="1">
      <c r="A20" s="112" t="s">
        <v>1304</v>
      </c>
      <c r="B20" s="117">
        <v>2746.0</v>
      </c>
      <c r="C20" s="6" t="s">
        <v>1304</v>
      </c>
      <c r="D20" s="33" t="s">
        <v>1039</v>
      </c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</row>
    <row r="21" ht="15.75" hidden="1" customHeight="1">
      <c r="A21" s="115" t="s">
        <v>1305</v>
      </c>
      <c r="B21" s="116">
        <v>3102.0</v>
      </c>
      <c r="C21" s="114" t="s">
        <v>1284</v>
      </c>
      <c r="D21" s="35" t="s">
        <v>1083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</row>
    <row r="22" ht="15.75" hidden="1" customHeight="1">
      <c r="A22" s="112" t="s">
        <v>1054</v>
      </c>
      <c r="B22" s="117">
        <v>2882.0</v>
      </c>
      <c r="C22" s="114" t="s">
        <v>1284</v>
      </c>
      <c r="D22" s="33" t="s">
        <v>1054</v>
      </c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</row>
    <row r="23" ht="15.75" hidden="1" customHeight="1">
      <c r="A23" s="120" t="s">
        <v>1306</v>
      </c>
      <c r="B23" s="121">
        <v>1753.0</v>
      </c>
      <c r="C23" s="9" t="s">
        <v>1306</v>
      </c>
      <c r="D23" s="35" t="s">
        <v>938</v>
      </c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</row>
    <row r="24" ht="15.75" hidden="1" customHeight="1">
      <c r="A24" s="122" t="s">
        <v>1307</v>
      </c>
      <c r="B24" s="123">
        <v>1919.0</v>
      </c>
      <c r="C24" s="6" t="s">
        <v>1307</v>
      </c>
      <c r="D24" s="33" t="s">
        <v>949</v>
      </c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</row>
    <row r="25" ht="15.75" hidden="1" customHeight="1">
      <c r="A25" s="120" t="s">
        <v>1308</v>
      </c>
      <c r="B25" s="121">
        <v>2593.0</v>
      </c>
      <c r="C25" s="9" t="s">
        <v>1308</v>
      </c>
      <c r="D25" s="119" t="s">
        <v>1289</v>
      </c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</row>
    <row r="26" ht="15.75" hidden="1" customHeight="1">
      <c r="A26" s="112" t="s">
        <v>1309</v>
      </c>
      <c r="B26" s="117">
        <v>1444.0</v>
      </c>
      <c r="C26" s="6" t="s">
        <v>1310</v>
      </c>
      <c r="D26" s="119" t="s">
        <v>1289</v>
      </c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</row>
    <row r="27" ht="15.75" customHeight="1">
      <c r="A27" s="124" t="s">
        <v>1311</v>
      </c>
      <c r="B27" s="121">
        <v>2673.0</v>
      </c>
      <c r="C27" s="114" t="s">
        <v>1284</v>
      </c>
      <c r="D27" s="119" t="s">
        <v>1289</v>
      </c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</row>
    <row r="28" ht="15.75" hidden="1" customHeight="1">
      <c r="A28" s="112" t="s">
        <v>1312</v>
      </c>
      <c r="B28" s="117">
        <v>1112.0</v>
      </c>
      <c r="C28" s="6" t="s">
        <v>1313</v>
      </c>
      <c r="D28" s="119" t="s">
        <v>1289</v>
      </c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</row>
    <row r="29" ht="15.75" hidden="1" customHeight="1">
      <c r="A29" s="115" t="s">
        <v>1314</v>
      </c>
      <c r="B29" s="116">
        <v>930.0</v>
      </c>
      <c r="C29" s="114" t="s">
        <v>1284</v>
      </c>
      <c r="D29" s="119" t="s">
        <v>1289</v>
      </c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</row>
    <row r="30" ht="15.75" hidden="1" customHeight="1">
      <c r="A30" s="122" t="s">
        <v>1315</v>
      </c>
      <c r="B30" s="123">
        <v>3114.0</v>
      </c>
      <c r="C30" s="114" t="s">
        <v>1284</v>
      </c>
      <c r="D30" s="33" t="s">
        <v>1085</v>
      </c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</row>
    <row r="31" ht="15.75" hidden="1" customHeight="1">
      <c r="A31" s="115" t="s">
        <v>1316</v>
      </c>
      <c r="B31" s="116">
        <v>2251.0</v>
      </c>
      <c r="C31" s="114" t="s">
        <v>1284</v>
      </c>
      <c r="D31" s="119" t="s">
        <v>1289</v>
      </c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</row>
    <row r="32" ht="15.75" hidden="1" customHeight="1">
      <c r="A32" s="112" t="s">
        <v>1317</v>
      </c>
      <c r="B32" s="117">
        <v>1923.0</v>
      </c>
      <c r="C32" s="6" t="s">
        <v>1318</v>
      </c>
      <c r="D32" s="119" t="s">
        <v>1289</v>
      </c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</row>
    <row r="33" ht="15.75" hidden="1" customHeight="1">
      <c r="A33" s="120" t="s">
        <v>1319</v>
      </c>
      <c r="B33" s="121">
        <v>2891.0</v>
      </c>
      <c r="C33" s="9" t="s">
        <v>1319</v>
      </c>
      <c r="D33" s="119" t="s">
        <v>1289</v>
      </c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</row>
    <row r="34" ht="15.75" hidden="1" customHeight="1">
      <c r="A34" s="122" t="s">
        <v>1320</v>
      </c>
      <c r="B34" s="123">
        <v>2954.0</v>
      </c>
      <c r="C34" s="6" t="s">
        <v>1320</v>
      </c>
      <c r="D34" s="119" t="s">
        <v>1289</v>
      </c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</row>
    <row r="35" ht="15.75" hidden="1" customHeight="1">
      <c r="A35" s="120" t="s">
        <v>1321</v>
      </c>
      <c r="B35" s="121">
        <v>2883.0</v>
      </c>
      <c r="C35" s="9" t="s">
        <v>1322</v>
      </c>
      <c r="D35" s="35" t="s">
        <v>1057</v>
      </c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</row>
    <row r="36" ht="15.75" hidden="1" customHeight="1">
      <c r="A36" s="122" t="s">
        <v>884</v>
      </c>
      <c r="B36" s="123">
        <v>740.0</v>
      </c>
      <c r="C36" s="114" t="s">
        <v>1284</v>
      </c>
      <c r="D36" s="33" t="s">
        <v>884</v>
      </c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</row>
    <row r="37" ht="15.75" hidden="1" customHeight="1">
      <c r="A37" s="120" t="s">
        <v>1087</v>
      </c>
      <c r="B37" s="121">
        <v>3131.0</v>
      </c>
      <c r="C37" s="114" t="s">
        <v>1284</v>
      </c>
      <c r="D37" s="35" t="s">
        <v>1087</v>
      </c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</row>
    <row r="38" ht="15.75" hidden="1" customHeight="1">
      <c r="A38" s="122" t="s">
        <v>1323</v>
      </c>
      <c r="B38" s="123">
        <v>1640.0</v>
      </c>
      <c r="C38" s="6" t="s">
        <v>1324</v>
      </c>
      <c r="D38" s="119" t="s">
        <v>1289</v>
      </c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</row>
    <row r="39" ht="15.75" hidden="1" customHeight="1">
      <c r="A39" s="120" t="s">
        <v>1325</v>
      </c>
      <c r="B39" s="121">
        <v>1579.0</v>
      </c>
      <c r="C39" s="9" t="s">
        <v>1264</v>
      </c>
      <c r="D39" s="119" t="s">
        <v>1289</v>
      </c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</row>
    <row r="40" ht="15.75" hidden="1" customHeight="1">
      <c r="A40" s="122" t="s">
        <v>1326</v>
      </c>
      <c r="B40" s="123">
        <v>2014.0</v>
      </c>
      <c r="C40" s="6" t="s">
        <v>1327</v>
      </c>
      <c r="D40" s="119" t="s">
        <v>1289</v>
      </c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</row>
    <row r="41" ht="15.75" hidden="1" customHeight="1">
      <c r="A41" s="120" t="s">
        <v>1328</v>
      </c>
      <c r="B41" s="121">
        <v>1116.0</v>
      </c>
      <c r="C41" s="9" t="s">
        <v>1329</v>
      </c>
      <c r="D41" s="119" t="s">
        <v>1289</v>
      </c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</row>
    <row r="42" ht="15.75" hidden="1" customHeight="1">
      <c r="A42" s="122" t="s">
        <v>1330</v>
      </c>
      <c r="B42" s="123">
        <v>2447.0</v>
      </c>
      <c r="C42" s="6" t="s">
        <v>1331</v>
      </c>
      <c r="D42" s="119" t="s">
        <v>1289</v>
      </c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</row>
    <row r="43" ht="15.75" hidden="1" customHeight="1">
      <c r="A43" s="120" t="s">
        <v>1332</v>
      </c>
      <c r="B43" s="121">
        <v>2449.0</v>
      </c>
      <c r="C43" s="9" t="s">
        <v>1333</v>
      </c>
      <c r="D43" s="119" t="s">
        <v>1289</v>
      </c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</row>
    <row r="44" ht="15.75" hidden="1" customHeight="1">
      <c r="A44" s="122" t="s">
        <v>1334</v>
      </c>
      <c r="B44" s="123">
        <v>2450.0</v>
      </c>
      <c r="C44" s="6" t="s">
        <v>1335</v>
      </c>
      <c r="D44" s="119" t="s">
        <v>1289</v>
      </c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</row>
    <row r="45" ht="15.75" hidden="1" customHeight="1">
      <c r="A45" s="120" t="s">
        <v>1336</v>
      </c>
      <c r="B45" s="121">
        <v>1931.0</v>
      </c>
      <c r="C45" s="9" t="s">
        <v>1337</v>
      </c>
      <c r="D45" s="35" t="s">
        <v>951</v>
      </c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</row>
    <row r="46" ht="15.75" hidden="1" customHeight="1">
      <c r="A46" s="112" t="s">
        <v>1338</v>
      </c>
      <c r="B46" s="117">
        <v>2177.0</v>
      </c>
      <c r="C46" s="6" t="s">
        <v>1338</v>
      </c>
      <c r="D46" s="33" t="s">
        <v>984</v>
      </c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</row>
    <row r="47" ht="15.75" hidden="1" customHeight="1">
      <c r="A47" s="120" t="s">
        <v>1339</v>
      </c>
      <c r="B47" s="121">
        <v>2458.0</v>
      </c>
      <c r="C47" s="9" t="s">
        <v>1339</v>
      </c>
      <c r="D47" s="119" t="s">
        <v>1289</v>
      </c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</row>
    <row r="48" ht="15.75" hidden="1" customHeight="1">
      <c r="A48" s="122" t="s">
        <v>1340</v>
      </c>
      <c r="B48" s="123">
        <v>2457.0</v>
      </c>
      <c r="C48" s="6" t="s">
        <v>1340</v>
      </c>
      <c r="D48" s="33" t="s">
        <v>1010</v>
      </c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</row>
    <row r="49" ht="15.75" hidden="1" customHeight="1">
      <c r="A49" s="120" t="s">
        <v>1341</v>
      </c>
      <c r="B49" s="121">
        <v>754.0</v>
      </c>
      <c r="C49" s="9" t="s">
        <v>1342</v>
      </c>
      <c r="D49" s="35" t="s">
        <v>886</v>
      </c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</row>
    <row r="50" ht="15.75" hidden="1" customHeight="1">
      <c r="A50" s="122" t="s">
        <v>1343</v>
      </c>
      <c r="B50" s="123">
        <v>2776.0</v>
      </c>
      <c r="C50" s="6" t="s">
        <v>1344</v>
      </c>
      <c r="D50" s="33" t="s">
        <v>1043</v>
      </c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</row>
    <row r="51" ht="15.75" hidden="1" customHeight="1">
      <c r="A51" s="115" t="s">
        <v>1345</v>
      </c>
      <c r="B51" s="116">
        <v>2777.0</v>
      </c>
      <c r="C51" s="9" t="s">
        <v>1346</v>
      </c>
      <c r="D51" s="119" t="s">
        <v>1289</v>
      </c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</row>
    <row r="52" ht="15.75" hidden="1" customHeight="1">
      <c r="A52" s="112" t="s">
        <v>1347</v>
      </c>
      <c r="B52" s="117">
        <v>1644.0</v>
      </c>
      <c r="C52" s="6" t="s">
        <v>1348</v>
      </c>
      <c r="D52" s="33" t="s">
        <v>921</v>
      </c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</row>
    <row r="53" ht="15.75" customHeight="1">
      <c r="A53" s="125" t="s">
        <v>1349</v>
      </c>
      <c r="B53" s="116">
        <v>877.0</v>
      </c>
      <c r="C53" s="114" t="s">
        <v>1284</v>
      </c>
      <c r="D53" s="119" t="s">
        <v>1289</v>
      </c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</row>
    <row r="54" ht="15.75" hidden="1" customHeight="1">
      <c r="A54" s="112" t="s">
        <v>1350</v>
      </c>
      <c r="B54" s="117">
        <v>560.0</v>
      </c>
      <c r="C54" s="6" t="s">
        <v>1351</v>
      </c>
      <c r="D54" s="119" t="s">
        <v>1289</v>
      </c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</row>
    <row r="55" ht="15.75" hidden="1" customHeight="1">
      <c r="A55" s="115" t="s">
        <v>1352</v>
      </c>
      <c r="B55" s="116">
        <v>1645.0</v>
      </c>
      <c r="C55" s="9" t="s">
        <v>1353</v>
      </c>
      <c r="D55" s="35" t="s">
        <v>923</v>
      </c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</row>
    <row r="56" ht="15.75" hidden="1" customHeight="1">
      <c r="A56" s="112" t="s">
        <v>1354</v>
      </c>
      <c r="B56" s="117">
        <v>2463.0</v>
      </c>
      <c r="C56" s="6" t="s">
        <v>1355</v>
      </c>
      <c r="D56" s="119" t="s">
        <v>1289</v>
      </c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</row>
    <row r="57" ht="15.75" hidden="1" customHeight="1">
      <c r="A57" s="120" t="s">
        <v>1356</v>
      </c>
      <c r="B57" s="121">
        <v>3150.0</v>
      </c>
      <c r="C57" s="9" t="s">
        <v>1357</v>
      </c>
      <c r="D57" s="119" t="s">
        <v>1289</v>
      </c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</row>
    <row r="58" ht="15.75" hidden="1" customHeight="1">
      <c r="A58" s="122" t="s">
        <v>1358</v>
      </c>
      <c r="B58" s="123">
        <v>1984.0</v>
      </c>
      <c r="C58" s="6" t="s">
        <v>1359</v>
      </c>
      <c r="D58" s="119" t="s">
        <v>1289</v>
      </c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</row>
    <row r="59" ht="15.75" hidden="1" customHeight="1">
      <c r="A59" s="120" t="s">
        <v>1360</v>
      </c>
      <c r="B59" s="121">
        <v>2275.0</v>
      </c>
      <c r="C59" s="9" t="s">
        <v>1361</v>
      </c>
      <c r="D59" s="35" t="s">
        <v>990</v>
      </c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</row>
    <row r="60" ht="15.75" hidden="1" customHeight="1">
      <c r="A60" s="122" t="s">
        <v>1362</v>
      </c>
      <c r="B60" s="123">
        <v>2785.0</v>
      </c>
      <c r="C60" s="6" t="s">
        <v>1363</v>
      </c>
      <c r="D60" s="33" t="s">
        <v>1045</v>
      </c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</row>
    <row r="61" ht="15.75" hidden="1" customHeight="1">
      <c r="A61" s="120" t="s">
        <v>1048</v>
      </c>
      <c r="B61" s="121">
        <v>2786.0</v>
      </c>
      <c r="C61" s="114" t="s">
        <v>1284</v>
      </c>
      <c r="D61" s="35" t="s">
        <v>1048</v>
      </c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</row>
    <row r="62" ht="15.75" hidden="1" customHeight="1">
      <c r="A62" s="122" t="s">
        <v>1364</v>
      </c>
      <c r="B62" s="123">
        <v>2636.0</v>
      </c>
      <c r="C62" s="6" t="s">
        <v>1365</v>
      </c>
      <c r="D62" s="119" t="s">
        <v>1289</v>
      </c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</row>
    <row r="63" ht="15.75" hidden="1" customHeight="1">
      <c r="A63" s="120" t="s">
        <v>1366</v>
      </c>
      <c r="B63" s="121">
        <v>766.0</v>
      </c>
      <c r="C63" s="9" t="s">
        <v>1367</v>
      </c>
      <c r="D63" s="119" t="s">
        <v>1289</v>
      </c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</row>
    <row r="64" ht="15.75" hidden="1" customHeight="1">
      <c r="A64" s="122" t="s">
        <v>1368</v>
      </c>
      <c r="B64" s="123">
        <v>2977.0</v>
      </c>
      <c r="C64" s="114" t="s">
        <v>1284</v>
      </c>
      <c r="D64" s="33" t="s">
        <v>1069</v>
      </c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</row>
    <row r="65" ht="15.75" hidden="1" customHeight="1">
      <c r="A65" s="120" t="s">
        <v>1369</v>
      </c>
      <c r="B65" s="121">
        <v>2473.0</v>
      </c>
      <c r="C65" s="9" t="s">
        <v>1370</v>
      </c>
      <c r="D65" s="119" t="s">
        <v>1289</v>
      </c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</row>
    <row r="66" ht="15.75" hidden="1" customHeight="1">
      <c r="A66" s="122" t="s">
        <v>1371</v>
      </c>
      <c r="B66" s="123">
        <v>769.0</v>
      </c>
      <c r="C66" s="6" t="s">
        <v>1372</v>
      </c>
      <c r="D66" s="33" t="s">
        <v>890</v>
      </c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</row>
    <row r="67" ht="15.75" hidden="1" customHeight="1">
      <c r="A67" s="120" t="s">
        <v>1373</v>
      </c>
      <c r="B67" s="121">
        <v>494.0</v>
      </c>
      <c r="C67" s="9" t="s">
        <v>1374</v>
      </c>
      <c r="D67" s="119" t="s">
        <v>1289</v>
      </c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</row>
    <row r="68" ht="15.75" hidden="1" customHeight="1">
      <c r="A68" s="112" t="s">
        <v>1375</v>
      </c>
      <c r="B68" s="117">
        <v>2795.0</v>
      </c>
      <c r="C68" s="6" t="s">
        <v>1375</v>
      </c>
      <c r="D68" s="119" t="s">
        <v>1289</v>
      </c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</row>
    <row r="69" ht="15.75" hidden="1" customHeight="1">
      <c r="A69" s="115" t="s">
        <v>1376</v>
      </c>
      <c r="B69" s="116">
        <v>2793.0</v>
      </c>
      <c r="C69" s="9" t="s">
        <v>1377</v>
      </c>
      <c r="D69" s="119" t="s">
        <v>1289</v>
      </c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</row>
    <row r="70" ht="15.75" hidden="1" customHeight="1">
      <c r="A70" s="122" t="s">
        <v>1378</v>
      </c>
      <c r="B70" s="123">
        <v>2184.0</v>
      </c>
      <c r="C70" s="6" t="s">
        <v>1379</v>
      </c>
      <c r="D70" s="119" t="s">
        <v>1289</v>
      </c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</row>
    <row r="71" ht="15.75" hidden="1" customHeight="1">
      <c r="A71" s="115" t="s">
        <v>1380</v>
      </c>
      <c r="B71" s="116">
        <v>1850.0</v>
      </c>
      <c r="C71" s="9" t="s">
        <v>1381</v>
      </c>
      <c r="D71" s="119" t="s">
        <v>1289</v>
      </c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</row>
    <row r="72" ht="15.75" hidden="1" customHeight="1">
      <c r="A72" s="122" t="s">
        <v>1382</v>
      </c>
      <c r="B72" s="123">
        <v>909.0</v>
      </c>
      <c r="C72" s="6" t="s">
        <v>1383</v>
      </c>
      <c r="D72" s="33" t="s">
        <v>894</v>
      </c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</row>
    <row r="73" ht="15.75" hidden="1" customHeight="1">
      <c r="A73" s="115" t="s">
        <v>1384</v>
      </c>
      <c r="B73" s="116">
        <v>576.0</v>
      </c>
      <c r="C73" s="9" t="s">
        <v>1385</v>
      </c>
      <c r="D73" s="35" t="s">
        <v>1113</v>
      </c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</row>
    <row r="74" ht="15.75" hidden="1" customHeight="1">
      <c r="A74" s="112" t="s">
        <v>1386</v>
      </c>
      <c r="B74" s="117">
        <v>2479.0</v>
      </c>
      <c r="C74" s="6" t="s">
        <v>1387</v>
      </c>
      <c r="D74" s="33" t="s">
        <v>1014</v>
      </c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</row>
    <row r="75" ht="15.75" hidden="1" customHeight="1">
      <c r="A75" s="115" t="s">
        <v>1388</v>
      </c>
      <c r="B75" s="116">
        <v>1410.0</v>
      </c>
      <c r="C75" s="9" t="s">
        <v>1389</v>
      </c>
      <c r="D75" s="119" t="s">
        <v>1289</v>
      </c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</row>
    <row r="76" ht="15.75" hidden="1" customHeight="1">
      <c r="A76" s="112" t="s">
        <v>933</v>
      </c>
      <c r="B76" s="117">
        <v>1683.0</v>
      </c>
      <c r="C76" s="114" t="s">
        <v>1284</v>
      </c>
      <c r="D76" s="33" t="s">
        <v>933</v>
      </c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</row>
    <row r="77" ht="15.75" hidden="1" customHeight="1">
      <c r="A77" s="120" t="s">
        <v>1390</v>
      </c>
      <c r="B77" s="121">
        <v>1326.0</v>
      </c>
      <c r="C77" s="9" t="s">
        <v>1391</v>
      </c>
      <c r="D77" s="119" t="s">
        <v>1289</v>
      </c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</row>
    <row r="78" ht="15.75" hidden="1" customHeight="1">
      <c r="A78" s="122" t="s">
        <v>1392</v>
      </c>
      <c r="B78" s="123">
        <v>2289.0</v>
      </c>
      <c r="C78" s="6" t="s">
        <v>1393</v>
      </c>
      <c r="D78" s="119" t="s">
        <v>1289</v>
      </c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</row>
    <row r="79" ht="15.75" hidden="1" customHeight="1">
      <c r="A79" s="115" t="s">
        <v>1107</v>
      </c>
      <c r="B79" s="116">
        <v>2753.0</v>
      </c>
      <c r="C79" s="114" t="s">
        <v>1284</v>
      </c>
      <c r="D79" s="35" t="s">
        <v>1107</v>
      </c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</row>
    <row r="80" ht="15.75" hidden="1" customHeight="1">
      <c r="A80" s="122" t="s">
        <v>1394</v>
      </c>
      <c r="B80" s="123">
        <v>1969.0</v>
      </c>
      <c r="C80" s="6" t="s">
        <v>1395</v>
      </c>
      <c r="D80" s="119" t="s">
        <v>1289</v>
      </c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</row>
    <row r="81" ht="15.75" hidden="1" customHeight="1">
      <c r="A81" s="115" t="s">
        <v>1396</v>
      </c>
      <c r="B81" s="116">
        <v>925.0</v>
      </c>
      <c r="C81" s="9" t="s">
        <v>1267</v>
      </c>
      <c r="D81" s="119" t="s">
        <v>1289</v>
      </c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</row>
    <row r="82" ht="15.75" hidden="1" customHeight="1">
      <c r="A82" s="112" t="s">
        <v>1397</v>
      </c>
      <c r="B82" s="117">
        <v>1536.0</v>
      </c>
      <c r="C82" s="6" t="s">
        <v>1268</v>
      </c>
      <c r="D82" s="33" t="s">
        <v>914</v>
      </c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</row>
    <row r="83" ht="15.75" hidden="1" customHeight="1">
      <c r="A83" s="115" t="s">
        <v>1020</v>
      </c>
      <c r="B83" s="116">
        <v>2488.0</v>
      </c>
      <c r="C83" s="114" t="s">
        <v>1284</v>
      </c>
      <c r="D83" s="35" t="s">
        <v>1020</v>
      </c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</row>
    <row r="84" ht="15.75" customHeight="1">
      <c r="A84" s="124" t="s">
        <v>1398</v>
      </c>
      <c r="B84" s="117">
        <v>1784.0</v>
      </c>
      <c r="C84" s="114" t="s">
        <v>1284</v>
      </c>
      <c r="D84" s="119" t="s">
        <v>1289</v>
      </c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</row>
    <row r="85" ht="15.75" hidden="1" customHeight="1">
      <c r="A85" s="115" t="s">
        <v>1399</v>
      </c>
      <c r="B85" s="116">
        <v>1873.0</v>
      </c>
      <c r="C85" s="9" t="s">
        <v>1400</v>
      </c>
      <c r="D85" s="35" t="s">
        <v>946</v>
      </c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</row>
    <row r="86" ht="15.75" hidden="1" customHeight="1">
      <c r="A86" s="112" t="s">
        <v>1401</v>
      </c>
      <c r="B86" s="117">
        <v>1989.0</v>
      </c>
      <c r="C86" s="6" t="s">
        <v>1402</v>
      </c>
      <c r="D86" s="33" t="s">
        <v>961</v>
      </c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</row>
    <row r="87" ht="15.75" hidden="1" customHeight="1">
      <c r="A87" s="115" t="s">
        <v>1403</v>
      </c>
      <c r="B87" s="116">
        <v>2213.0</v>
      </c>
      <c r="C87" s="114" t="s">
        <v>1284</v>
      </c>
      <c r="D87" s="119" t="s">
        <v>1289</v>
      </c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</row>
    <row r="88" ht="15.75" hidden="1" customHeight="1">
      <c r="A88" s="112" t="s">
        <v>1103</v>
      </c>
      <c r="B88" s="117">
        <v>932.0</v>
      </c>
      <c r="C88" s="114" t="s">
        <v>1284</v>
      </c>
      <c r="D88" s="119" t="s">
        <v>1289</v>
      </c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</row>
    <row r="89" ht="15.75" hidden="1" customHeight="1">
      <c r="A89" s="115" t="s">
        <v>1072</v>
      </c>
      <c r="B89" s="116">
        <v>3008.0</v>
      </c>
      <c r="C89" s="114" t="s">
        <v>1284</v>
      </c>
      <c r="D89" s="35" t="s">
        <v>1072</v>
      </c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</row>
    <row r="90" ht="15.75" hidden="1" customHeight="1">
      <c r="A90" s="122" t="s">
        <v>1404</v>
      </c>
      <c r="B90" s="123">
        <v>1591.0</v>
      </c>
      <c r="C90" s="6" t="s">
        <v>1405</v>
      </c>
      <c r="D90" s="119" t="s">
        <v>1289</v>
      </c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</row>
    <row r="91" ht="15.75" hidden="1" customHeight="1">
      <c r="A91" s="120" t="s">
        <v>1406</v>
      </c>
      <c r="B91" s="121">
        <v>1657.0</v>
      </c>
      <c r="C91" s="9" t="s">
        <v>1269</v>
      </c>
      <c r="D91" s="35" t="s">
        <v>925</v>
      </c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</row>
    <row r="92" ht="15.75" hidden="1" customHeight="1">
      <c r="A92" s="112" t="s">
        <v>1407</v>
      </c>
      <c r="B92" s="117">
        <v>941.0</v>
      </c>
      <c r="C92" s="6" t="s">
        <v>1408</v>
      </c>
      <c r="D92" s="33" t="s">
        <v>1105</v>
      </c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</row>
    <row r="93" ht="15.75" hidden="1" customHeight="1">
      <c r="A93" s="115" t="s">
        <v>1026</v>
      </c>
      <c r="B93" s="116">
        <v>2660.0</v>
      </c>
      <c r="C93" s="114" t="s">
        <v>1284</v>
      </c>
      <c r="D93" s="35" t="s">
        <v>1026</v>
      </c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</row>
    <row r="94" ht="15.75" hidden="1" customHeight="1">
      <c r="A94" s="112" t="s">
        <v>1409</v>
      </c>
      <c r="B94" s="126">
        <v>2499.0</v>
      </c>
      <c r="C94" s="6" t="s">
        <v>1410</v>
      </c>
      <c r="D94" s="119" t="s">
        <v>1289</v>
      </c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</row>
    <row r="95" ht="15.75" hidden="1" customHeight="1">
      <c r="A95" s="115" t="s">
        <v>1411</v>
      </c>
      <c r="B95" s="118">
        <v>3185.0</v>
      </c>
      <c r="C95" s="9" t="s">
        <v>1412</v>
      </c>
      <c r="D95" s="35" t="s">
        <v>1090</v>
      </c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</row>
    <row r="96" ht="15.75" hidden="1" customHeight="1">
      <c r="A96" s="112" t="s">
        <v>1413</v>
      </c>
      <c r="B96" s="126">
        <v>2500.0</v>
      </c>
      <c r="C96" s="6" t="s">
        <v>1414</v>
      </c>
      <c r="D96" s="33" t="s">
        <v>1022</v>
      </c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</row>
    <row r="97" ht="15.75" hidden="1" customHeight="1">
      <c r="A97" s="115" t="s">
        <v>1415</v>
      </c>
      <c r="B97" s="118">
        <v>1944.0</v>
      </c>
      <c r="C97" s="9" t="s">
        <v>1416</v>
      </c>
      <c r="D97" s="119" t="s">
        <v>1289</v>
      </c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</row>
    <row r="98" ht="15.75" hidden="1" customHeight="1">
      <c r="A98" s="112" t="s">
        <v>1417</v>
      </c>
      <c r="B98" s="126">
        <v>3018.0</v>
      </c>
      <c r="C98" s="6" t="s">
        <v>1418</v>
      </c>
      <c r="D98" s="33" t="s">
        <v>1076</v>
      </c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</row>
    <row r="99" ht="15.75" hidden="1" customHeight="1">
      <c r="A99" s="115" t="s">
        <v>1419</v>
      </c>
      <c r="B99" s="118">
        <v>2136.0</v>
      </c>
      <c r="C99" s="114" t="s">
        <v>1284</v>
      </c>
      <c r="D99" s="35" t="s">
        <v>975</v>
      </c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</row>
    <row r="100" ht="15.75" hidden="1" customHeight="1">
      <c r="A100" s="122" t="s">
        <v>1420</v>
      </c>
      <c r="B100" s="126">
        <v>376.0</v>
      </c>
      <c r="C100" s="6" t="s">
        <v>1421</v>
      </c>
      <c r="D100" s="119" t="s">
        <v>1289</v>
      </c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</row>
    <row r="101" ht="15.75" hidden="1" customHeight="1">
      <c r="A101" s="120" t="s">
        <v>941</v>
      </c>
      <c r="B101" s="121">
        <v>1768.0</v>
      </c>
      <c r="C101" s="114" t="s">
        <v>1284</v>
      </c>
      <c r="D101" s="35" t="s">
        <v>941</v>
      </c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</row>
    <row r="102" ht="15.75" hidden="1" customHeight="1">
      <c r="A102" s="122" t="s">
        <v>1422</v>
      </c>
      <c r="B102" s="123">
        <v>3192.0</v>
      </c>
      <c r="C102" s="114" t="s">
        <v>1284</v>
      </c>
      <c r="D102" s="33" t="s">
        <v>1094</v>
      </c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</row>
    <row r="103" ht="15.75" hidden="1" customHeight="1">
      <c r="A103" s="120" t="s">
        <v>1423</v>
      </c>
      <c r="B103" s="121">
        <v>1978.0</v>
      </c>
      <c r="C103" s="9" t="s">
        <v>1424</v>
      </c>
      <c r="D103" s="35" t="s">
        <v>958</v>
      </c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</row>
    <row r="104" ht="15.75" hidden="1" customHeight="1">
      <c r="A104" s="122" t="s">
        <v>1425</v>
      </c>
      <c r="B104" s="123">
        <v>2323.0</v>
      </c>
      <c r="C104" s="6" t="s">
        <v>1426</v>
      </c>
      <c r="D104" s="33" t="s">
        <v>993</v>
      </c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</row>
    <row r="105" ht="15.75" hidden="1" customHeight="1">
      <c r="A105" s="120" t="s">
        <v>978</v>
      </c>
      <c r="B105" s="121">
        <v>2137.0</v>
      </c>
      <c r="C105" s="114" t="s">
        <v>1284</v>
      </c>
      <c r="D105" s="35" t="s">
        <v>978</v>
      </c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</row>
    <row r="106" ht="15.75" hidden="1" customHeight="1">
      <c r="A106" s="112" t="s">
        <v>1427</v>
      </c>
      <c r="B106" s="117">
        <v>2324.0</v>
      </c>
      <c r="C106" s="6" t="s">
        <v>1428</v>
      </c>
      <c r="D106" s="119" t="s">
        <v>1289</v>
      </c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</row>
    <row r="107" ht="15.75" hidden="1" customHeight="1">
      <c r="A107" s="115" t="s">
        <v>1429</v>
      </c>
      <c r="B107" s="116">
        <v>527.0</v>
      </c>
      <c r="C107" s="9" t="s">
        <v>1430</v>
      </c>
      <c r="D107" s="119" t="s">
        <v>1289</v>
      </c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</row>
    <row r="108" ht="15.75" customHeight="1">
      <c r="A108" s="124" t="s">
        <v>1431</v>
      </c>
      <c r="B108" s="117">
        <v>1949.0</v>
      </c>
      <c r="C108" s="114" t="s">
        <v>1284</v>
      </c>
      <c r="D108" s="119" t="s">
        <v>1289</v>
      </c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</row>
    <row r="109" ht="15.75" hidden="1" customHeight="1">
      <c r="A109" s="115" t="s">
        <v>1432</v>
      </c>
      <c r="B109" s="116">
        <v>1739.0</v>
      </c>
      <c r="C109" s="9" t="s">
        <v>1433</v>
      </c>
      <c r="D109" s="119" t="s">
        <v>1289</v>
      </c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</row>
    <row r="110" ht="15.75" hidden="1" customHeight="1">
      <c r="A110" s="112" t="s">
        <v>1434</v>
      </c>
      <c r="B110" s="117">
        <v>3199.0</v>
      </c>
      <c r="C110" s="6" t="s">
        <v>1435</v>
      </c>
      <c r="D110" s="33" t="s">
        <v>1096</v>
      </c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</row>
    <row r="111" ht="15.75" hidden="1" customHeight="1">
      <c r="A111" s="115" t="s">
        <v>1436</v>
      </c>
      <c r="B111" s="116">
        <v>1543.0</v>
      </c>
      <c r="C111" s="9" t="s">
        <v>1437</v>
      </c>
      <c r="D111" s="119" t="s">
        <v>1289</v>
      </c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</row>
    <row r="112" ht="15.75" hidden="1" customHeight="1">
      <c r="A112" s="122" t="s">
        <v>1438</v>
      </c>
      <c r="B112" s="123">
        <v>1124.0</v>
      </c>
      <c r="C112" s="6" t="s">
        <v>1439</v>
      </c>
      <c r="D112" s="119" t="s">
        <v>1289</v>
      </c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</row>
    <row r="113" ht="15.75" hidden="1" customHeight="1">
      <c r="A113" s="120" t="s">
        <v>1440</v>
      </c>
      <c r="B113" s="121">
        <v>2830.0</v>
      </c>
      <c r="C113" s="9" t="s">
        <v>1441</v>
      </c>
      <c r="D113" s="119" t="s">
        <v>1289</v>
      </c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</row>
    <row r="114" ht="15.75" hidden="1" customHeight="1">
      <c r="A114" s="122" t="s">
        <v>1442</v>
      </c>
      <c r="B114" s="123">
        <v>2333.0</v>
      </c>
      <c r="C114" s="6" t="s">
        <v>1442</v>
      </c>
      <c r="D114" s="33" t="s">
        <v>996</v>
      </c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</row>
    <row r="115" ht="15.75" customHeight="1">
      <c r="A115" s="124" t="s">
        <v>1443</v>
      </c>
      <c r="B115" s="121">
        <v>2334.0</v>
      </c>
      <c r="C115" s="114" t="s">
        <v>1284</v>
      </c>
      <c r="D115" s="119" t="s">
        <v>1289</v>
      </c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</row>
    <row r="116" ht="15.75" hidden="1" customHeight="1">
      <c r="A116" s="122" t="s">
        <v>1444</v>
      </c>
      <c r="B116" s="123">
        <v>1862.0</v>
      </c>
      <c r="C116" s="6" t="s">
        <v>1445</v>
      </c>
      <c r="D116" s="119" t="s">
        <v>1289</v>
      </c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</row>
    <row r="117" ht="15.75" hidden="1" customHeight="1">
      <c r="A117" s="115" t="s">
        <v>1446</v>
      </c>
      <c r="B117" s="116">
        <v>1953.0</v>
      </c>
      <c r="C117" s="9" t="s">
        <v>1447</v>
      </c>
      <c r="D117" s="35" t="s">
        <v>953</v>
      </c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</row>
    <row r="118" ht="15.75" hidden="1" customHeight="1">
      <c r="A118" s="112" t="s">
        <v>1448</v>
      </c>
      <c r="B118" s="117">
        <v>996.0</v>
      </c>
      <c r="C118" s="6" t="s">
        <v>1271</v>
      </c>
      <c r="D118" s="33" t="s">
        <v>899</v>
      </c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</row>
    <row r="119" ht="15.75" hidden="1" customHeight="1">
      <c r="A119" s="115" t="s">
        <v>1449</v>
      </c>
      <c r="B119" s="116">
        <v>2680.0</v>
      </c>
      <c r="C119" s="9" t="s">
        <v>1450</v>
      </c>
      <c r="D119" s="119" t="s">
        <v>1289</v>
      </c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</row>
    <row r="120" ht="15.75" hidden="1" customHeight="1">
      <c r="A120" s="112" t="s">
        <v>1451</v>
      </c>
      <c r="B120" s="117">
        <v>1597.0</v>
      </c>
      <c r="C120" s="114" t="s">
        <v>1284</v>
      </c>
      <c r="D120" s="33" t="s">
        <v>918</v>
      </c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</row>
    <row r="121" ht="15.75" hidden="1" customHeight="1">
      <c r="A121" s="120" t="s">
        <v>1452</v>
      </c>
      <c r="B121" s="121">
        <v>1970.0</v>
      </c>
      <c r="C121" s="9" t="s">
        <v>1453</v>
      </c>
      <c r="D121" s="35" t="s">
        <v>956</v>
      </c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</row>
    <row r="122" ht="15.75" hidden="1" customHeight="1">
      <c r="A122" s="122" t="s">
        <v>1454</v>
      </c>
      <c r="B122" s="123">
        <v>2340.0</v>
      </c>
      <c r="C122" s="6" t="s">
        <v>1455</v>
      </c>
      <c r="D122" s="33" t="s">
        <v>999</v>
      </c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</row>
    <row r="123" ht="15.75" hidden="1" customHeight="1">
      <c r="A123" s="120" t="s">
        <v>1456</v>
      </c>
      <c r="B123" s="121">
        <v>3033.0</v>
      </c>
      <c r="C123" s="9" t="s">
        <v>1457</v>
      </c>
      <c r="D123" s="119" t="s">
        <v>1289</v>
      </c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</row>
    <row r="124" ht="15.75" hidden="1" customHeight="1">
      <c r="A124" s="122" t="s">
        <v>1458</v>
      </c>
      <c r="B124" s="123">
        <v>1004.0</v>
      </c>
      <c r="C124" s="6" t="s">
        <v>1459</v>
      </c>
      <c r="D124" s="119" t="s">
        <v>1289</v>
      </c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</row>
    <row r="125" ht="15.75" hidden="1" customHeight="1">
      <c r="A125" s="120" t="s">
        <v>1460</v>
      </c>
      <c r="B125" s="121">
        <v>180.0</v>
      </c>
      <c r="C125" s="9" t="s">
        <v>1272</v>
      </c>
      <c r="D125" s="35" t="s">
        <v>866</v>
      </c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</row>
    <row r="126" ht="15.75" hidden="1" customHeight="1">
      <c r="A126" s="122" t="s">
        <v>1461</v>
      </c>
      <c r="B126" s="123">
        <v>1917.0</v>
      </c>
      <c r="C126" s="6" t="s">
        <v>1462</v>
      </c>
      <c r="D126" s="119" t="s">
        <v>1289</v>
      </c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</row>
    <row r="127" ht="15.75" hidden="1" customHeight="1">
      <c r="A127" s="115" t="s">
        <v>1078</v>
      </c>
      <c r="B127" s="116">
        <v>3037.0</v>
      </c>
      <c r="C127" s="114" t="s">
        <v>1284</v>
      </c>
      <c r="D127" s="35" t="s">
        <v>1078</v>
      </c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</row>
    <row r="128" ht="15.75" hidden="1" customHeight="1">
      <c r="A128" s="112" t="s">
        <v>1029</v>
      </c>
      <c r="B128" s="117">
        <v>2698.0</v>
      </c>
      <c r="C128" s="114" t="s">
        <v>1284</v>
      </c>
      <c r="D128" s="33" t="s">
        <v>1029</v>
      </c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</row>
    <row r="129" ht="15.75" hidden="1" customHeight="1">
      <c r="A129" s="115" t="s">
        <v>1463</v>
      </c>
      <c r="B129" s="116">
        <v>3213.0</v>
      </c>
      <c r="C129" s="114" t="s">
        <v>1284</v>
      </c>
      <c r="D129" s="35" t="s">
        <v>1099</v>
      </c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</row>
    <row r="130" ht="15.75" hidden="1" customHeight="1">
      <c r="A130" s="122" t="s">
        <v>1464</v>
      </c>
      <c r="B130" s="123">
        <v>543.0</v>
      </c>
      <c r="C130" s="6" t="s">
        <v>1465</v>
      </c>
      <c r="D130" s="33" t="s">
        <v>882</v>
      </c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</row>
    <row r="131" ht="15.75" customHeight="1">
      <c r="A131" s="125" t="s">
        <v>1466</v>
      </c>
      <c r="B131" s="116">
        <v>1022.0</v>
      </c>
      <c r="C131" s="114" t="s">
        <v>1284</v>
      </c>
      <c r="D131" s="119" t="s">
        <v>1289</v>
      </c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</row>
    <row r="132" ht="15.75" hidden="1" customHeight="1">
      <c r="A132" s="112" t="s">
        <v>1467</v>
      </c>
      <c r="B132" s="117">
        <v>1023.0</v>
      </c>
      <c r="C132" s="6" t="s">
        <v>1468</v>
      </c>
      <c r="D132" s="33" t="s">
        <v>903</v>
      </c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</row>
    <row r="133" ht="15.75" hidden="1" customHeight="1">
      <c r="A133" s="115" t="s">
        <v>1469</v>
      </c>
      <c r="B133" s="116">
        <v>526.0</v>
      </c>
      <c r="C133" s="114" t="s">
        <v>1284</v>
      </c>
      <c r="D133" s="35" t="s">
        <v>879</v>
      </c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</row>
    <row r="134" ht="15.75" hidden="1" customHeight="1">
      <c r="A134" s="122" t="s">
        <v>1470</v>
      </c>
      <c r="B134" s="123">
        <v>2355.0</v>
      </c>
      <c r="C134" s="114" t="s">
        <v>1284</v>
      </c>
      <c r="D134" s="33" t="s">
        <v>1002</v>
      </c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</row>
    <row r="135" ht="15.75" hidden="1" customHeight="1">
      <c r="A135" s="120" t="s">
        <v>1471</v>
      </c>
      <c r="B135" s="121">
        <v>1776.0</v>
      </c>
      <c r="C135" s="9" t="s">
        <v>1472</v>
      </c>
      <c r="D135" s="119" t="s">
        <v>1289</v>
      </c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</row>
    <row r="136" ht="15.75" hidden="1" customHeight="1">
      <c r="A136" s="122" t="s">
        <v>1473</v>
      </c>
      <c r="B136" s="123">
        <v>2001.0</v>
      </c>
      <c r="C136" s="6" t="s">
        <v>1474</v>
      </c>
      <c r="D136" s="119" t="s">
        <v>1289</v>
      </c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</row>
    <row r="137" ht="15.75" hidden="1" customHeight="1">
      <c r="A137" s="120" t="s">
        <v>1475</v>
      </c>
      <c r="B137" s="121">
        <v>1234.0</v>
      </c>
      <c r="C137" s="9" t="s">
        <v>1274</v>
      </c>
      <c r="D137" s="35" t="s">
        <v>912</v>
      </c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</row>
    <row r="138" ht="15.75" hidden="1" customHeight="1">
      <c r="A138" s="122" t="s">
        <v>1476</v>
      </c>
      <c r="B138" s="123">
        <v>2157.0</v>
      </c>
      <c r="C138" s="6" t="s">
        <v>1477</v>
      </c>
      <c r="D138" s="119" t="s">
        <v>1289</v>
      </c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</row>
    <row r="139" ht="15.75" hidden="1" customHeight="1">
      <c r="A139" s="120" t="s">
        <v>1478</v>
      </c>
      <c r="B139" s="121">
        <v>2856.0</v>
      </c>
      <c r="C139" s="9" t="s">
        <v>1479</v>
      </c>
      <c r="D139" s="119" t="s">
        <v>1289</v>
      </c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</row>
    <row r="140" ht="15.75" hidden="1" customHeight="1">
      <c r="A140" s="122" t="s">
        <v>1480</v>
      </c>
      <c r="B140" s="123">
        <v>1674.0</v>
      </c>
      <c r="C140" s="6" t="s">
        <v>1481</v>
      </c>
      <c r="D140" s="119" t="s">
        <v>1289</v>
      </c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</row>
    <row r="141" ht="15.75" hidden="1" customHeight="1">
      <c r="A141" s="115" t="s">
        <v>1278</v>
      </c>
      <c r="B141" s="116">
        <v>413.0</v>
      </c>
      <c r="C141" s="9" t="s">
        <v>1278</v>
      </c>
      <c r="D141" s="35" t="s">
        <v>873</v>
      </c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</row>
    <row r="142" ht="15.75" hidden="1" customHeight="1">
      <c r="A142" s="112" t="s">
        <v>1482</v>
      </c>
      <c r="B142" s="117">
        <v>1665.0</v>
      </c>
      <c r="C142" s="6" t="s">
        <v>1483</v>
      </c>
      <c r="D142" s="33" t="s">
        <v>927</v>
      </c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</row>
    <row r="143" ht="15.75" hidden="1" customHeight="1">
      <c r="A143" s="115" t="s">
        <v>1484</v>
      </c>
      <c r="B143" s="116">
        <v>2713.0</v>
      </c>
      <c r="C143" s="9" t="s">
        <v>1485</v>
      </c>
      <c r="D143" s="119" t="s">
        <v>1289</v>
      </c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</row>
    <row r="144" ht="15.75" hidden="1" customHeight="1">
      <c r="A144" s="112" t="s">
        <v>1486</v>
      </c>
      <c r="B144" s="117">
        <v>1746.0</v>
      </c>
      <c r="C144" s="6" t="s">
        <v>1487</v>
      </c>
      <c r="D144" s="119" t="s">
        <v>1289</v>
      </c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</row>
    <row r="145" ht="15.75" hidden="1" customHeight="1">
      <c r="A145" s="115" t="s">
        <v>1488</v>
      </c>
      <c r="B145" s="116">
        <v>1777.0</v>
      </c>
      <c r="C145" s="9" t="s">
        <v>1488</v>
      </c>
      <c r="D145" s="35" t="s">
        <v>944</v>
      </c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</row>
    <row r="146" ht="15.75" hidden="1" customHeight="1">
      <c r="A146" s="112" t="s">
        <v>1489</v>
      </c>
      <c r="B146" s="117">
        <v>1142.0</v>
      </c>
      <c r="C146" s="6" t="s">
        <v>1490</v>
      </c>
      <c r="D146" s="33" t="s">
        <v>909</v>
      </c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</row>
    <row r="147" ht="15.75" hidden="1" customHeight="1">
      <c r="A147" s="115" t="s">
        <v>1491</v>
      </c>
      <c r="B147" s="116">
        <v>1736.0</v>
      </c>
      <c r="C147" s="9" t="s">
        <v>1275</v>
      </c>
      <c r="D147" s="35" t="s">
        <v>935</v>
      </c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</row>
    <row r="148" ht="15.75" hidden="1" customHeight="1">
      <c r="A148" s="122" t="s">
        <v>1492</v>
      </c>
      <c r="B148" s="123">
        <v>2376.0</v>
      </c>
      <c r="C148" s="6" t="s">
        <v>1492</v>
      </c>
      <c r="D148" s="119" t="s">
        <v>1289</v>
      </c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</row>
    <row r="149" ht="15.75" hidden="1" customHeight="1">
      <c r="A149" s="120" t="s">
        <v>1493</v>
      </c>
      <c r="B149" s="121">
        <v>1065.0</v>
      </c>
      <c r="C149" s="9" t="s">
        <v>1494</v>
      </c>
      <c r="D149" s="35" t="s">
        <v>907</v>
      </c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</row>
    <row r="150" ht="15.75" hidden="1" customHeight="1">
      <c r="A150" s="122" t="s">
        <v>1495</v>
      </c>
      <c r="B150" s="123">
        <v>2379.0</v>
      </c>
      <c r="C150" s="6" t="s">
        <v>1496</v>
      </c>
      <c r="D150" s="33" t="s">
        <v>1006</v>
      </c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</row>
    <row r="151" ht="15.75" hidden="1" customHeight="1">
      <c r="A151" s="120" t="s">
        <v>1497</v>
      </c>
      <c r="B151" s="121">
        <v>3240.0</v>
      </c>
      <c r="C151" s="9" t="s">
        <v>1498</v>
      </c>
      <c r="D151" s="35" t="s">
        <v>1101</v>
      </c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</row>
    <row r="152" ht="15.75" customHeight="1">
      <c r="A152" s="125" t="s">
        <v>1499</v>
      </c>
      <c r="B152" s="123">
        <v>2525.0</v>
      </c>
      <c r="C152" s="114" t="s">
        <v>1284</v>
      </c>
      <c r="D152" s="119" t="s">
        <v>1289</v>
      </c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</row>
    <row r="153" ht="15.75" hidden="1" customHeight="1">
      <c r="A153" s="120" t="s">
        <v>1500</v>
      </c>
      <c r="B153" s="121">
        <v>803.0</v>
      </c>
      <c r="C153" s="9" t="s">
        <v>1280</v>
      </c>
      <c r="D153" s="119" t="s">
        <v>1289</v>
      </c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</row>
    <row r="154" ht="15.75" hidden="1" customHeight="1">
      <c r="A154" s="122" t="s">
        <v>1501</v>
      </c>
      <c r="B154" s="123">
        <v>2043.0</v>
      </c>
      <c r="C154" s="6" t="s">
        <v>1501</v>
      </c>
      <c r="D154" s="33" t="s">
        <v>966</v>
      </c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</row>
    <row r="155" ht="15.75" hidden="1" customHeight="1">
      <c r="A155" s="115" t="s">
        <v>1502</v>
      </c>
      <c r="B155" s="116">
        <v>3242.0</v>
      </c>
      <c r="C155" s="9" t="s">
        <v>1503</v>
      </c>
      <c r="D155" s="119" t="s">
        <v>1289</v>
      </c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</row>
    <row r="156" ht="15.75" customHeight="1">
      <c r="A156" s="125" t="s">
        <v>1504</v>
      </c>
      <c r="B156" s="123">
        <v>2788.0</v>
      </c>
      <c r="C156" s="114" t="s">
        <v>1284</v>
      </c>
      <c r="D156" s="119" t="s">
        <v>1289</v>
      </c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</row>
    <row r="157" ht="15.75" customHeight="1">
      <c r="A157" s="127" t="s">
        <v>1505</v>
      </c>
      <c r="B157" s="128">
        <v>3090.0</v>
      </c>
      <c r="C157" s="114" t="s">
        <v>1284</v>
      </c>
      <c r="D157" s="119" t="s">
        <v>1289</v>
      </c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</row>
    <row r="158" ht="15.75" customHeight="1">
      <c r="A158" s="127" t="s">
        <v>1506</v>
      </c>
      <c r="B158" s="129">
        <v>2731.0</v>
      </c>
      <c r="C158" s="114" t="s">
        <v>1284</v>
      </c>
      <c r="D158" s="119" t="s">
        <v>1289</v>
      </c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</row>
    <row r="159" ht="15.75" hidden="1" customHeight="1">
      <c r="A159" s="115" t="s">
        <v>1507</v>
      </c>
      <c r="B159" s="128">
        <v>1665.0</v>
      </c>
      <c r="C159" s="9" t="s">
        <v>1483</v>
      </c>
      <c r="D159" s="35" t="s">
        <v>927</v>
      </c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</row>
    <row r="160" ht="15.75" customHeight="1">
      <c r="A160" s="127" t="s">
        <v>1508</v>
      </c>
      <c r="B160" s="129">
        <v>2885.0</v>
      </c>
      <c r="C160" s="114" t="s">
        <v>1284</v>
      </c>
      <c r="D160" s="119" t="s">
        <v>1289</v>
      </c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</row>
    <row r="161" ht="15.75" customHeight="1">
      <c r="A161" s="127" t="s">
        <v>1509</v>
      </c>
      <c r="B161" s="128">
        <v>2836.0</v>
      </c>
      <c r="C161" s="114" t="s">
        <v>1284</v>
      </c>
      <c r="D161" s="119" t="s">
        <v>1289</v>
      </c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</row>
    <row r="162" ht="15.75" hidden="1" customHeight="1">
      <c r="A162" s="112" t="s">
        <v>1510</v>
      </c>
      <c r="B162" s="129">
        <v>114.0</v>
      </c>
      <c r="C162" s="6" t="s">
        <v>1511</v>
      </c>
      <c r="D162" s="119" t="s">
        <v>1289</v>
      </c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</row>
    <row r="163" ht="15.75" customHeight="1">
      <c r="A163" s="127" t="s">
        <v>1512</v>
      </c>
      <c r="B163" s="128">
        <v>2391.0</v>
      </c>
      <c r="C163" s="114" t="s">
        <v>1284</v>
      </c>
      <c r="D163" s="119" t="s">
        <v>1289</v>
      </c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</row>
    <row r="164" ht="15.75" customHeight="1">
      <c r="A164" s="127" t="s">
        <v>1513</v>
      </c>
      <c r="B164" s="129">
        <v>2409.0</v>
      </c>
      <c r="C164" s="114" t="s">
        <v>1284</v>
      </c>
      <c r="D164" s="119" t="s">
        <v>1289</v>
      </c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</row>
    <row r="165" ht="15.75" customHeight="1">
      <c r="A165" s="127" t="s">
        <v>1514</v>
      </c>
      <c r="B165" s="128">
        <v>2993.0</v>
      </c>
      <c r="C165" s="114" t="s">
        <v>1284</v>
      </c>
      <c r="D165" s="119" t="s">
        <v>1289</v>
      </c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</row>
    <row r="166" ht="15.75" hidden="1" customHeight="1">
      <c r="A166" s="112" t="s">
        <v>1515</v>
      </c>
      <c r="B166" s="129">
        <v>3008.0</v>
      </c>
      <c r="C166" s="114" t="s">
        <v>1284</v>
      </c>
      <c r="D166" s="33" t="s">
        <v>1072</v>
      </c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</row>
    <row r="167" ht="15.75" customHeight="1">
      <c r="A167" s="127" t="s">
        <v>1516</v>
      </c>
      <c r="B167" s="128">
        <v>3121.0</v>
      </c>
      <c r="C167" s="114" t="s">
        <v>1284</v>
      </c>
      <c r="D167" s="119" t="s">
        <v>1289</v>
      </c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</row>
    <row r="168" ht="15.75" customHeight="1">
      <c r="A168" s="127" t="s">
        <v>1517</v>
      </c>
      <c r="B168" s="129">
        <v>1871.0</v>
      </c>
      <c r="C168" s="114" t="s">
        <v>1284</v>
      </c>
      <c r="D168" s="119" t="s">
        <v>1289</v>
      </c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</row>
    <row r="169" ht="15.75" customHeight="1">
      <c r="A169" s="127" t="s">
        <v>1518</v>
      </c>
      <c r="B169" s="128">
        <v>3058.0</v>
      </c>
      <c r="C169" s="114" t="s">
        <v>1284</v>
      </c>
      <c r="D169" s="119" t="s">
        <v>1289</v>
      </c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</row>
    <row r="170" ht="15.75" customHeight="1">
      <c r="A170" s="127" t="s">
        <v>1519</v>
      </c>
      <c r="B170" s="129">
        <v>2978.0</v>
      </c>
      <c r="C170" s="114" t="s">
        <v>1284</v>
      </c>
      <c r="D170" s="119" t="s">
        <v>1289</v>
      </c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</row>
    <row r="171" ht="15.75" customHeight="1">
      <c r="A171" s="127" t="s">
        <v>1520</v>
      </c>
      <c r="B171" s="128">
        <v>2494.0</v>
      </c>
      <c r="C171" s="114" t="s">
        <v>1284</v>
      </c>
      <c r="D171" s="119" t="s">
        <v>1289</v>
      </c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</row>
    <row r="172" ht="15.75" customHeight="1">
      <c r="A172" s="127" t="s">
        <v>1521</v>
      </c>
      <c r="B172" s="129">
        <v>2913.0</v>
      </c>
      <c r="C172" s="114" t="s">
        <v>1284</v>
      </c>
      <c r="D172" s="119" t="s">
        <v>1289</v>
      </c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</row>
    <row r="173" ht="15.75" customHeight="1">
      <c r="A173" s="127" t="s">
        <v>1522</v>
      </c>
      <c r="B173" s="128">
        <v>2605.0</v>
      </c>
      <c r="C173" s="114" t="s">
        <v>1284</v>
      </c>
      <c r="D173" s="119" t="s">
        <v>1289</v>
      </c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</row>
    <row r="174" ht="15.75" customHeight="1">
      <c r="A174" s="127" t="s">
        <v>1523</v>
      </c>
      <c r="B174" s="129">
        <v>1884.0</v>
      </c>
      <c r="C174" s="114" t="s">
        <v>1284</v>
      </c>
      <c r="D174" s="119" t="s">
        <v>1289</v>
      </c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</row>
    <row r="175" ht="15.75" customHeight="1">
      <c r="A175" s="127" t="s">
        <v>1524</v>
      </c>
      <c r="B175" s="128">
        <v>1947.0</v>
      </c>
      <c r="C175" s="114" t="s">
        <v>1284</v>
      </c>
      <c r="D175" s="119" t="s">
        <v>1289</v>
      </c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</row>
    <row r="176" ht="15.75" customHeight="1">
      <c r="A176" s="127" t="s">
        <v>1525</v>
      </c>
      <c r="B176" s="129">
        <v>1698.0</v>
      </c>
      <c r="C176" s="114" t="s">
        <v>1284</v>
      </c>
      <c r="D176" s="119" t="s">
        <v>1289</v>
      </c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</row>
    <row r="177" ht="15.75" hidden="1" customHeight="1">
      <c r="A177" s="115" t="s">
        <v>1526</v>
      </c>
      <c r="B177" s="128">
        <v>2379.0</v>
      </c>
      <c r="C177" s="9" t="s">
        <v>1496</v>
      </c>
      <c r="D177" s="35" t="s">
        <v>1006</v>
      </c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</row>
    <row r="178" ht="15.75" customHeight="1">
      <c r="A178" s="127" t="s">
        <v>1527</v>
      </c>
      <c r="B178" s="130"/>
      <c r="C178" s="114" t="s">
        <v>1284</v>
      </c>
      <c r="D178" s="119" t="s">
        <v>1289</v>
      </c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</row>
    <row r="179" ht="15.75" customHeight="1">
      <c r="A179" s="127" t="s">
        <v>1528</v>
      </c>
      <c r="B179" s="128">
        <v>2322.0</v>
      </c>
      <c r="C179" s="114" t="s">
        <v>1284</v>
      </c>
      <c r="D179" s="119" t="s">
        <v>1289</v>
      </c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</row>
    <row r="180" ht="15.75" customHeight="1">
      <c r="A180" s="127" t="s">
        <v>1529</v>
      </c>
      <c r="B180" s="129">
        <v>2681.0</v>
      </c>
      <c r="C180" s="114" t="s">
        <v>1284</v>
      </c>
      <c r="D180" s="119" t="s">
        <v>1289</v>
      </c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</row>
    <row r="181" ht="15.75" customHeight="1">
      <c r="A181" s="127" t="s">
        <v>1530</v>
      </c>
      <c r="B181" s="128">
        <v>2682.0</v>
      </c>
      <c r="C181" s="114" t="s">
        <v>1284</v>
      </c>
      <c r="D181" s="119" t="s">
        <v>1289</v>
      </c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</row>
    <row r="182" ht="15.75" customHeight="1">
      <c r="A182" s="127" t="s">
        <v>1531</v>
      </c>
      <c r="B182" s="129">
        <v>2428.0</v>
      </c>
      <c r="C182" s="114" t="s">
        <v>1284</v>
      </c>
      <c r="D182" s="119" t="s">
        <v>1289</v>
      </c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</row>
    <row r="183" ht="15.75" customHeight="1">
      <c r="A183" s="127" t="s">
        <v>1532</v>
      </c>
      <c r="B183" s="128">
        <v>2436.0</v>
      </c>
      <c r="C183" s="114" t="s">
        <v>1284</v>
      </c>
      <c r="D183" s="119" t="s">
        <v>1289</v>
      </c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</row>
    <row r="184" ht="15.75" customHeight="1">
      <c r="A184" s="131" t="s">
        <v>1533</v>
      </c>
      <c r="B184" s="132">
        <v>2800.0</v>
      </c>
      <c r="C184" s="133" t="s">
        <v>1284</v>
      </c>
      <c r="D184" s="134" t="s">
        <v>1289</v>
      </c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</row>
    <row r="185" ht="15.75" customHeight="1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</row>
    <row r="186" ht="15.75" customHeight="1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</row>
    <row r="187" ht="15.75" customHeight="1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</row>
    <row r="188" ht="15.75" customHeight="1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</row>
    <row r="189" ht="15.75" customHeight="1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</row>
    <row r="190" ht="15.75" customHeight="1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</row>
    <row r="191" ht="15.75" customHeight="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</row>
    <row r="192" ht="15.75" customHeight="1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</row>
    <row r="193" ht="15.75" customHeight="1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</row>
    <row r="194" ht="15.75" customHeight="1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</row>
    <row r="195" ht="15.75" customHeight="1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</row>
    <row r="196" ht="15.75" customHeight="1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</row>
    <row r="197" ht="15.75" customHeight="1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</row>
    <row r="198" ht="15.75" customHeight="1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</row>
    <row r="199" ht="15.75" customHeight="1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</row>
    <row r="200" ht="15.75" customHeight="1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</row>
    <row r="201" ht="15.75" customHeight="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</row>
    <row r="202" ht="15.75" customHeight="1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</row>
    <row r="203" ht="15.75" customHeight="1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</row>
    <row r="204" ht="15.75" customHeight="1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</row>
    <row r="205" ht="15.75" customHeight="1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</row>
    <row r="206" ht="15.75" customHeight="1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</row>
    <row r="207" ht="15.75" customHeight="1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</row>
    <row r="208" ht="15.75" customHeight="1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</row>
    <row r="209" ht="15.75" customHeight="1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</row>
    <row r="210" ht="15.75" customHeight="1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</row>
    <row r="211" ht="15.75" customHeight="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</row>
    <row r="212" ht="15.75" customHeight="1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</row>
    <row r="213" ht="15.75" customHeight="1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</row>
    <row r="214" ht="15.75" customHeight="1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</row>
    <row r="215" ht="15.75" customHeight="1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</row>
    <row r="216" ht="15.75" customHeight="1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</row>
    <row r="217" ht="15.75" customHeight="1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</row>
    <row r="218" ht="15.75" customHeight="1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</row>
    <row r="219" ht="15.75" customHeight="1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</row>
    <row r="220" ht="15.75" customHeight="1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</row>
    <row r="221" ht="15.75" customHeight="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</row>
    <row r="222" ht="15.75" customHeight="1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</row>
    <row r="223" ht="15.75" customHeight="1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</row>
    <row r="224" ht="15.75" customHeight="1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</row>
    <row r="225" ht="15.75" customHeight="1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</row>
    <row r="226" ht="15.75" customHeight="1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</row>
    <row r="227" ht="15.75" customHeight="1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</row>
    <row r="228" ht="15.75" customHeight="1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</row>
    <row r="229" ht="15.75" customHeight="1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</row>
    <row r="230" ht="15.75" customHeight="1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</row>
    <row r="231" ht="15.75" customHeight="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</row>
    <row r="232" ht="15.75" customHeight="1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</row>
    <row r="233" ht="15.75" customHeight="1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</row>
    <row r="234" ht="15.75" customHeight="1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</row>
    <row r="235" ht="15.75" customHeight="1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</row>
    <row r="236" ht="15.75" customHeight="1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</row>
    <row r="237" ht="15.75" customHeight="1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</row>
    <row r="238" ht="15.75" customHeight="1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</row>
    <row r="239" ht="15.75" customHeight="1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</row>
    <row r="240" ht="15.75" customHeight="1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</row>
    <row r="241" ht="15.75" customHeight="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</row>
    <row r="242" ht="15.75" customHeight="1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</row>
    <row r="243" ht="15.75" customHeight="1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</row>
    <row r="244" ht="15.75" customHeight="1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</row>
    <row r="245" ht="15.75" customHeight="1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</row>
    <row r="246" ht="15.75" customHeight="1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</row>
    <row r="247" ht="15.75" customHeight="1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</row>
    <row r="248" ht="15.75" customHeight="1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</row>
    <row r="249" ht="15.75" customHeight="1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</row>
    <row r="250" ht="15.75" customHeight="1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</row>
    <row r="251" ht="15.75" customHeight="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</row>
    <row r="252" ht="15.75" customHeight="1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</row>
    <row r="253" ht="15.75" customHeight="1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</row>
    <row r="254" ht="15.75" customHeight="1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</row>
    <row r="255" ht="15.75" customHeight="1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</row>
    <row r="256" ht="15.75" customHeight="1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</row>
    <row r="257" ht="15.75" customHeight="1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</row>
    <row r="258" ht="15.75" customHeight="1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</row>
    <row r="259" ht="15.75" customHeight="1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</row>
    <row r="260" ht="15.75" customHeight="1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</row>
    <row r="261" ht="15.75" customHeight="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</row>
    <row r="262" ht="15.75" customHeight="1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</row>
    <row r="263" ht="15.75" customHeight="1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</row>
    <row r="264" ht="15.75" customHeight="1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</row>
    <row r="265" ht="15.75" customHeight="1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</row>
    <row r="266" ht="15.75" customHeight="1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</row>
    <row r="267" ht="15.75" customHeight="1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</row>
    <row r="268" ht="15.75" customHeight="1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</row>
    <row r="269" ht="15.75" customHeight="1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</row>
    <row r="270" ht="15.75" customHeight="1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</row>
    <row r="271" ht="15.75" customHeight="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</row>
    <row r="272" ht="15.75" customHeight="1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</row>
    <row r="273" ht="15.75" customHeight="1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</row>
    <row r="274" ht="15.75" customHeight="1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</row>
    <row r="275" ht="15.75" customHeight="1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</row>
    <row r="276" ht="15.75" customHeight="1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</row>
    <row r="277" ht="15.75" customHeight="1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</row>
    <row r="278" ht="15.75" customHeight="1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</row>
    <row r="279" ht="15.7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</row>
    <row r="280" ht="15.75" customHeight="1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</row>
    <row r="281" ht="15.75" customHeight="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</row>
    <row r="282" ht="15.7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</row>
    <row r="283" ht="15.7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</row>
    <row r="284" ht="15.7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</row>
    <row r="285" ht="15.7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</row>
    <row r="286" ht="15.7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</row>
    <row r="287" ht="15.7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</row>
    <row r="288" ht="15.75" customHeight="1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</row>
    <row r="289" ht="15.7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</row>
    <row r="290" ht="15.7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</row>
    <row r="291" ht="15.7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</row>
    <row r="292" ht="15.75" customHeight="1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</row>
    <row r="293" ht="15.7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</row>
    <row r="294" ht="15.7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</row>
    <row r="295" ht="15.75" customHeight="1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</row>
    <row r="296" ht="15.75" customHeight="1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</row>
    <row r="297" ht="15.75" customHeight="1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</row>
    <row r="298" ht="15.75" customHeight="1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</row>
    <row r="299" ht="15.75" customHeight="1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</row>
    <row r="300" ht="15.75" customHeight="1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</row>
    <row r="301" ht="15.75" customHeight="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</row>
    <row r="302" ht="15.75" customHeight="1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</row>
    <row r="303" ht="15.75" customHeight="1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</row>
    <row r="304" ht="15.75" customHeight="1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</row>
    <row r="305" ht="15.75" customHeight="1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</row>
    <row r="306" ht="15.75" customHeight="1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</row>
    <row r="307" ht="15.75" customHeight="1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</row>
    <row r="308" ht="15.75" customHeight="1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</row>
    <row r="309" ht="15.75" customHeight="1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</row>
    <row r="310" ht="15.75" customHeight="1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</row>
    <row r="311" ht="15.75" customHeight="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</row>
    <row r="312" ht="15.75" customHeight="1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</row>
    <row r="313" ht="15.75" customHeight="1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</row>
    <row r="314" ht="15.75" customHeight="1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</row>
    <row r="315" ht="15.75" customHeight="1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</row>
    <row r="316" ht="15.75" customHeight="1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</row>
    <row r="317" ht="15.75" customHeight="1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</row>
    <row r="318" ht="15.75" customHeight="1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</row>
    <row r="319" ht="15.75" customHeight="1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</row>
    <row r="320" ht="15.75" customHeight="1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</row>
    <row r="321" ht="15.75" customHeight="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</row>
    <row r="322" ht="15.75" customHeight="1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</row>
    <row r="323" ht="15.75" customHeight="1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</row>
    <row r="324" ht="15.75" customHeight="1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</row>
    <row r="325" ht="15.75" customHeight="1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</row>
    <row r="326" ht="15.7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</row>
    <row r="327" ht="15.7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</row>
    <row r="328" ht="15.75" customHeight="1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</row>
    <row r="329" ht="15.75" customHeight="1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</row>
    <row r="330" ht="15.75" customHeight="1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</row>
    <row r="331" ht="15.75" customHeight="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</row>
    <row r="332" ht="15.75" customHeight="1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</row>
    <row r="333" ht="15.75" customHeight="1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</row>
    <row r="334" ht="15.75" customHeight="1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</row>
    <row r="335" ht="15.75" customHeight="1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</row>
    <row r="336" ht="15.75" customHeight="1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</row>
    <row r="337" ht="15.75" customHeight="1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</row>
    <row r="338" ht="15.75" customHeight="1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</row>
    <row r="339" ht="15.75" customHeight="1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</row>
    <row r="340" ht="15.75" customHeight="1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</row>
    <row r="341" ht="15.75" customHeight="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</row>
    <row r="342" ht="15.75" customHeight="1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</row>
    <row r="343" ht="15.75" customHeight="1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</row>
    <row r="344" ht="15.75" customHeight="1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</row>
    <row r="345" ht="15.75" customHeight="1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</row>
    <row r="346" ht="15.75" customHeight="1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</row>
    <row r="347" ht="15.75" customHeight="1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</row>
    <row r="348" ht="15.75" customHeight="1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</row>
    <row r="349" ht="15.75" customHeight="1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</row>
    <row r="350" ht="15.75" customHeight="1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</row>
    <row r="351" ht="15.75" customHeight="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</row>
    <row r="352" ht="15.75" customHeight="1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</row>
    <row r="353" ht="15.75" customHeight="1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</row>
    <row r="354" ht="15.75" customHeight="1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</row>
    <row r="355" ht="15.75" customHeight="1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</row>
    <row r="356" ht="15.75" customHeight="1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</row>
    <row r="357" ht="15.75" customHeight="1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</row>
    <row r="358" ht="15.75" customHeight="1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</row>
    <row r="359" ht="15.75" customHeight="1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</row>
    <row r="360" ht="15.75" customHeight="1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</row>
    <row r="361" ht="15.75" customHeight="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</row>
    <row r="362" ht="15.75" customHeight="1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</row>
    <row r="363" ht="15.75" customHeight="1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</row>
    <row r="364" ht="15.75" customHeight="1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</row>
    <row r="365" ht="15.75" customHeight="1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</row>
    <row r="366" ht="15.75" customHeight="1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</row>
    <row r="367" ht="15.75" customHeight="1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</row>
    <row r="368" ht="15.75" customHeight="1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</row>
    <row r="369" ht="15.75" customHeight="1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</row>
    <row r="370" ht="15.75" customHeight="1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</row>
    <row r="371" ht="15.75" customHeight="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</row>
    <row r="372" ht="15.75" customHeight="1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</row>
    <row r="373" ht="15.75" customHeight="1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</row>
    <row r="374" ht="15.75" customHeight="1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</row>
    <row r="375" ht="15.75" customHeight="1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</row>
    <row r="376" ht="15.75" customHeight="1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</row>
    <row r="377" ht="15.75" customHeight="1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</row>
    <row r="378" ht="15.75" customHeight="1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</row>
    <row r="379" ht="15.75" customHeight="1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</row>
    <row r="380" ht="15.75" customHeight="1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</row>
    <row r="381" ht="15.75" customHeight="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</row>
    <row r="382" ht="15.75" customHeight="1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</row>
    <row r="383" ht="15.75" customHeight="1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</row>
    <row r="384" ht="15.75" customHeight="1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</row>
  </sheetData>
  <conditionalFormatting sqref="C1:C384">
    <cfRule type="containsText" dxfId="10" priority="1" operator="containsText" text="no esta en el padron">
      <formula>NOT(ISERROR(SEARCH(("no esta en el padron"),(C1))))</formula>
    </cfRule>
  </conditionalFormatting>
  <conditionalFormatting sqref="D1:D384">
    <cfRule type="containsText" dxfId="10" priority="2" operator="containsText" text="no esta tabla hijos a cargo">
      <formula>NOT(ISERROR(SEARCH(("no esta tabla hijos a cargo"),(D1))))</formula>
    </cfRule>
  </conditionalFormatting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14"/>
    <col customWidth="1" min="2" max="2" width="17.43"/>
    <col customWidth="1" min="3" max="4" width="35.14"/>
    <col customWidth="1" min="5" max="5" width="33.14"/>
    <col customWidth="1" min="6" max="6" width="37.57"/>
    <col customWidth="1" min="7" max="7" width="31.43"/>
    <col customWidth="1" min="8" max="8" width="17.0"/>
    <col customWidth="1" min="9" max="9" width="22.57"/>
  </cols>
  <sheetData>
    <row r="1">
      <c r="A1" s="135" t="s">
        <v>1534</v>
      </c>
      <c r="B1" s="30" t="s">
        <v>1535</v>
      </c>
      <c r="C1" s="30" t="s">
        <v>1536</v>
      </c>
      <c r="D1" s="136" t="s">
        <v>671</v>
      </c>
      <c r="E1" s="30" t="s">
        <v>1537</v>
      </c>
      <c r="F1" s="30" t="s">
        <v>1538</v>
      </c>
      <c r="G1" s="31" t="s">
        <v>1539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</row>
    <row r="2" hidden="1">
      <c r="A2" s="137">
        <v>1.123163394E9</v>
      </c>
      <c r="B2" s="6" t="str">
        <f t="shared" ref="B2:B306" si="1">XLOOKUP(A2,G:G,H:H,"1",0,1)</f>
        <v>1</v>
      </c>
      <c r="C2" s="6" t="s">
        <v>1408</v>
      </c>
      <c r="D2" s="6"/>
      <c r="E2" s="6" t="s">
        <v>1105</v>
      </c>
      <c r="F2" s="6">
        <v>941.0</v>
      </c>
      <c r="G2" s="33"/>
      <c r="H2" s="45"/>
      <c r="I2" s="45"/>
    </row>
    <row r="3" hidden="1">
      <c r="A3" s="138">
        <v>1.163774215E9</v>
      </c>
      <c r="B3" s="9" t="str">
        <f t="shared" si="1"/>
        <v/>
      </c>
      <c r="C3" s="114" t="s">
        <v>1174</v>
      </c>
      <c r="D3" s="114" t="s">
        <v>1174</v>
      </c>
      <c r="E3" s="114" t="s">
        <v>1174</v>
      </c>
      <c r="F3" s="114" t="s">
        <v>1174</v>
      </c>
      <c r="G3" s="35">
        <v>1.163774215E9</v>
      </c>
      <c r="H3" s="45"/>
      <c r="I3" s="45"/>
    </row>
    <row r="4" hidden="1">
      <c r="A4" s="138">
        <v>1.16752305E9</v>
      </c>
      <c r="B4" s="6" t="str">
        <f t="shared" si="1"/>
        <v/>
      </c>
      <c r="C4" s="114" t="s">
        <v>1174</v>
      </c>
      <c r="D4" s="114" t="s">
        <v>1174</v>
      </c>
      <c r="E4" s="114" t="s">
        <v>1174</v>
      </c>
      <c r="F4" s="114" t="s">
        <v>1174</v>
      </c>
      <c r="G4" s="33">
        <v>1.16752305E9</v>
      </c>
      <c r="H4" s="45"/>
      <c r="I4" s="45"/>
    </row>
    <row r="5" hidden="1">
      <c r="A5" s="138">
        <v>1.127234134E9</v>
      </c>
      <c r="B5" s="9" t="str">
        <f t="shared" si="1"/>
        <v/>
      </c>
      <c r="C5" s="114" t="s">
        <v>1174</v>
      </c>
      <c r="D5" s="114" t="s">
        <v>1174</v>
      </c>
      <c r="E5" s="114" t="s">
        <v>1174</v>
      </c>
      <c r="F5" s="114" t="s">
        <v>1174</v>
      </c>
      <c r="G5" s="35">
        <v>1.127234134E9</v>
      </c>
    </row>
    <row r="6" hidden="1">
      <c r="A6" s="137">
        <v>1.126573366E9</v>
      </c>
      <c r="B6" s="6" t="str">
        <f t="shared" si="1"/>
        <v>1</v>
      </c>
      <c r="C6" s="6" t="s">
        <v>1447</v>
      </c>
      <c r="D6" s="6">
        <v>1953.0</v>
      </c>
      <c r="E6" s="6" t="s">
        <v>953</v>
      </c>
      <c r="F6" s="6">
        <v>1953.0</v>
      </c>
      <c r="G6" s="33"/>
    </row>
    <row r="7" hidden="1">
      <c r="A7" s="139">
        <v>1.168079311E9</v>
      </c>
      <c r="B7" s="9" t="str">
        <f t="shared" si="1"/>
        <v>1</v>
      </c>
      <c r="C7" s="9" t="s">
        <v>1540</v>
      </c>
      <c r="D7" s="9">
        <v>3167.0</v>
      </c>
      <c r="E7" s="114" t="s">
        <v>1174</v>
      </c>
      <c r="F7" s="114" t="s">
        <v>1174</v>
      </c>
      <c r="G7" s="35"/>
    </row>
    <row r="8" hidden="1">
      <c r="A8" s="140">
        <v>1.150540579E9</v>
      </c>
      <c r="B8" s="6" t="str">
        <f t="shared" si="1"/>
        <v>1</v>
      </c>
      <c r="C8" s="114" t="s">
        <v>1174</v>
      </c>
      <c r="D8" s="114" t="s">
        <v>1174</v>
      </c>
      <c r="E8" s="6" t="s">
        <v>1078</v>
      </c>
      <c r="F8" s="6">
        <v>3037.0</v>
      </c>
      <c r="G8" s="33"/>
    </row>
    <row r="9" hidden="1">
      <c r="A9" s="139">
        <v>1.125061863E9</v>
      </c>
      <c r="B9" s="9" t="str">
        <f t="shared" si="1"/>
        <v>1</v>
      </c>
      <c r="C9" s="9" t="s">
        <v>1370</v>
      </c>
      <c r="D9" s="9">
        <v>2473.0</v>
      </c>
      <c r="E9" s="114" t="s">
        <v>1174</v>
      </c>
      <c r="F9" s="114" t="s">
        <v>1174</v>
      </c>
      <c r="G9" s="35"/>
    </row>
    <row r="10" hidden="1">
      <c r="A10" s="140">
        <v>1.150272511E9</v>
      </c>
      <c r="B10" s="6" t="str">
        <f t="shared" si="1"/>
        <v>1</v>
      </c>
      <c r="C10" s="114" t="s">
        <v>1174</v>
      </c>
      <c r="D10" s="114" t="s">
        <v>1174</v>
      </c>
      <c r="E10" s="6" t="s">
        <v>1029</v>
      </c>
      <c r="F10" s="6">
        <v>2698.0</v>
      </c>
      <c r="G10" s="33"/>
    </row>
    <row r="11" hidden="1">
      <c r="A11" s="139">
        <v>1.166221098E9</v>
      </c>
      <c r="B11" s="9" t="str">
        <f t="shared" si="1"/>
        <v>1</v>
      </c>
      <c r="C11" s="114" t="s">
        <v>1174</v>
      </c>
      <c r="D11" s="114" t="s">
        <v>1174</v>
      </c>
      <c r="E11" s="114" t="s">
        <v>1174</v>
      </c>
      <c r="F11" s="114" t="s">
        <v>1174</v>
      </c>
      <c r="G11" s="35"/>
    </row>
    <row r="12" hidden="1">
      <c r="A12" s="137">
        <v>1.12467612E9</v>
      </c>
      <c r="B12" s="6" t="str">
        <f t="shared" si="1"/>
        <v>1</v>
      </c>
      <c r="C12" s="114" t="s">
        <v>1174</v>
      </c>
      <c r="D12" s="114" t="s">
        <v>1174</v>
      </c>
      <c r="E12" s="114" t="s">
        <v>1174</v>
      </c>
      <c r="F12" s="114" t="s">
        <v>1174</v>
      </c>
      <c r="G12" s="33"/>
    </row>
    <row r="13" hidden="1">
      <c r="A13" s="139">
        <v>1.150059942E9</v>
      </c>
      <c r="B13" s="9" t="str">
        <f t="shared" si="1"/>
        <v>1</v>
      </c>
      <c r="C13" s="114" t="s">
        <v>1174</v>
      </c>
      <c r="D13" s="114" t="s">
        <v>1174</v>
      </c>
      <c r="E13" s="114" t="s">
        <v>1174</v>
      </c>
      <c r="F13" s="114" t="s">
        <v>1174</v>
      </c>
      <c r="G13" s="35"/>
    </row>
    <row r="14" hidden="1">
      <c r="A14" s="140">
        <v>3.856098267E9</v>
      </c>
      <c r="B14" s="6" t="str">
        <f t="shared" si="1"/>
        <v>1</v>
      </c>
      <c r="C14" s="114" t="s">
        <v>1174</v>
      </c>
      <c r="D14" s="114" t="s">
        <v>1174</v>
      </c>
      <c r="E14" s="6" t="s">
        <v>1033</v>
      </c>
      <c r="F14" s="6">
        <v>2738.0</v>
      </c>
      <c r="G14" s="33"/>
    </row>
    <row r="15" hidden="1">
      <c r="A15" s="138">
        <v>1.154166856E9</v>
      </c>
      <c r="B15" s="9" t="str">
        <f t="shared" si="1"/>
        <v>1</v>
      </c>
      <c r="C15" s="114" t="s">
        <v>1174</v>
      </c>
      <c r="D15" s="114" t="s">
        <v>1174</v>
      </c>
      <c r="E15" s="114" t="s">
        <v>1174</v>
      </c>
      <c r="F15" s="114" t="s">
        <v>1174</v>
      </c>
      <c r="G15" s="35"/>
    </row>
    <row r="16" hidden="1">
      <c r="A16" s="137">
        <v>1.1265383E9</v>
      </c>
      <c r="B16" s="6" t="str">
        <f t="shared" si="1"/>
        <v>1</v>
      </c>
      <c r="C16" s="6" t="s">
        <v>1541</v>
      </c>
      <c r="D16" s="6">
        <v>232.0</v>
      </c>
      <c r="E16" s="6" t="s">
        <v>1103</v>
      </c>
      <c r="F16" s="6">
        <v>938.0</v>
      </c>
      <c r="G16" s="33"/>
    </row>
    <row r="17" hidden="1">
      <c r="A17" s="138">
        <v>1.128735242E9</v>
      </c>
      <c r="B17" s="9" t="str">
        <f t="shared" si="1"/>
        <v>1</v>
      </c>
      <c r="C17" s="114" t="s">
        <v>1174</v>
      </c>
      <c r="D17" s="114" t="s">
        <v>1174</v>
      </c>
      <c r="E17" s="114" t="s">
        <v>1174</v>
      </c>
      <c r="F17" s="114" t="s">
        <v>1174</v>
      </c>
      <c r="G17" s="35"/>
    </row>
    <row r="18" hidden="1">
      <c r="A18" s="138">
        <v>1.161711196E9</v>
      </c>
      <c r="B18" s="6" t="str">
        <f t="shared" si="1"/>
        <v>1</v>
      </c>
      <c r="C18" s="114" t="s">
        <v>1174</v>
      </c>
      <c r="D18" s="114" t="s">
        <v>1174</v>
      </c>
      <c r="E18" s="114" t="s">
        <v>1174</v>
      </c>
      <c r="F18" s="114" t="s">
        <v>1174</v>
      </c>
      <c r="G18" s="33"/>
    </row>
    <row r="19" hidden="1">
      <c r="A19" s="138">
        <v>1.151027307E9</v>
      </c>
      <c r="B19" s="9" t="str">
        <f t="shared" si="1"/>
        <v>1</v>
      </c>
      <c r="C19" s="114" t="s">
        <v>1174</v>
      </c>
      <c r="D19" s="114" t="s">
        <v>1174</v>
      </c>
      <c r="E19" s="114" t="s">
        <v>1174</v>
      </c>
      <c r="F19" s="114" t="s">
        <v>1174</v>
      </c>
      <c r="G19" s="35"/>
    </row>
    <row r="20" hidden="1">
      <c r="A20" s="138">
        <v>1.155765491E9</v>
      </c>
      <c r="B20" s="6" t="str">
        <f t="shared" si="1"/>
        <v>1</v>
      </c>
      <c r="C20" s="114" t="s">
        <v>1174</v>
      </c>
      <c r="D20" s="114" t="s">
        <v>1174</v>
      </c>
      <c r="E20" s="114" t="s">
        <v>1174</v>
      </c>
      <c r="F20" s="114" t="s">
        <v>1174</v>
      </c>
      <c r="G20" s="33"/>
    </row>
    <row r="21" ht="15.75" hidden="1" customHeight="1">
      <c r="A21" s="138">
        <v>1.136332503E9</v>
      </c>
      <c r="B21" s="9" t="str">
        <f t="shared" si="1"/>
        <v>1</v>
      </c>
      <c r="C21" s="114" t="s">
        <v>1174</v>
      </c>
      <c r="D21" s="114" t="s">
        <v>1174</v>
      </c>
      <c r="E21" s="114" t="s">
        <v>1174</v>
      </c>
      <c r="F21" s="114" t="s">
        <v>1174</v>
      </c>
      <c r="G21" s="35"/>
    </row>
    <row r="22" ht="15.75" hidden="1" customHeight="1">
      <c r="A22" s="138">
        <v>1.165588059E9</v>
      </c>
      <c r="B22" s="6" t="str">
        <f t="shared" si="1"/>
        <v>1</v>
      </c>
      <c r="C22" s="114" t="s">
        <v>1174</v>
      </c>
      <c r="D22" s="114" t="s">
        <v>1174</v>
      </c>
      <c r="E22" s="114" t="s">
        <v>1174</v>
      </c>
      <c r="F22" s="114" t="s">
        <v>1174</v>
      </c>
      <c r="G22" s="33"/>
    </row>
    <row r="23" ht="15.75" hidden="1" customHeight="1">
      <c r="A23" s="139">
        <v>1.156602116E9</v>
      </c>
      <c r="B23" s="9" t="str">
        <f t="shared" si="1"/>
        <v>1</v>
      </c>
      <c r="C23" s="114" t="s">
        <v>1174</v>
      </c>
      <c r="D23" s="114" t="s">
        <v>1174</v>
      </c>
      <c r="E23" s="9" t="s">
        <v>964</v>
      </c>
      <c r="F23" s="9">
        <v>2005.0</v>
      </c>
      <c r="G23" s="35"/>
    </row>
    <row r="24" ht="15.75" hidden="1" customHeight="1">
      <c r="A24" s="137">
        <v>1.161475869E9</v>
      </c>
      <c r="B24" s="6" t="str">
        <f t="shared" si="1"/>
        <v>1</v>
      </c>
      <c r="C24" s="114" t="s">
        <v>1174</v>
      </c>
      <c r="D24" s="114" t="s">
        <v>1174</v>
      </c>
      <c r="E24" s="6" t="s">
        <v>1014</v>
      </c>
      <c r="F24" s="6">
        <v>2479.0</v>
      </c>
      <c r="G24" s="33"/>
    </row>
    <row r="25" ht="15.75" hidden="1" customHeight="1">
      <c r="A25" s="139">
        <v>1.166665806E9</v>
      </c>
      <c r="B25" s="9" t="str">
        <f t="shared" si="1"/>
        <v>1</v>
      </c>
      <c r="C25" s="9" t="s">
        <v>1268</v>
      </c>
      <c r="D25" s="9">
        <v>1536.0</v>
      </c>
      <c r="E25" s="9" t="s">
        <v>914</v>
      </c>
      <c r="F25" s="9">
        <v>1536.0</v>
      </c>
      <c r="G25" s="35"/>
    </row>
    <row r="26" ht="15.75" hidden="1" customHeight="1">
      <c r="A26" s="138">
        <v>1.134395152E9</v>
      </c>
      <c r="B26" s="6" t="str">
        <f t="shared" si="1"/>
        <v>1</v>
      </c>
      <c r="C26" s="114" t="s">
        <v>1174</v>
      </c>
      <c r="D26" s="114" t="s">
        <v>1174</v>
      </c>
      <c r="E26" s="114" t="s">
        <v>1174</v>
      </c>
      <c r="F26" s="114" t="s">
        <v>1174</v>
      </c>
      <c r="G26" s="33"/>
    </row>
    <row r="27" ht="15.75" hidden="1" customHeight="1">
      <c r="A27" s="139">
        <v>1.158241004E9</v>
      </c>
      <c r="B27" s="9" t="str">
        <f t="shared" si="1"/>
        <v>1</v>
      </c>
      <c r="C27" s="114" t="s">
        <v>1174</v>
      </c>
      <c r="D27" s="114" t="s">
        <v>1174</v>
      </c>
      <c r="E27" s="9" t="s">
        <v>1017</v>
      </c>
      <c r="F27" s="9">
        <v>2487.0</v>
      </c>
      <c r="G27" s="35"/>
    </row>
    <row r="28" ht="15.75" hidden="1" customHeight="1">
      <c r="A28" s="137">
        <v>1.124302371E9</v>
      </c>
      <c r="B28" s="6" t="str">
        <f t="shared" si="1"/>
        <v>1</v>
      </c>
      <c r="C28" s="114" t="s">
        <v>1174</v>
      </c>
      <c r="D28" s="114" t="s">
        <v>1174</v>
      </c>
      <c r="E28" s="6" t="s">
        <v>884</v>
      </c>
      <c r="F28" s="6">
        <v>740.0</v>
      </c>
      <c r="G28" s="33"/>
    </row>
    <row r="29" ht="15.75" hidden="1" customHeight="1">
      <c r="A29" s="139">
        <v>1.165851734E9</v>
      </c>
      <c r="B29" s="9" t="str">
        <f t="shared" si="1"/>
        <v>1</v>
      </c>
      <c r="C29" s="9" t="s">
        <v>1542</v>
      </c>
      <c r="D29" s="9"/>
      <c r="E29" s="114" t="s">
        <v>1174</v>
      </c>
      <c r="F29" s="114" t="s">
        <v>1174</v>
      </c>
      <c r="G29" s="35"/>
    </row>
    <row r="30" ht="15.75" hidden="1" customHeight="1">
      <c r="A30" s="137">
        <v>1.139308395E9</v>
      </c>
      <c r="B30" s="6" t="str">
        <f t="shared" si="1"/>
        <v>1</v>
      </c>
      <c r="C30" s="114" t="s">
        <v>1174</v>
      </c>
      <c r="D30" s="114" t="s">
        <v>1174</v>
      </c>
      <c r="E30" s="114" t="s">
        <v>1174</v>
      </c>
      <c r="F30" s="114" t="s">
        <v>1174</v>
      </c>
      <c r="G30" s="33"/>
    </row>
    <row r="31" ht="15.75" hidden="1" customHeight="1">
      <c r="A31" s="139">
        <v>2.255620898E9</v>
      </c>
      <c r="B31" s="9" t="str">
        <f t="shared" si="1"/>
        <v>1</v>
      </c>
      <c r="C31" s="114" t="s">
        <v>1174</v>
      </c>
      <c r="D31" s="114" t="s">
        <v>1174</v>
      </c>
      <c r="E31" s="9" t="s">
        <v>1035</v>
      </c>
      <c r="F31" s="9">
        <v>2741.0</v>
      </c>
      <c r="G31" s="35"/>
    </row>
    <row r="32" ht="15.75" hidden="1" customHeight="1">
      <c r="A32" s="137">
        <v>1.161619314E9</v>
      </c>
      <c r="B32" s="6" t="str">
        <f t="shared" si="1"/>
        <v>1</v>
      </c>
      <c r="C32" s="6" t="s">
        <v>1543</v>
      </c>
      <c r="D32" s="6"/>
      <c r="E32" s="114" t="s">
        <v>1174</v>
      </c>
      <c r="F32" s="114" t="s">
        <v>1174</v>
      </c>
      <c r="G32" s="33"/>
    </row>
    <row r="33" ht="15.75" hidden="1" customHeight="1">
      <c r="A33" s="139">
        <v>1.14406997E9</v>
      </c>
      <c r="B33" s="9" t="str">
        <f t="shared" si="1"/>
        <v>1</v>
      </c>
      <c r="C33" s="114" t="s">
        <v>1174</v>
      </c>
      <c r="D33" s="114" t="s">
        <v>1174</v>
      </c>
      <c r="E33" s="9" t="s">
        <v>1107</v>
      </c>
      <c r="F33" s="9">
        <v>2753.0</v>
      </c>
      <c r="G33" s="35"/>
    </row>
    <row r="34" ht="15.75" hidden="1" customHeight="1">
      <c r="A34" s="138">
        <v>1.125078637E9</v>
      </c>
      <c r="B34" s="6" t="str">
        <f t="shared" si="1"/>
        <v>1</v>
      </c>
      <c r="C34" s="114" t="s">
        <v>1174</v>
      </c>
      <c r="D34" s="114" t="s">
        <v>1174</v>
      </c>
      <c r="E34" s="114" t="s">
        <v>1174</v>
      </c>
      <c r="F34" s="114" t="s">
        <v>1174</v>
      </c>
      <c r="G34" s="33"/>
    </row>
    <row r="35" ht="15.75" hidden="1" customHeight="1">
      <c r="A35" s="139">
        <v>1.122973101E9</v>
      </c>
      <c r="B35" s="9" t="str">
        <f t="shared" si="1"/>
        <v>1</v>
      </c>
      <c r="C35" s="114" t="s">
        <v>1174</v>
      </c>
      <c r="D35" s="114" t="s">
        <v>1174</v>
      </c>
      <c r="E35" s="9" t="s">
        <v>941</v>
      </c>
      <c r="F35" s="9">
        <v>1768.0</v>
      </c>
      <c r="G35" s="35"/>
    </row>
    <row r="36" ht="15.75" hidden="1" customHeight="1">
      <c r="A36" s="137">
        <v>1.128666648E9</v>
      </c>
      <c r="B36" s="6" t="str">
        <f t="shared" si="1"/>
        <v>1</v>
      </c>
      <c r="C36" s="6" t="s">
        <v>1342</v>
      </c>
      <c r="D36" s="6">
        <v>754.0</v>
      </c>
      <c r="E36" s="6" t="s">
        <v>886</v>
      </c>
      <c r="F36" s="6">
        <v>754.0</v>
      </c>
      <c r="G36" s="33"/>
    </row>
    <row r="37" ht="15.75" hidden="1" customHeight="1">
      <c r="A37" s="138">
        <v>1.155048462E9</v>
      </c>
      <c r="B37" s="9" t="str">
        <f t="shared" si="1"/>
        <v>1</v>
      </c>
      <c r="C37" s="114" t="s">
        <v>1174</v>
      </c>
      <c r="D37" s="114" t="s">
        <v>1174</v>
      </c>
      <c r="E37" s="114" t="s">
        <v>1174</v>
      </c>
      <c r="F37" s="114" t="s">
        <v>1174</v>
      </c>
      <c r="G37" s="35"/>
    </row>
    <row r="38" ht="15.75" hidden="1" customHeight="1">
      <c r="A38" s="138">
        <v>1.170580789E9</v>
      </c>
      <c r="B38" s="6" t="str">
        <f t="shared" si="1"/>
        <v>1</v>
      </c>
      <c r="C38" s="114" t="s">
        <v>1174</v>
      </c>
      <c r="D38" s="114" t="s">
        <v>1174</v>
      </c>
      <c r="E38" s="114" t="s">
        <v>1174</v>
      </c>
      <c r="F38" s="114" t="s">
        <v>1174</v>
      </c>
      <c r="G38" s="33"/>
    </row>
    <row r="39" ht="15.75" hidden="1" customHeight="1">
      <c r="A39" s="138">
        <v>3.364523518E9</v>
      </c>
      <c r="B39" s="9" t="str">
        <f t="shared" si="1"/>
        <v>1</v>
      </c>
      <c r="C39" s="114" t="s">
        <v>1174</v>
      </c>
      <c r="D39" s="114" t="s">
        <v>1174</v>
      </c>
      <c r="E39" s="114" t="s">
        <v>1174</v>
      </c>
      <c r="F39" s="114" t="s">
        <v>1174</v>
      </c>
      <c r="G39" s="35"/>
    </row>
    <row r="40" ht="15.75" hidden="1" customHeight="1">
      <c r="A40" s="138">
        <v>1.130422362E9</v>
      </c>
      <c r="B40" s="6" t="str">
        <f t="shared" si="1"/>
        <v>1</v>
      </c>
      <c r="C40" s="114" t="s">
        <v>1174</v>
      </c>
      <c r="D40" s="114" t="s">
        <v>1174</v>
      </c>
      <c r="E40" s="114" t="s">
        <v>1174</v>
      </c>
      <c r="F40" s="114" t="s">
        <v>1174</v>
      </c>
      <c r="G40" s="33"/>
    </row>
    <row r="41" ht="15.75" hidden="1" customHeight="1">
      <c r="A41" s="138">
        <v>3.888674454E9</v>
      </c>
      <c r="B41" s="9" t="str">
        <f t="shared" si="1"/>
        <v>1</v>
      </c>
      <c r="C41" s="114" t="s">
        <v>1174</v>
      </c>
      <c r="D41" s="114" t="s">
        <v>1174</v>
      </c>
      <c r="E41" s="114" t="s">
        <v>1174</v>
      </c>
      <c r="F41" s="114" t="s">
        <v>1174</v>
      </c>
      <c r="G41" s="35"/>
    </row>
    <row r="42" ht="15.75" hidden="1" customHeight="1">
      <c r="A42" s="138">
        <v>1.124729723E9</v>
      </c>
      <c r="B42" s="6" t="str">
        <f t="shared" si="1"/>
        <v>1</v>
      </c>
      <c r="C42" s="114" t="s">
        <v>1174</v>
      </c>
      <c r="D42" s="114" t="s">
        <v>1174</v>
      </c>
      <c r="E42" s="114" t="s">
        <v>1174</v>
      </c>
      <c r="F42" s="114" t="s">
        <v>1174</v>
      </c>
      <c r="G42" s="33"/>
    </row>
    <row r="43" ht="15.75" hidden="1" customHeight="1">
      <c r="A43" s="139">
        <v>1.157802702E9</v>
      </c>
      <c r="B43" s="9" t="str">
        <f t="shared" si="1"/>
        <v>1</v>
      </c>
      <c r="C43" s="9" t="s">
        <v>1424</v>
      </c>
      <c r="D43" s="9">
        <v>1978.0</v>
      </c>
      <c r="E43" s="114" t="s">
        <v>1174</v>
      </c>
      <c r="F43" s="114" t="s">
        <v>1174</v>
      </c>
      <c r="G43" s="35"/>
    </row>
    <row r="44" ht="15.75" hidden="1" customHeight="1">
      <c r="A44" s="138">
        <v>1.133833531E9</v>
      </c>
      <c r="B44" s="6" t="str">
        <f t="shared" si="1"/>
        <v>1</v>
      </c>
      <c r="C44" s="114" t="s">
        <v>1174</v>
      </c>
      <c r="D44" s="114" t="s">
        <v>1174</v>
      </c>
      <c r="E44" s="114" t="s">
        <v>1174</v>
      </c>
      <c r="F44" s="114" t="s">
        <v>1174</v>
      </c>
      <c r="G44" s="33"/>
    </row>
    <row r="45" ht="15.75" hidden="1" customHeight="1">
      <c r="A45" s="138">
        <v>1.168842817E9</v>
      </c>
      <c r="B45" s="9" t="str">
        <f t="shared" si="1"/>
        <v>1</v>
      </c>
      <c r="C45" s="114" t="s">
        <v>1174</v>
      </c>
      <c r="D45" s="114" t="s">
        <v>1174</v>
      </c>
      <c r="E45" s="114" t="s">
        <v>1174</v>
      </c>
      <c r="F45" s="114" t="s">
        <v>1174</v>
      </c>
      <c r="G45" s="35"/>
    </row>
    <row r="46" ht="15.75" hidden="1" customHeight="1">
      <c r="A46" s="138">
        <v>1.123567199E9</v>
      </c>
      <c r="B46" s="6" t="str">
        <f t="shared" si="1"/>
        <v>1</v>
      </c>
      <c r="C46" s="114" t="s">
        <v>1174</v>
      </c>
      <c r="D46" s="114" t="s">
        <v>1174</v>
      </c>
      <c r="E46" s="114" t="s">
        <v>1174</v>
      </c>
      <c r="F46" s="114" t="s">
        <v>1174</v>
      </c>
      <c r="G46" s="33"/>
    </row>
    <row r="47" ht="15.75" hidden="1" customHeight="1">
      <c r="A47" s="139">
        <v>1.125526045E9</v>
      </c>
      <c r="B47" s="9" t="str">
        <f t="shared" si="1"/>
        <v>1</v>
      </c>
      <c r="C47" s="9" t="s">
        <v>1319</v>
      </c>
      <c r="D47" s="9">
        <v>2891.0</v>
      </c>
      <c r="E47" s="114" t="s">
        <v>1174</v>
      </c>
      <c r="F47" s="114" t="s">
        <v>1174</v>
      </c>
      <c r="G47" s="35"/>
    </row>
    <row r="48" ht="15.75" hidden="1" customHeight="1">
      <c r="A48" s="138">
        <v>1.167028705E9</v>
      </c>
      <c r="B48" s="6" t="str">
        <f t="shared" si="1"/>
        <v>1</v>
      </c>
      <c r="C48" s="114" t="s">
        <v>1174</v>
      </c>
      <c r="D48" s="114" t="s">
        <v>1174</v>
      </c>
      <c r="E48" s="114" t="s">
        <v>1174</v>
      </c>
      <c r="F48" s="114" t="s">
        <v>1174</v>
      </c>
      <c r="G48" s="33"/>
    </row>
    <row r="49" ht="15.75" hidden="1" customHeight="1">
      <c r="A49" s="138">
        <v>1.126217143E9</v>
      </c>
      <c r="B49" s="9" t="str">
        <f t="shared" si="1"/>
        <v>1</v>
      </c>
      <c r="C49" s="114" t="s">
        <v>1174</v>
      </c>
      <c r="D49" s="114" t="s">
        <v>1174</v>
      </c>
      <c r="E49" s="114" t="s">
        <v>1174</v>
      </c>
      <c r="F49" s="114" t="s">
        <v>1174</v>
      </c>
      <c r="G49" s="35"/>
    </row>
    <row r="50" ht="15.75" hidden="1" customHeight="1">
      <c r="A50" s="138">
        <v>1.169176566E9</v>
      </c>
      <c r="B50" s="6" t="str">
        <f t="shared" si="1"/>
        <v>1</v>
      </c>
      <c r="C50" s="114" t="s">
        <v>1174</v>
      </c>
      <c r="D50" s="114" t="s">
        <v>1174</v>
      </c>
      <c r="E50" s="114" t="s">
        <v>1174</v>
      </c>
      <c r="F50" s="114" t="s">
        <v>1174</v>
      </c>
      <c r="G50" s="33"/>
    </row>
    <row r="51" ht="15.75" hidden="1" customHeight="1">
      <c r="A51" s="139">
        <v>1.162059625E9</v>
      </c>
      <c r="B51" s="9" t="str">
        <f t="shared" si="1"/>
        <v>1</v>
      </c>
      <c r="C51" s="9" t="s">
        <v>1544</v>
      </c>
      <c r="D51" s="9">
        <v>1957.0</v>
      </c>
      <c r="E51" s="114" t="s">
        <v>1174</v>
      </c>
      <c r="F51" s="114" t="s">
        <v>1174</v>
      </c>
      <c r="G51" s="35"/>
    </row>
    <row r="52" ht="15.75" hidden="1" customHeight="1">
      <c r="A52" s="138">
        <v>1.131179622E9</v>
      </c>
      <c r="B52" s="6" t="str">
        <f t="shared" si="1"/>
        <v>1</v>
      </c>
      <c r="C52" s="114" t="s">
        <v>1174</v>
      </c>
      <c r="D52" s="114" t="s">
        <v>1174</v>
      </c>
      <c r="E52" s="114" t="s">
        <v>1174</v>
      </c>
      <c r="F52" s="114" t="s">
        <v>1174</v>
      </c>
      <c r="G52" s="33"/>
    </row>
    <row r="53" ht="15.75" hidden="1" customHeight="1">
      <c r="A53" s="139">
        <v>1.134039809E9</v>
      </c>
      <c r="B53" s="9" t="str">
        <f t="shared" si="1"/>
        <v>1</v>
      </c>
      <c r="C53" s="9" t="s">
        <v>1277</v>
      </c>
      <c r="D53" s="9">
        <v>450.0</v>
      </c>
      <c r="E53" s="114" t="s">
        <v>1174</v>
      </c>
      <c r="F53" s="114" t="s">
        <v>1174</v>
      </c>
      <c r="G53" s="35"/>
    </row>
    <row r="54" ht="15.75" hidden="1" customHeight="1">
      <c r="A54" s="138">
        <v>1.139126799E9</v>
      </c>
      <c r="B54" s="6" t="str">
        <f t="shared" si="1"/>
        <v>1</v>
      </c>
      <c r="C54" s="114" t="s">
        <v>1174</v>
      </c>
      <c r="D54" s="114" t="s">
        <v>1174</v>
      </c>
      <c r="E54" s="114" t="s">
        <v>1174</v>
      </c>
      <c r="F54" s="114" t="s">
        <v>1174</v>
      </c>
      <c r="G54" s="33"/>
    </row>
    <row r="55" ht="15.75" hidden="1" customHeight="1">
      <c r="A55" s="139">
        <v>1.1381749E9</v>
      </c>
      <c r="B55" s="9" t="str">
        <f t="shared" si="1"/>
        <v>1</v>
      </c>
      <c r="C55" s="9" t="s">
        <v>1381</v>
      </c>
      <c r="D55" s="9">
        <v>1850.0</v>
      </c>
      <c r="E55" s="114" t="s">
        <v>1174</v>
      </c>
      <c r="F55" s="114" t="s">
        <v>1174</v>
      </c>
      <c r="G55" s="35"/>
    </row>
    <row r="56" ht="15.75" hidden="1" customHeight="1">
      <c r="A56" s="138">
        <v>1.137772867E9</v>
      </c>
      <c r="B56" s="6" t="str">
        <f t="shared" si="1"/>
        <v>1</v>
      </c>
      <c r="C56" s="114" t="s">
        <v>1174</v>
      </c>
      <c r="D56" s="114" t="s">
        <v>1174</v>
      </c>
      <c r="E56" s="114" t="s">
        <v>1174</v>
      </c>
      <c r="F56" s="114" t="s">
        <v>1174</v>
      </c>
      <c r="G56" s="33"/>
    </row>
    <row r="57" ht="15.75" hidden="1" customHeight="1">
      <c r="A57" s="139">
        <v>1.126744764E9</v>
      </c>
      <c r="B57" s="9" t="str">
        <f t="shared" si="1"/>
        <v>1</v>
      </c>
      <c r="C57" s="114" t="s">
        <v>1174</v>
      </c>
      <c r="D57" s="114" t="s">
        <v>1174</v>
      </c>
      <c r="E57" s="9" t="s">
        <v>1050</v>
      </c>
      <c r="F57" s="9">
        <v>2849.0</v>
      </c>
      <c r="G57" s="35"/>
    </row>
    <row r="58" ht="15.75" hidden="1" customHeight="1">
      <c r="A58" s="138">
        <v>1.155951274E9</v>
      </c>
      <c r="B58" s="6" t="str">
        <f t="shared" si="1"/>
        <v>1</v>
      </c>
      <c r="C58" s="114" t="s">
        <v>1174</v>
      </c>
      <c r="D58" s="114" t="s">
        <v>1174</v>
      </c>
      <c r="E58" s="114" t="s">
        <v>1174</v>
      </c>
      <c r="F58" s="114" t="s">
        <v>1174</v>
      </c>
      <c r="G58" s="33"/>
    </row>
    <row r="59" ht="15.75" hidden="1" customHeight="1">
      <c r="A59" s="139">
        <v>1.150235407E9</v>
      </c>
      <c r="B59" s="9" t="str">
        <f t="shared" si="1"/>
        <v>1</v>
      </c>
      <c r="C59" s="114" t="s">
        <v>1174</v>
      </c>
      <c r="D59" s="114" t="s">
        <v>1174</v>
      </c>
      <c r="E59" s="9" t="s">
        <v>1045</v>
      </c>
      <c r="F59" s="9">
        <v>2785.0</v>
      </c>
      <c r="G59" s="35"/>
    </row>
    <row r="60" ht="15.75" hidden="1" customHeight="1">
      <c r="A60" s="137">
        <v>1.128788904E9</v>
      </c>
      <c r="B60" s="6" t="str">
        <f t="shared" si="1"/>
        <v>1</v>
      </c>
      <c r="C60" s="6" t="s">
        <v>1286</v>
      </c>
      <c r="D60" s="6">
        <v>2166.0</v>
      </c>
      <c r="E60" s="6" t="s">
        <v>982</v>
      </c>
      <c r="F60" s="6">
        <v>2166.0</v>
      </c>
      <c r="G60" s="33"/>
    </row>
    <row r="61" ht="15.75" hidden="1" customHeight="1">
      <c r="A61" s="139">
        <v>1.165018528E9</v>
      </c>
      <c r="B61" s="9" t="str">
        <f t="shared" si="1"/>
        <v>1</v>
      </c>
      <c r="C61" s="114" t="s">
        <v>1174</v>
      </c>
      <c r="D61" s="114" t="s">
        <v>1174</v>
      </c>
      <c r="E61" s="9" t="s">
        <v>978</v>
      </c>
      <c r="F61" s="9">
        <v>2137.0</v>
      </c>
      <c r="G61" s="35"/>
    </row>
    <row r="62" ht="15.75" hidden="1" customHeight="1">
      <c r="A62" s="138">
        <v>1.160388596E9</v>
      </c>
      <c r="B62" s="6" t="str">
        <f t="shared" si="1"/>
        <v>1</v>
      </c>
      <c r="C62" s="114" t="s">
        <v>1174</v>
      </c>
      <c r="D62" s="114" t="s">
        <v>1174</v>
      </c>
      <c r="E62" s="114" t="s">
        <v>1174</v>
      </c>
      <c r="F62" s="114" t="s">
        <v>1174</v>
      </c>
      <c r="G62" s="33"/>
    </row>
    <row r="63" ht="15.75" hidden="1" customHeight="1">
      <c r="A63" s="139">
        <v>1.126691233E9</v>
      </c>
      <c r="B63" s="9" t="str">
        <f t="shared" si="1"/>
        <v>1</v>
      </c>
      <c r="C63" s="9" t="s">
        <v>1348</v>
      </c>
      <c r="D63" s="9">
        <v>1644.0</v>
      </c>
      <c r="E63" s="114" t="s">
        <v>1174</v>
      </c>
      <c r="F63" s="114" t="s">
        <v>1174</v>
      </c>
      <c r="G63" s="35"/>
    </row>
    <row r="64" ht="15.75" hidden="1" customHeight="1">
      <c r="A64" s="138">
        <v>1.168863734E9</v>
      </c>
      <c r="B64" s="6" t="str">
        <f t="shared" si="1"/>
        <v>1</v>
      </c>
      <c r="C64" s="114" t="s">
        <v>1174</v>
      </c>
      <c r="D64" s="114" t="s">
        <v>1174</v>
      </c>
      <c r="E64" s="114" t="s">
        <v>1174</v>
      </c>
      <c r="F64" s="114" t="s">
        <v>1174</v>
      </c>
      <c r="G64" s="33"/>
    </row>
    <row r="65" ht="15.75" hidden="1" customHeight="1">
      <c r="A65" s="138">
        <v>1.136655216E9</v>
      </c>
      <c r="B65" s="9" t="str">
        <f t="shared" si="1"/>
        <v>1</v>
      </c>
      <c r="C65" s="114" t="s">
        <v>1174</v>
      </c>
      <c r="D65" s="114" t="s">
        <v>1174</v>
      </c>
      <c r="E65" s="114" t="s">
        <v>1174</v>
      </c>
      <c r="F65" s="114" t="s">
        <v>1174</v>
      </c>
      <c r="G65" s="35"/>
    </row>
    <row r="66" ht="15.75" hidden="1" customHeight="1">
      <c r="A66" s="138">
        <v>1.151116343E9</v>
      </c>
      <c r="B66" s="6" t="str">
        <f t="shared" si="1"/>
        <v>1</v>
      </c>
      <c r="C66" s="114" t="s">
        <v>1174</v>
      </c>
      <c r="D66" s="114" t="s">
        <v>1174</v>
      </c>
      <c r="E66" s="114" t="s">
        <v>1174</v>
      </c>
      <c r="F66" s="114" t="s">
        <v>1174</v>
      </c>
      <c r="G66" s="33"/>
    </row>
    <row r="67" ht="15.75" hidden="1" customHeight="1">
      <c r="A67" s="138">
        <v>1.1708144E9</v>
      </c>
      <c r="B67" s="9" t="str">
        <f t="shared" si="1"/>
        <v>1</v>
      </c>
      <c r="C67" s="114" t="s">
        <v>1174</v>
      </c>
      <c r="D67" s="114" t="s">
        <v>1174</v>
      </c>
      <c r="E67" s="114" t="s">
        <v>1174</v>
      </c>
      <c r="F67" s="114" t="s">
        <v>1174</v>
      </c>
      <c r="G67" s="35"/>
    </row>
    <row r="68" ht="15.75" hidden="1" customHeight="1">
      <c r="A68" s="138">
        <v>1.168248732E9</v>
      </c>
      <c r="B68" s="6" t="str">
        <f t="shared" si="1"/>
        <v>1</v>
      </c>
      <c r="C68" s="114" t="s">
        <v>1174</v>
      </c>
      <c r="D68" s="114" t="s">
        <v>1174</v>
      </c>
      <c r="E68" s="114" t="s">
        <v>1174</v>
      </c>
      <c r="F68" s="114" t="s">
        <v>1174</v>
      </c>
      <c r="G68" s="33"/>
    </row>
    <row r="69" ht="15.75" hidden="1" customHeight="1">
      <c r="A69" s="138">
        <v>1.149144788E9</v>
      </c>
      <c r="B69" s="9" t="str">
        <f t="shared" si="1"/>
        <v>1</v>
      </c>
      <c r="C69" s="114" t="s">
        <v>1174</v>
      </c>
      <c r="D69" s="114" t="s">
        <v>1174</v>
      </c>
      <c r="E69" s="114" t="s">
        <v>1174</v>
      </c>
      <c r="F69" s="114" t="s">
        <v>1174</v>
      </c>
      <c r="G69" s="35"/>
    </row>
    <row r="70" ht="15.75" hidden="1" customHeight="1">
      <c r="A70" s="138">
        <v>1.156140759E9</v>
      </c>
      <c r="B70" s="6" t="str">
        <f t="shared" si="1"/>
        <v>1</v>
      </c>
      <c r="C70" s="114" t="s">
        <v>1174</v>
      </c>
      <c r="D70" s="114" t="s">
        <v>1174</v>
      </c>
      <c r="E70" s="114" t="s">
        <v>1174</v>
      </c>
      <c r="F70" s="114" t="s">
        <v>1174</v>
      </c>
      <c r="G70" s="33"/>
    </row>
    <row r="71" ht="15.75" hidden="1" customHeight="1">
      <c r="A71" s="138">
        <v>1.138205959E9</v>
      </c>
      <c r="B71" s="9" t="str">
        <f t="shared" si="1"/>
        <v>1</v>
      </c>
      <c r="C71" s="114" t="s">
        <v>1174</v>
      </c>
      <c r="D71" s="114" t="s">
        <v>1174</v>
      </c>
      <c r="E71" s="114" t="s">
        <v>1174</v>
      </c>
      <c r="F71" s="114" t="s">
        <v>1174</v>
      </c>
      <c r="G71" s="35"/>
    </row>
    <row r="72" ht="15.75" hidden="1" customHeight="1">
      <c r="A72" s="138">
        <v>1.124077352E9</v>
      </c>
      <c r="B72" s="6" t="str">
        <f t="shared" si="1"/>
        <v>1</v>
      </c>
      <c r="C72" s="114" t="s">
        <v>1174</v>
      </c>
      <c r="D72" s="114" t="s">
        <v>1174</v>
      </c>
      <c r="E72" s="114" t="s">
        <v>1174</v>
      </c>
      <c r="F72" s="114" t="s">
        <v>1174</v>
      </c>
      <c r="G72" s="33"/>
    </row>
    <row r="73" ht="15.75" hidden="1" customHeight="1">
      <c r="A73" s="138">
        <v>1.140963528E9</v>
      </c>
      <c r="B73" s="9" t="str">
        <f t="shared" si="1"/>
        <v>1</v>
      </c>
      <c r="C73" s="114" t="s">
        <v>1174</v>
      </c>
      <c r="D73" s="114" t="s">
        <v>1174</v>
      </c>
      <c r="E73" s="114" t="s">
        <v>1174</v>
      </c>
      <c r="F73" s="114" t="s">
        <v>1174</v>
      </c>
      <c r="G73" s="35"/>
    </row>
    <row r="74" ht="15.75" hidden="1" customHeight="1">
      <c r="A74" s="137">
        <v>1.127487823E9</v>
      </c>
      <c r="B74" s="6" t="str">
        <f t="shared" si="1"/>
        <v>1</v>
      </c>
      <c r="C74" s="6" t="s">
        <v>1457</v>
      </c>
      <c r="D74" s="6">
        <v>3033.0</v>
      </c>
      <c r="E74" s="114" t="s">
        <v>1174</v>
      </c>
      <c r="F74" s="114" t="s">
        <v>1174</v>
      </c>
      <c r="G74" s="33"/>
    </row>
    <row r="75" ht="15.75" hidden="1" customHeight="1">
      <c r="A75" s="138">
        <v>1.152203337E9</v>
      </c>
      <c r="B75" s="9" t="str">
        <f t="shared" si="1"/>
        <v>1</v>
      </c>
      <c r="C75" s="114" t="s">
        <v>1174</v>
      </c>
      <c r="D75" s="114" t="s">
        <v>1174</v>
      </c>
      <c r="E75" s="114" t="s">
        <v>1174</v>
      </c>
      <c r="F75" s="114" t="s">
        <v>1174</v>
      </c>
      <c r="G75" s="35"/>
    </row>
    <row r="76" ht="15.75" hidden="1" customHeight="1">
      <c r="A76" s="138">
        <v>1.135806495E9</v>
      </c>
      <c r="B76" s="6" t="str">
        <f t="shared" si="1"/>
        <v>1</v>
      </c>
      <c r="C76" s="114" t="s">
        <v>1174</v>
      </c>
      <c r="D76" s="114" t="s">
        <v>1174</v>
      </c>
      <c r="E76" s="114" t="s">
        <v>1174</v>
      </c>
      <c r="F76" s="114" t="s">
        <v>1174</v>
      </c>
      <c r="G76" s="33"/>
    </row>
    <row r="77" ht="15.75" hidden="1" customHeight="1">
      <c r="A77" s="139">
        <v>1.171661108E9</v>
      </c>
      <c r="B77" s="9" t="str">
        <f t="shared" si="1"/>
        <v>1</v>
      </c>
      <c r="C77" s="9" t="s">
        <v>1481</v>
      </c>
      <c r="D77" s="9">
        <v>1674.0</v>
      </c>
      <c r="E77" s="114" t="s">
        <v>1174</v>
      </c>
      <c r="F77" s="114" t="s">
        <v>1174</v>
      </c>
      <c r="G77" s="35"/>
    </row>
    <row r="78" ht="15.75" hidden="1" customHeight="1">
      <c r="A78" s="137">
        <v>1.136311327E9</v>
      </c>
      <c r="B78" s="6" t="str">
        <f t="shared" si="1"/>
        <v>1</v>
      </c>
      <c r="C78" s="114" t="s">
        <v>1174</v>
      </c>
      <c r="D78" s="114" t="s">
        <v>1174</v>
      </c>
      <c r="E78" s="6" t="s">
        <v>1101</v>
      </c>
      <c r="F78" s="6">
        <v>3240.0</v>
      </c>
      <c r="G78" s="33"/>
    </row>
    <row r="79" ht="15.75" hidden="1" customHeight="1">
      <c r="A79" s="138">
        <v>1.144078886E9</v>
      </c>
      <c r="B79" s="9" t="str">
        <f t="shared" si="1"/>
        <v>1</v>
      </c>
      <c r="C79" s="114" t="s">
        <v>1174</v>
      </c>
      <c r="D79" s="114" t="s">
        <v>1174</v>
      </c>
      <c r="E79" s="114" t="s">
        <v>1174</v>
      </c>
      <c r="F79" s="114" t="s">
        <v>1174</v>
      </c>
      <c r="G79" s="35"/>
    </row>
    <row r="80" ht="15.75" hidden="1" customHeight="1">
      <c r="A80" s="138">
        <v>1.123840443E9</v>
      </c>
      <c r="B80" s="6" t="str">
        <f t="shared" si="1"/>
        <v>1</v>
      </c>
      <c r="C80" s="114" t="s">
        <v>1174</v>
      </c>
      <c r="D80" s="114" t="s">
        <v>1174</v>
      </c>
      <c r="E80" s="114" t="s">
        <v>1174</v>
      </c>
      <c r="F80" s="114" t="s">
        <v>1174</v>
      </c>
      <c r="G80" s="33"/>
    </row>
    <row r="81" ht="15.75" hidden="1" customHeight="1">
      <c r="A81" s="138">
        <v>1.138238839E9</v>
      </c>
      <c r="B81" s="9" t="str">
        <f t="shared" si="1"/>
        <v>1</v>
      </c>
      <c r="C81" s="114" t="s">
        <v>1174</v>
      </c>
      <c r="D81" s="114" t="s">
        <v>1174</v>
      </c>
      <c r="E81" s="114" t="s">
        <v>1174</v>
      </c>
      <c r="F81" s="114" t="s">
        <v>1174</v>
      </c>
      <c r="G81" s="35"/>
    </row>
    <row r="82" ht="15.75" hidden="1" customHeight="1">
      <c r="A82" s="138">
        <v>1.165491429E9</v>
      </c>
      <c r="B82" s="6" t="str">
        <f t="shared" si="1"/>
        <v>1</v>
      </c>
      <c r="C82" s="114" t="s">
        <v>1174</v>
      </c>
      <c r="D82" s="114" t="s">
        <v>1174</v>
      </c>
      <c r="E82" s="114" t="s">
        <v>1174</v>
      </c>
      <c r="F82" s="114" t="s">
        <v>1174</v>
      </c>
      <c r="G82" s="33"/>
    </row>
    <row r="83" ht="15.75" hidden="1" customHeight="1">
      <c r="A83" s="139">
        <v>1.141697938E9</v>
      </c>
      <c r="B83" s="9" t="str">
        <f t="shared" si="1"/>
        <v>1</v>
      </c>
      <c r="C83" s="9" t="s">
        <v>1337</v>
      </c>
      <c r="D83" s="9">
        <v>1931.0</v>
      </c>
      <c r="E83" s="9" t="s">
        <v>951</v>
      </c>
      <c r="F83" s="9">
        <v>1931.0</v>
      </c>
      <c r="G83" s="35"/>
    </row>
    <row r="84" ht="15.75" hidden="1" customHeight="1">
      <c r="A84" s="137">
        <v>1.161566965E9</v>
      </c>
      <c r="B84" s="6" t="str">
        <f t="shared" si="1"/>
        <v>1</v>
      </c>
      <c r="C84" s="6" t="s">
        <v>1545</v>
      </c>
      <c r="D84" s="6"/>
      <c r="E84" s="114" t="s">
        <v>1174</v>
      </c>
      <c r="F84" s="114" t="s">
        <v>1174</v>
      </c>
      <c r="G84" s="33"/>
    </row>
    <row r="85" ht="15.75" hidden="1" customHeight="1">
      <c r="A85" s="139">
        <v>1.164500022E9</v>
      </c>
      <c r="B85" s="9" t="str">
        <f t="shared" si="1"/>
        <v>1</v>
      </c>
      <c r="C85" s="114" t="s">
        <v>1174</v>
      </c>
      <c r="D85" s="114" t="s">
        <v>1174</v>
      </c>
      <c r="E85" s="114" t="s">
        <v>1174</v>
      </c>
      <c r="F85" s="114" t="s">
        <v>1174</v>
      </c>
      <c r="G85" s="35"/>
    </row>
    <row r="86" ht="15.75" hidden="1" customHeight="1">
      <c r="A86" s="137">
        <v>1.131986676E9</v>
      </c>
      <c r="B86" s="6" t="str">
        <f t="shared" si="1"/>
        <v>1</v>
      </c>
      <c r="C86" s="114" t="s">
        <v>1174</v>
      </c>
      <c r="D86" s="114" t="s">
        <v>1174</v>
      </c>
      <c r="E86" s="6" t="s">
        <v>1006</v>
      </c>
      <c r="F86" s="6">
        <v>2379.0</v>
      </c>
      <c r="G86" s="33"/>
    </row>
    <row r="87" ht="15.75" hidden="1" customHeight="1">
      <c r="A87" s="139">
        <v>1.164594789E9</v>
      </c>
      <c r="B87" s="9" t="str">
        <f t="shared" si="1"/>
        <v>1</v>
      </c>
      <c r="C87" s="114" t="s">
        <v>1174</v>
      </c>
      <c r="D87" s="114" t="s">
        <v>1174</v>
      </c>
      <c r="E87" s="114" t="s">
        <v>1174</v>
      </c>
      <c r="F87" s="114" t="s">
        <v>1174</v>
      </c>
      <c r="G87" s="35"/>
    </row>
    <row r="88" ht="15.75" hidden="1" customHeight="1">
      <c r="A88" s="137">
        <v>1.161898428E9</v>
      </c>
      <c r="B88" s="6" t="str">
        <f t="shared" si="1"/>
        <v>1</v>
      </c>
      <c r="C88" s="114" t="s">
        <v>1174</v>
      </c>
      <c r="D88" s="114" t="s">
        <v>1174</v>
      </c>
      <c r="E88" s="114" t="s">
        <v>1174</v>
      </c>
      <c r="F88" s="114" t="s">
        <v>1174</v>
      </c>
      <c r="G88" s="33"/>
    </row>
    <row r="89" ht="15.75" hidden="1" customHeight="1">
      <c r="A89" s="139">
        <v>1.169071195E9</v>
      </c>
      <c r="B89" s="9" t="str">
        <f t="shared" si="1"/>
        <v>1</v>
      </c>
      <c r="C89" s="9" t="s">
        <v>1339</v>
      </c>
      <c r="D89" s="9">
        <v>2458.0</v>
      </c>
      <c r="E89" s="114" t="s">
        <v>1174</v>
      </c>
      <c r="F89" s="114" t="s">
        <v>1174</v>
      </c>
      <c r="G89" s="35"/>
    </row>
    <row r="90" ht="15.75" hidden="1" customHeight="1">
      <c r="A90" s="137">
        <v>1.122633161E9</v>
      </c>
      <c r="B90" s="6" t="str">
        <f t="shared" si="1"/>
        <v>1</v>
      </c>
      <c r="C90" s="114" t="s">
        <v>1174</v>
      </c>
      <c r="D90" s="114" t="s">
        <v>1174</v>
      </c>
      <c r="E90" s="6" t="s">
        <v>1002</v>
      </c>
      <c r="F90" s="6">
        <v>2355.0</v>
      </c>
      <c r="G90" s="33"/>
    </row>
    <row r="91" ht="15.75" hidden="1" customHeight="1">
      <c r="A91" s="139">
        <v>1.154983632E9</v>
      </c>
      <c r="B91" s="9" t="str">
        <f t="shared" si="1"/>
        <v>1</v>
      </c>
      <c r="C91" s="9" t="s">
        <v>1359</v>
      </c>
      <c r="D91" s="9">
        <v>1984.0</v>
      </c>
      <c r="E91" s="114" t="s">
        <v>1174</v>
      </c>
      <c r="F91" s="114" t="s">
        <v>1174</v>
      </c>
      <c r="G91" s="35"/>
    </row>
    <row r="92" ht="15.75" hidden="1" customHeight="1">
      <c r="A92" s="137">
        <v>1.153205634E9</v>
      </c>
      <c r="B92" s="6" t="str">
        <f t="shared" si="1"/>
        <v>1</v>
      </c>
      <c r="C92" s="6" t="s">
        <v>1546</v>
      </c>
      <c r="D92" s="6"/>
      <c r="E92" s="6" t="s">
        <v>1031</v>
      </c>
      <c r="F92" s="6">
        <v>2737.0</v>
      </c>
      <c r="G92" s="33"/>
    </row>
    <row r="93" ht="15.75" hidden="1" customHeight="1">
      <c r="A93" s="139">
        <v>1.138279435E9</v>
      </c>
      <c r="B93" s="9" t="str">
        <f t="shared" si="1"/>
        <v>1</v>
      </c>
      <c r="C93" s="114" t="s">
        <v>1174</v>
      </c>
      <c r="D93" s="114" t="s">
        <v>1174</v>
      </c>
      <c r="E93" s="9" t="s">
        <v>1026</v>
      </c>
      <c r="F93" s="9">
        <v>2660.0</v>
      </c>
      <c r="G93" s="35"/>
    </row>
    <row r="94" ht="15.75" hidden="1" customHeight="1">
      <c r="A94" s="138">
        <v>1.14085533E9</v>
      </c>
      <c r="B94" s="6" t="str">
        <f t="shared" si="1"/>
        <v>1</v>
      </c>
      <c r="C94" s="114" t="s">
        <v>1174</v>
      </c>
      <c r="D94" s="114" t="s">
        <v>1174</v>
      </c>
      <c r="E94" s="114" t="s">
        <v>1174</v>
      </c>
      <c r="F94" s="114" t="s">
        <v>1174</v>
      </c>
      <c r="G94" s="33"/>
    </row>
    <row r="95" ht="15.75" hidden="1" customHeight="1">
      <c r="A95" s="139">
        <v>1.127445232E9</v>
      </c>
      <c r="B95" s="9" t="str">
        <f t="shared" si="1"/>
        <v>1</v>
      </c>
      <c r="C95" s="9" t="s">
        <v>1304</v>
      </c>
      <c r="D95" s="9">
        <v>2746.0</v>
      </c>
      <c r="E95" s="9" t="s">
        <v>1039</v>
      </c>
      <c r="F95" s="9">
        <v>2746.0</v>
      </c>
      <c r="G95" s="35"/>
    </row>
    <row r="96" ht="15.75" hidden="1" customHeight="1">
      <c r="A96" s="138">
        <v>1.124551493E9</v>
      </c>
      <c r="B96" s="6" t="str">
        <f t="shared" si="1"/>
        <v>1</v>
      </c>
      <c r="C96" s="114" t="s">
        <v>1174</v>
      </c>
      <c r="D96" s="114" t="s">
        <v>1174</v>
      </c>
      <c r="E96" s="114" t="s">
        <v>1174</v>
      </c>
      <c r="F96" s="114" t="s">
        <v>1174</v>
      </c>
      <c r="G96" s="33"/>
    </row>
    <row r="97" ht="15.75" hidden="1" customHeight="1">
      <c r="A97" s="139">
        <v>1.127276399E9</v>
      </c>
      <c r="B97" s="9" t="str">
        <f t="shared" si="1"/>
        <v>1</v>
      </c>
      <c r="C97" s="9" t="s">
        <v>1472</v>
      </c>
      <c r="D97" s="9">
        <v>1776.0</v>
      </c>
      <c r="E97" s="114" t="s">
        <v>1174</v>
      </c>
      <c r="F97" s="114" t="s">
        <v>1174</v>
      </c>
      <c r="G97" s="35"/>
    </row>
    <row r="98" ht="15.75" hidden="1" customHeight="1">
      <c r="A98" s="137">
        <v>1.131269652E9</v>
      </c>
      <c r="B98" s="6" t="str">
        <f t="shared" si="1"/>
        <v>1</v>
      </c>
      <c r="C98" s="6" t="s">
        <v>1435</v>
      </c>
      <c r="D98" s="6">
        <v>3199.0</v>
      </c>
      <c r="E98" s="6" t="s">
        <v>1096</v>
      </c>
      <c r="F98" s="6">
        <v>3199.0</v>
      </c>
      <c r="G98" s="33"/>
    </row>
    <row r="99" ht="15.75" hidden="1" customHeight="1">
      <c r="A99" s="140">
        <v>1.12719178E9</v>
      </c>
      <c r="B99" s="9" t="str">
        <f t="shared" si="1"/>
        <v>1</v>
      </c>
      <c r="C99" s="114" t="s">
        <v>1174</v>
      </c>
      <c r="D99" s="114" t="s">
        <v>1174</v>
      </c>
      <c r="E99" s="9" t="s">
        <v>1062</v>
      </c>
      <c r="F99" s="9">
        <v>2914.0</v>
      </c>
      <c r="G99" s="35"/>
    </row>
    <row r="100" ht="15.75" hidden="1" customHeight="1">
      <c r="A100" s="138">
        <v>1.161387543E9</v>
      </c>
      <c r="B100" s="6" t="str">
        <f t="shared" si="1"/>
        <v>1</v>
      </c>
      <c r="C100" s="114" t="s">
        <v>1174</v>
      </c>
      <c r="D100" s="114" t="s">
        <v>1174</v>
      </c>
      <c r="E100" s="114" t="s">
        <v>1174</v>
      </c>
      <c r="F100" s="114" t="s">
        <v>1174</v>
      </c>
      <c r="G100" s="33"/>
    </row>
    <row r="101" ht="15.75" hidden="1" customHeight="1">
      <c r="A101" s="138">
        <v>1.12280964E9</v>
      </c>
      <c r="B101" s="9" t="str">
        <f t="shared" si="1"/>
        <v>1</v>
      </c>
      <c r="C101" s="114" t="s">
        <v>1174</v>
      </c>
      <c r="D101" s="114" t="s">
        <v>1174</v>
      </c>
      <c r="E101" s="114" t="s">
        <v>1174</v>
      </c>
      <c r="F101" s="114" t="s">
        <v>1174</v>
      </c>
      <c r="G101" s="35"/>
    </row>
    <row r="102" ht="15.75" hidden="1" customHeight="1">
      <c r="A102" s="138">
        <v>1.157412628E9</v>
      </c>
      <c r="B102" s="6" t="str">
        <f t="shared" si="1"/>
        <v>1</v>
      </c>
      <c r="C102" s="114" t="s">
        <v>1174</v>
      </c>
      <c r="D102" s="114" t="s">
        <v>1174</v>
      </c>
      <c r="E102" s="114" t="s">
        <v>1174</v>
      </c>
      <c r="F102" s="114" t="s">
        <v>1174</v>
      </c>
      <c r="G102" s="33"/>
    </row>
    <row r="103" ht="15.75" hidden="1" customHeight="1">
      <c r="A103" s="139">
        <v>1.134858925E9</v>
      </c>
      <c r="B103" s="9" t="str">
        <f t="shared" si="1"/>
        <v>1</v>
      </c>
      <c r="C103" s="9" t="s">
        <v>1318</v>
      </c>
      <c r="D103" s="9">
        <v>1923.0</v>
      </c>
      <c r="E103" s="114" t="s">
        <v>1174</v>
      </c>
      <c r="F103" s="114" t="s">
        <v>1174</v>
      </c>
      <c r="G103" s="35"/>
    </row>
    <row r="104" ht="15.75" hidden="1" customHeight="1">
      <c r="A104" s="137">
        <v>1.162777192E9</v>
      </c>
      <c r="B104" s="6" t="str">
        <f t="shared" si="1"/>
        <v>1</v>
      </c>
      <c r="C104" s="6" t="s">
        <v>1275</v>
      </c>
      <c r="D104" s="6">
        <v>1736.0</v>
      </c>
      <c r="E104" s="6" t="s">
        <v>935</v>
      </c>
      <c r="F104" s="6">
        <v>1736.0</v>
      </c>
      <c r="G104" s="33"/>
    </row>
    <row r="105" ht="15.75" hidden="1" customHeight="1">
      <c r="A105" s="139">
        <v>1.131236961E9</v>
      </c>
      <c r="B105" s="9" t="str">
        <f t="shared" si="1"/>
        <v>1</v>
      </c>
      <c r="C105" s="9" t="s">
        <v>1303</v>
      </c>
      <c r="D105" s="9">
        <v>2406.0</v>
      </c>
      <c r="E105" s="114" t="s">
        <v>1174</v>
      </c>
      <c r="F105" s="114" t="s">
        <v>1174</v>
      </c>
      <c r="G105" s="35"/>
    </row>
    <row r="106" ht="15.75" hidden="1" customHeight="1">
      <c r="A106" s="138">
        <v>1.140399276E9</v>
      </c>
      <c r="B106" s="6" t="str">
        <f t="shared" si="1"/>
        <v>1</v>
      </c>
      <c r="C106" s="114" t="s">
        <v>1174</v>
      </c>
      <c r="D106" s="114" t="s">
        <v>1174</v>
      </c>
      <c r="E106" s="114" t="s">
        <v>1174</v>
      </c>
      <c r="F106" s="114" t="s">
        <v>1174</v>
      </c>
      <c r="G106" s="33"/>
    </row>
    <row r="107" ht="15.75" hidden="1" customHeight="1">
      <c r="A107" s="139">
        <v>1.125475896E9</v>
      </c>
      <c r="B107" s="9" t="str">
        <f t="shared" si="1"/>
        <v>1</v>
      </c>
      <c r="C107" s="9" t="s">
        <v>1353</v>
      </c>
      <c r="D107" s="9">
        <v>1645.0</v>
      </c>
      <c r="E107" s="9" t="s">
        <v>923</v>
      </c>
      <c r="F107" s="9">
        <v>1645.0</v>
      </c>
      <c r="G107" s="35"/>
    </row>
    <row r="108" ht="15.75" hidden="1" customHeight="1">
      <c r="A108" s="137">
        <v>1.130677874E9</v>
      </c>
      <c r="B108" s="6" t="str">
        <f t="shared" si="1"/>
        <v>1</v>
      </c>
      <c r="C108" s="6" t="s">
        <v>1547</v>
      </c>
      <c r="D108" s="6">
        <v>2657.0</v>
      </c>
      <c r="E108" s="114" t="s">
        <v>1174</v>
      </c>
      <c r="F108" s="114" t="s">
        <v>1174</v>
      </c>
      <c r="G108" s="33"/>
    </row>
    <row r="109" ht="15.75" hidden="1" customHeight="1">
      <c r="A109" s="138">
        <v>1.131105685E9</v>
      </c>
      <c r="B109" s="9" t="str">
        <f t="shared" si="1"/>
        <v>1</v>
      </c>
      <c r="C109" s="114" t="s">
        <v>1174</v>
      </c>
      <c r="D109" s="114" t="s">
        <v>1174</v>
      </c>
      <c r="E109" s="114" t="s">
        <v>1174</v>
      </c>
      <c r="F109" s="114" t="s">
        <v>1174</v>
      </c>
      <c r="G109" s="35"/>
    </row>
    <row r="110" ht="15.75" hidden="1" customHeight="1">
      <c r="A110" s="137">
        <v>1.164555605E9</v>
      </c>
      <c r="B110" s="6" t="str">
        <f t="shared" si="1"/>
        <v>1</v>
      </c>
      <c r="C110" s="114" t="s">
        <v>1174</v>
      </c>
      <c r="D110" s="114" t="s">
        <v>1174</v>
      </c>
      <c r="E110" s="6" t="s">
        <v>1087</v>
      </c>
      <c r="F110" s="6">
        <v>3131.0</v>
      </c>
      <c r="G110" s="33"/>
    </row>
    <row r="111" ht="15.75" hidden="1" customHeight="1">
      <c r="A111" s="138">
        <v>1.123032183E9</v>
      </c>
      <c r="B111" s="9" t="str">
        <f t="shared" si="1"/>
        <v>1</v>
      </c>
      <c r="C111" s="114" t="s">
        <v>1174</v>
      </c>
      <c r="D111" s="114" t="s">
        <v>1174</v>
      </c>
      <c r="E111" s="114" t="s">
        <v>1174</v>
      </c>
      <c r="F111" s="114" t="s">
        <v>1174</v>
      </c>
      <c r="G111" s="35"/>
    </row>
    <row r="112" ht="15.75" hidden="1" customHeight="1">
      <c r="A112" s="137">
        <v>1.168768011E9</v>
      </c>
      <c r="B112" s="6" t="str">
        <f t="shared" si="1"/>
        <v>1</v>
      </c>
      <c r="C112" s="6" t="s">
        <v>1416</v>
      </c>
      <c r="D112" s="6">
        <v>1944.0</v>
      </c>
      <c r="E112" s="114" t="s">
        <v>1174</v>
      </c>
      <c r="F112" s="114" t="s">
        <v>1174</v>
      </c>
      <c r="G112" s="33"/>
    </row>
    <row r="113" ht="15.75" hidden="1" customHeight="1">
      <c r="A113" s="139">
        <v>1.124676665E9</v>
      </c>
      <c r="B113" s="9" t="str">
        <f t="shared" si="1"/>
        <v>1</v>
      </c>
      <c r="C113" s="9" t="s">
        <v>1548</v>
      </c>
      <c r="D113" s="9"/>
      <c r="E113" s="114" t="s">
        <v>1174</v>
      </c>
      <c r="F113" s="114" t="s">
        <v>1174</v>
      </c>
      <c r="G113" s="35"/>
    </row>
    <row r="114" ht="15.75" hidden="1" customHeight="1">
      <c r="A114" s="137">
        <v>1.164297376E9</v>
      </c>
      <c r="B114" s="6" t="str">
        <f t="shared" si="1"/>
        <v>1</v>
      </c>
      <c r="C114" s="6" t="s">
        <v>1344</v>
      </c>
      <c r="D114" s="6">
        <v>2776.0</v>
      </c>
      <c r="E114" s="6" t="s">
        <v>1043</v>
      </c>
      <c r="F114" s="6">
        <v>2776.0</v>
      </c>
      <c r="G114" s="33"/>
    </row>
    <row r="115" ht="15.75" hidden="1" customHeight="1">
      <c r="A115" s="139">
        <v>1.151781882E9</v>
      </c>
      <c r="B115" s="9" t="str">
        <f t="shared" si="1"/>
        <v>1</v>
      </c>
      <c r="C115" s="9" t="s">
        <v>1335</v>
      </c>
      <c r="D115" s="9">
        <v>2450.0</v>
      </c>
      <c r="E115" s="114" t="s">
        <v>1174</v>
      </c>
      <c r="F115" s="114" t="s">
        <v>1174</v>
      </c>
      <c r="G115" s="35"/>
    </row>
    <row r="116" ht="15.75" hidden="1" customHeight="1">
      <c r="A116" s="138">
        <v>1.139545887E9</v>
      </c>
      <c r="B116" s="6" t="str">
        <f t="shared" si="1"/>
        <v>1</v>
      </c>
      <c r="C116" s="114" t="s">
        <v>1174</v>
      </c>
      <c r="D116" s="114" t="s">
        <v>1174</v>
      </c>
      <c r="E116" s="114" t="s">
        <v>1174</v>
      </c>
      <c r="F116" s="114" t="s">
        <v>1174</v>
      </c>
      <c r="G116" s="33"/>
    </row>
    <row r="117" ht="15.75" hidden="1" customHeight="1">
      <c r="A117" s="139">
        <v>1.155668681E9</v>
      </c>
      <c r="B117" s="9" t="str">
        <f t="shared" si="1"/>
        <v>1</v>
      </c>
      <c r="C117" s="114" t="s">
        <v>1174</v>
      </c>
      <c r="D117" s="114" t="s">
        <v>1174</v>
      </c>
      <c r="E117" s="114" t="s">
        <v>1174</v>
      </c>
      <c r="F117" s="114" t="s">
        <v>1174</v>
      </c>
      <c r="G117" s="35"/>
    </row>
    <row r="118" ht="15.75" hidden="1" customHeight="1">
      <c r="A118" s="137">
        <v>1.136269477E9</v>
      </c>
      <c r="B118" s="6" t="str">
        <f t="shared" si="1"/>
        <v>1</v>
      </c>
      <c r="C118" s="6" t="s">
        <v>1391</v>
      </c>
      <c r="D118" s="6">
        <v>1326.0</v>
      </c>
      <c r="E118" s="114" t="s">
        <v>1174</v>
      </c>
      <c r="F118" s="114" t="s">
        <v>1174</v>
      </c>
      <c r="G118" s="33"/>
    </row>
    <row r="119" ht="15.75" hidden="1" customHeight="1">
      <c r="A119" s="138">
        <v>1.141783733E9</v>
      </c>
      <c r="B119" s="9" t="str">
        <f t="shared" si="1"/>
        <v>1</v>
      </c>
      <c r="C119" s="114" t="s">
        <v>1174</v>
      </c>
      <c r="D119" s="114" t="s">
        <v>1174</v>
      </c>
      <c r="E119" s="114" t="s">
        <v>1174</v>
      </c>
      <c r="F119" s="114" t="s">
        <v>1174</v>
      </c>
      <c r="G119" s="35"/>
    </row>
    <row r="120" ht="15.75" hidden="1" customHeight="1">
      <c r="A120" s="138">
        <v>1.153867754E9</v>
      </c>
      <c r="B120" s="6" t="str">
        <f t="shared" si="1"/>
        <v>1</v>
      </c>
      <c r="C120" s="114" t="s">
        <v>1174</v>
      </c>
      <c r="D120" s="114" t="s">
        <v>1174</v>
      </c>
      <c r="E120" s="114" t="s">
        <v>1174</v>
      </c>
      <c r="F120" s="114" t="s">
        <v>1174</v>
      </c>
      <c r="G120" s="33"/>
    </row>
    <row r="121" ht="15.75" hidden="1" customHeight="1">
      <c r="A121" s="139">
        <v>1.163746095E9</v>
      </c>
      <c r="B121" s="9" t="str">
        <f t="shared" si="1"/>
        <v>1</v>
      </c>
      <c r="C121" s="9" t="s">
        <v>1450</v>
      </c>
      <c r="D121" s="9">
        <v>2680.0</v>
      </c>
      <c r="E121" s="114" t="s">
        <v>1174</v>
      </c>
      <c r="F121" s="114" t="s">
        <v>1174</v>
      </c>
      <c r="G121" s="35"/>
    </row>
    <row r="122" ht="15.75" hidden="1" customHeight="1">
      <c r="A122" s="138">
        <v>1.153784627E9</v>
      </c>
      <c r="B122" s="6" t="str">
        <f t="shared" si="1"/>
        <v>1</v>
      </c>
      <c r="C122" s="114" t="s">
        <v>1174</v>
      </c>
      <c r="D122" s="114" t="s">
        <v>1174</v>
      </c>
      <c r="E122" s="114" t="s">
        <v>1174</v>
      </c>
      <c r="F122" s="114" t="s">
        <v>1174</v>
      </c>
      <c r="G122" s="33"/>
    </row>
    <row r="123" ht="15.75" hidden="1" customHeight="1">
      <c r="A123" s="139">
        <v>1.124936411E9</v>
      </c>
      <c r="B123" s="9" t="str">
        <f t="shared" si="1"/>
        <v>1</v>
      </c>
      <c r="C123" s="9" t="s">
        <v>1383</v>
      </c>
      <c r="D123" s="9">
        <v>909.0</v>
      </c>
      <c r="E123" s="9" t="s">
        <v>894</v>
      </c>
      <c r="F123" s="9">
        <v>909.0</v>
      </c>
      <c r="G123" s="35"/>
    </row>
    <row r="124" ht="15.75" hidden="1" customHeight="1">
      <c r="A124" s="137">
        <v>1.168314085E9</v>
      </c>
      <c r="B124" s="6" t="str">
        <f t="shared" si="1"/>
        <v>1</v>
      </c>
      <c r="C124" s="6" t="s">
        <v>1549</v>
      </c>
      <c r="D124" s="6"/>
      <c r="E124" s="114" t="s">
        <v>1174</v>
      </c>
      <c r="F124" s="114" t="s">
        <v>1174</v>
      </c>
      <c r="G124" s="33"/>
    </row>
    <row r="125" ht="15.75" hidden="1" customHeight="1">
      <c r="A125" s="138">
        <v>1.162711679E9</v>
      </c>
      <c r="B125" s="9" t="str">
        <f t="shared" si="1"/>
        <v>1</v>
      </c>
      <c r="C125" s="114" t="s">
        <v>1174</v>
      </c>
      <c r="D125" s="114" t="s">
        <v>1174</v>
      </c>
      <c r="E125" s="114" t="s">
        <v>1174</v>
      </c>
      <c r="F125" s="114" t="s">
        <v>1174</v>
      </c>
      <c r="G125" s="35"/>
    </row>
    <row r="126" ht="15.75" hidden="1" customHeight="1">
      <c r="A126" s="137">
        <v>1.12547893E9</v>
      </c>
      <c r="B126" s="6" t="str">
        <f t="shared" si="1"/>
        <v>1</v>
      </c>
      <c r="C126" s="6" t="s">
        <v>1377</v>
      </c>
      <c r="D126" s="6">
        <v>2793.0</v>
      </c>
      <c r="E126" s="114" t="s">
        <v>1174</v>
      </c>
      <c r="F126" s="114" t="s">
        <v>1174</v>
      </c>
      <c r="G126" s="33"/>
    </row>
    <row r="127" ht="15.75" hidden="1" customHeight="1">
      <c r="A127" s="138">
        <v>1.138609116E9</v>
      </c>
      <c r="B127" s="9" t="str">
        <f t="shared" si="1"/>
        <v>1</v>
      </c>
      <c r="C127" s="114" t="s">
        <v>1174</v>
      </c>
      <c r="D127" s="114" t="s">
        <v>1174</v>
      </c>
      <c r="E127" s="114" t="s">
        <v>1174</v>
      </c>
      <c r="F127" s="114" t="s">
        <v>1174</v>
      </c>
      <c r="G127" s="35"/>
    </row>
    <row r="128" ht="15.75" hidden="1" customHeight="1">
      <c r="A128" s="137">
        <v>1.176525294E9</v>
      </c>
      <c r="B128" s="6" t="str">
        <f t="shared" si="1"/>
        <v>1</v>
      </c>
      <c r="C128" s="6" t="s">
        <v>1389</v>
      </c>
      <c r="D128" s="6">
        <v>1410.0</v>
      </c>
      <c r="E128" s="114" t="s">
        <v>1174</v>
      </c>
      <c r="F128" s="114" t="s">
        <v>1174</v>
      </c>
      <c r="G128" s="33"/>
    </row>
    <row r="129" ht="15.75" hidden="1" customHeight="1">
      <c r="A129" s="139">
        <v>1.165037377E9</v>
      </c>
      <c r="B129" s="9" t="str">
        <f t="shared" si="1"/>
        <v>1</v>
      </c>
      <c r="C129" s="9" t="s">
        <v>1468</v>
      </c>
      <c r="D129" s="9">
        <v>1023.0</v>
      </c>
      <c r="E129" s="9" t="s">
        <v>903</v>
      </c>
      <c r="F129" s="9">
        <v>1023.0</v>
      </c>
      <c r="G129" s="35"/>
    </row>
    <row r="130" ht="15.75" hidden="1" customHeight="1">
      <c r="A130" s="138">
        <v>1.171181676E9</v>
      </c>
      <c r="B130" s="6" t="str">
        <f t="shared" si="1"/>
        <v>1</v>
      </c>
      <c r="C130" s="114" t="s">
        <v>1174</v>
      </c>
      <c r="D130" s="114" t="s">
        <v>1174</v>
      </c>
      <c r="E130" s="114" t="s">
        <v>1174</v>
      </c>
      <c r="F130" s="114" t="s">
        <v>1174</v>
      </c>
      <c r="G130" s="33"/>
    </row>
    <row r="131" ht="15.75" hidden="1" customHeight="1">
      <c r="A131" s="139">
        <v>1.165637812E9</v>
      </c>
      <c r="B131" s="9" t="str">
        <f t="shared" si="1"/>
        <v>1</v>
      </c>
      <c r="C131" s="114" t="s">
        <v>1174</v>
      </c>
      <c r="D131" s="114" t="s">
        <v>1174</v>
      </c>
      <c r="E131" s="114" t="s">
        <v>1174</v>
      </c>
      <c r="F131" s="114" t="s">
        <v>1174</v>
      </c>
      <c r="G131" s="35"/>
    </row>
    <row r="132" ht="15.75" hidden="1" customHeight="1">
      <c r="A132" s="137">
        <v>1.12395707E9</v>
      </c>
      <c r="B132" s="6" t="str">
        <f t="shared" si="1"/>
        <v>1</v>
      </c>
      <c r="C132" s="6" t="s">
        <v>1459</v>
      </c>
      <c r="D132" s="6">
        <v>1004.0</v>
      </c>
      <c r="E132" s="114" t="s">
        <v>1174</v>
      </c>
      <c r="F132" s="114" t="s">
        <v>1174</v>
      </c>
      <c r="G132" s="33"/>
    </row>
    <row r="133" ht="15.75" hidden="1" customHeight="1">
      <c r="A133" s="138">
        <v>1.125793302E9</v>
      </c>
      <c r="B133" s="9" t="str">
        <f t="shared" si="1"/>
        <v>1</v>
      </c>
      <c r="C133" s="114" t="s">
        <v>1174</v>
      </c>
      <c r="D133" s="114" t="s">
        <v>1174</v>
      </c>
      <c r="E133" s="114" t="s">
        <v>1174</v>
      </c>
      <c r="F133" s="114" t="s">
        <v>1174</v>
      </c>
      <c r="G133" s="35"/>
    </row>
    <row r="134" ht="15.75" hidden="1" customHeight="1">
      <c r="A134" s="138">
        <v>1.124069682E9</v>
      </c>
      <c r="B134" s="6" t="str">
        <f t="shared" si="1"/>
        <v>1</v>
      </c>
      <c r="C134" s="114" t="s">
        <v>1174</v>
      </c>
      <c r="D134" s="114" t="s">
        <v>1174</v>
      </c>
      <c r="E134" s="114" t="s">
        <v>1174</v>
      </c>
      <c r="F134" s="114" t="s">
        <v>1174</v>
      </c>
      <c r="G134" s="33"/>
    </row>
    <row r="135" ht="15.75" hidden="1" customHeight="1">
      <c r="A135" s="141" t="s">
        <v>1550</v>
      </c>
      <c r="B135" s="9" t="str">
        <f t="shared" si="1"/>
        <v>1</v>
      </c>
      <c r="C135" s="114" t="s">
        <v>1174</v>
      </c>
      <c r="D135" s="114" t="s">
        <v>1174</v>
      </c>
      <c r="E135" s="114" t="s">
        <v>1174</v>
      </c>
      <c r="F135" s="114" t="s">
        <v>1174</v>
      </c>
      <c r="G135" s="35"/>
    </row>
    <row r="136" ht="15.75" hidden="1" customHeight="1">
      <c r="A136" s="138">
        <v>1.144790227E9</v>
      </c>
      <c r="B136" s="6" t="str">
        <f t="shared" si="1"/>
        <v>1</v>
      </c>
      <c r="C136" s="114" t="s">
        <v>1174</v>
      </c>
      <c r="D136" s="114" t="s">
        <v>1174</v>
      </c>
      <c r="E136" s="114" t="s">
        <v>1174</v>
      </c>
      <c r="F136" s="114" t="s">
        <v>1174</v>
      </c>
      <c r="G136" s="33"/>
    </row>
    <row r="137" ht="15.75" hidden="1" customHeight="1">
      <c r="A137" s="139">
        <v>1.160531098E9</v>
      </c>
      <c r="B137" s="9" t="str">
        <f t="shared" si="1"/>
        <v>1</v>
      </c>
      <c r="C137" s="9" t="s">
        <v>1272</v>
      </c>
      <c r="D137" s="9">
        <v>180.0</v>
      </c>
      <c r="E137" s="9" t="s">
        <v>866</v>
      </c>
      <c r="F137" s="9">
        <v>180.0</v>
      </c>
      <c r="G137" s="35"/>
    </row>
    <row r="138" ht="15.75" hidden="1" customHeight="1">
      <c r="A138" s="138">
        <v>1.127806869E9</v>
      </c>
      <c r="B138" s="6" t="str">
        <f t="shared" si="1"/>
        <v>1</v>
      </c>
      <c r="C138" s="114" t="s">
        <v>1174</v>
      </c>
      <c r="D138" s="114" t="s">
        <v>1174</v>
      </c>
      <c r="E138" s="114" t="s">
        <v>1174</v>
      </c>
      <c r="F138" s="114" t="s">
        <v>1174</v>
      </c>
      <c r="G138" s="33"/>
    </row>
    <row r="139" ht="15.75" hidden="1" customHeight="1">
      <c r="A139" s="139">
        <v>1.151415767E9</v>
      </c>
      <c r="B139" s="9" t="str">
        <f t="shared" si="1"/>
        <v>1</v>
      </c>
      <c r="C139" s="114" t="s">
        <v>1174</v>
      </c>
      <c r="D139" s="114" t="s">
        <v>1174</v>
      </c>
      <c r="E139" s="9" t="s">
        <v>975</v>
      </c>
      <c r="F139" s="9">
        <v>2136.0</v>
      </c>
      <c r="G139" s="35"/>
    </row>
    <row r="140" ht="15.75" hidden="1" customHeight="1">
      <c r="A140" s="138">
        <v>1.126429082E9</v>
      </c>
      <c r="B140" s="6" t="str">
        <f t="shared" si="1"/>
        <v>1</v>
      </c>
      <c r="C140" s="114" t="s">
        <v>1174</v>
      </c>
      <c r="D140" s="114" t="s">
        <v>1174</v>
      </c>
      <c r="E140" s="114" t="s">
        <v>1174</v>
      </c>
      <c r="F140" s="114" t="s">
        <v>1174</v>
      </c>
      <c r="G140" s="33"/>
    </row>
    <row r="141" ht="15.75" hidden="1" customHeight="1">
      <c r="A141" s="139">
        <v>1.138863933E9</v>
      </c>
      <c r="B141" s="9" t="str">
        <f t="shared" si="1"/>
        <v>1</v>
      </c>
      <c r="C141" s="9" t="s">
        <v>1271</v>
      </c>
      <c r="D141" s="9">
        <v>996.0</v>
      </c>
      <c r="E141" s="9" t="s">
        <v>899</v>
      </c>
      <c r="F141" s="9">
        <v>996.0</v>
      </c>
      <c r="G141" s="35"/>
    </row>
    <row r="142" ht="15.75" hidden="1" customHeight="1">
      <c r="A142" s="138">
        <v>1.166061997E9</v>
      </c>
      <c r="B142" s="6" t="str">
        <f t="shared" si="1"/>
        <v>1</v>
      </c>
      <c r="C142" s="114" t="s">
        <v>1174</v>
      </c>
      <c r="D142" s="114" t="s">
        <v>1174</v>
      </c>
      <c r="E142" s="114" t="s">
        <v>1174</v>
      </c>
      <c r="F142" s="114" t="s">
        <v>1174</v>
      </c>
      <c r="G142" s="33"/>
    </row>
    <row r="143" ht="15.75" hidden="1" customHeight="1">
      <c r="A143" s="138">
        <v>1.154757538E9</v>
      </c>
      <c r="B143" s="9" t="str">
        <f t="shared" si="1"/>
        <v>1</v>
      </c>
      <c r="C143" s="114" t="s">
        <v>1174</v>
      </c>
      <c r="D143" s="114" t="s">
        <v>1174</v>
      </c>
      <c r="E143" s="114" t="s">
        <v>1174</v>
      </c>
      <c r="F143" s="114" t="s">
        <v>1174</v>
      </c>
      <c r="G143" s="35"/>
    </row>
    <row r="144" ht="15.75" hidden="1" customHeight="1">
      <c r="A144" s="138">
        <v>1.123741831E9</v>
      </c>
      <c r="B144" s="6" t="str">
        <f t="shared" si="1"/>
        <v>1</v>
      </c>
      <c r="C144" s="114" t="s">
        <v>1174</v>
      </c>
      <c r="D144" s="114" t="s">
        <v>1174</v>
      </c>
      <c r="E144" s="114" t="s">
        <v>1174</v>
      </c>
      <c r="F144" s="114" t="s">
        <v>1174</v>
      </c>
      <c r="G144" s="33"/>
    </row>
    <row r="145" ht="15.75" hidden="1" customHeight="1">
      <c r="A145" s="138">
        <v>1.154169265E9</v>
      </c>
      <c r="B145" s="9" t="str">
        <f t="shared" si="1"/>
        <v>1</v>
      </c>
      <c r="C145" s="114" t="s">
        <v>1174</v>
      </c>
      <c r="D145" s="114" t="s">
        <v>1174</v>
      </c>
      <c r="E145" s="114" t="s">
        <v>1174</v>
      </c>
      <c r="F145" s="114" t="s">
        <v>1174</v>
      </c>
      <c r="G145" s="35"/>
    </row>
    <row r="146" ht="15.75" hidden="1" customHeight="1">
      <c r="A146" s="138">
        <v>1.154687658E9</v>
      </c>
      <c r="B146" s="6" t="str">
        <f t="shared" si="1"/>
        <v>1</v>
      </c>
      <c r="C146" s="114" t="s">
        <v>1174</v>
      </c>
      <c r="D146" s="114" t="s">
        <v>1174</v>
      </c>
      <c r="E146" s="114" t="s">
        <v>1174</v>
      </c>
      <c r="F146" s="114" t="s">
        <v>1174</v>
      </c>
      <c r="G146" s="33"/>
    </row>
    <row r="147" ht="15.75" hidden="1" customHeight="1">
      <c r="A147" s="138">
        <v>1.165736948E9</v>
      </c>
      <c r="B147" s="9" t="str">
        <f t="shared" si="1"/>
        <v>1</v>
      </c>
      <c r="C147" s="114" t="s">
        <v>1174</v>
      </c>
      <c r="D147" s="114" t="s">
        <v>1174</v>
      </c>
      <c r="E147" s="114" t="s">
        <v>1174</v>
      </c>
      <c r="F147" s="114" t="s">
        <v>1174</v>
      </c>
      <c r="G147" s="35"/>
    </row>
    <row r="148" ht="15.75" hidden="1" customHeight="1">
      <c r="A148" s="138">
        <v>1.151383435E9</v>
      </c>
      <c r="B148" s="6" t="str">
        <f t="shared" si="1"/>
        <v>1</v>
      </c>
      <c r="C148" s="114" t="s">
        <v>1174</v>
      </c>
      <c r="D148" s="114" t="s">
        <v>1174</v>
      </c>
      <c r="E148" s="114" t="s">
        <v>1174</v>
      </c>
      <c r="F148" s="114" t="s">
        <v>1174</v>
      </c>
      <c r="G148" s="33"/>
    </row>
    <row r="149" ht="15.75" hidden="1" customHeight="1">
      <c r="A149" s="139">
        <v>1.151065312E9</v>
      </c>
      <c r="B149" s="9" t="str">
        <f t="shared" si="1"/>
        <v>1</v>
      </c>
      <c r="C149" s="9" t="s">
        <v>1402</v>
      </c>
      <c r="D149" s="9">
        <v>1989.0</v>
      </c>
      <c r="E149" s="9" t="s">
        <v>961</v>
      </c>
      <c r="F149" s="9">
        <v>1989.0</v>
      </c>
      <c r="G149" s="35"/>
    </row>
    <row r="150" ht="15.75" hidden="1" customHeight="1">
      <c r="A150" s="137">
        <v>1.15620154E9</v>
      </c>
      <c r="B150" s="6" t="str">
        <f t="shared" si="1"/>
        <v>1</v>
      </c>
      <c r="C150" s="6" t="s">
        <v>1400</v>
      </c>
      <c r="D150" s="6">
        <v>1873.0</v>
      </c>
      <c r="E150" s="6" t="s">
        <v>946</v>
      </c>
      <c r="F150" s="6">
        <v>1873.0</v>
      </c>
      <c r="G150" s="33"/>
    </row>
    <row r="151" ht="15.75" hidden="1" customHeight="1">
      <c r="A151" s="139">
        <v>1.167217723E9</v>
      </c>
      <c r="B151" s="9" t="str">
        <f t="shared" si="1"/>
        <v>1</v>
      </c>
      <c r="C151" s="9" t="s">
        <v>1421</v>
      </c>
      <c r="D151" s="9">
        <v>376.0</v>
      </c>
      <c r="E151" s="114" t="s">
        <v>1174</v>
      </c>
      <c r="F151" s="114" t="s">
        <v>1174</v>
      </c>
      <c r="G151" s="35"/>
    </row>
    <row r="152" ht="15.75" hidden="1" customHeight="1">
      <c r="A152" s="138">
        <v>1.136678278E9</v>
      </c>
      <c r="B152" s="6" t="str">
        <f t="shared" si="1"/>
        <v>1</v>
      </c>
      <c r="C152" s="114" t="s">
        <v>1174</v>
      </c>
      <c r="D152" s="114" t="s">
        <v>1174</v>
      </c>
      <c r="E152" s="114" t="s">
        <v>1174</v>
      </c>
      <c r="F152" s="114" t="s">
        <v>1174</v>
      </c>
      <c r="G152" s="33"/>
    </row>
    <row r="153" ht="15.75" hidden="1" customHeight="1">
      <c r="A153" s="138">
        <v>1.12322886E9</v>
      </c>
      <c r="B153" s="9" t="str">
        <f t="shared" si="1"/>
        <v>1</v>
      </c>
      <c r="C153" s="114" t="s">
        <v>1174</v>
      </c>
      <c r="D153" s="114" t="s">
        <v>1174</v>
      </c>
      <c r="E153" s="114" t="s">
        <v>1174</v>
      </c>
      <c r="F153" s="114" t="s">
        <v>1174</v>
      </c>
      <c r="G153" s="35"/>
    </row>
    <row r="154" ht="15.75" hidden="1" customHeight="1">
      <c r="A154" s="138">
        <v>1.165281146E9</v>
      </c>
      <c r="B154" s="6" t="str">
        <f t="shared" si="1"/>
        <v>1</v>
      </c>
      <c r="C154" s="114" t="s">
        <v>1174</v>
      </c>
      <c r="D154" s="114" t="s">
        <v>1174</v>
      </c>
      <c r="E154" s="114" t="s">
        <v>1174</v>
      </c>
      <c r="F154" s="114" t="s">
        <v>1174</v>
      </c>
      <c r="G154" s="33"/>
    </row>
    <row r="155" ht="15.75" hidden="1" customHeight="1">
      <c r="A155" s="139">
        <v>1.137587184E9</v>
      </c>
      <c r="B155" s="9" t="str">
        <f t="shared" si="1"/>
        <v>1</v>
      </c>
      <c r="C155" s="9" t="s">
        <v>1488</v>
      </c>
      <c r="D155" s="9">
        <v>1777.0</v>
      </c>
      <c r="E155" s="9" t="s">
        <v>944</v>
      </c>
      <c r="F155" s="9">
        <v>1777.0</v>
      </c>
      <c r="G155" s="35"/>
    </row>
    <row r="156" ht="15.75" hidden="1" customHeight="1">
      <c r="A156" s="137">
        <v>1.168039045E9</v>
      </c>
      <c r="B156" s="6" t="str">
        <f t="shared" si="1"/>
        <v>1</v>
      </c>
      <c r="C156" s="114" t="s">
        <v>1174</v>
      </c>
      <c r="D156" s="114" t="s">
        <v>1174</v>
      </c>
      <c r="E156" s="6" t="s">
        <v>918</v>
      </c>
      <c r="F156" s="6">
        <v>1597.0</v>
      </c>
      <c r="G156" s="33"/>
    </row>
    <row r="157" ht="15.75" hidden="1" customHeight="1">
      <c r="A157" s="139">
        <v>1.12815373E9</v>
      </c>
      <c r="B157" s="9" t="str">
        <f t="shared" si="1"/>
        <v>1</v>
      </c>
      <c r="C157" s="9" t="s">
        <v>1355</v>
      </c>
      <c r="D157" s="9">
        <v>2463.0</v>
      </c>
      <c r="E157" s="114" t="s">
        <v>1174</v>
      </c>
      <c r="F157" s="114" t="s">
        <v>1174</v>
      </c>
      <c r="G157" s="35"/>
    </row>
    <row r="158" ht="15.75" hidden="1" customHeight="1">
      <c r="A158" s="138">
        <v>1.160368096E9</v>
      </c>
      <c r="B158" s="6" t="str">
        <f t="shared" si="1"/>
        <v>1</v>
      </c>
      <c r="C158" s="114" t="s">
        <v>1174</v>
      </c>
      <c r="D158" s="114" t="s">
        <v>1174</v>
      </c>
      <c r="E158" s="114" t="s">
        <v>1174</v>
      </c>
      <c r="F158" s="114" t="s">
        <v>1174</v>
      </c>
      <c r="G158" s="33"/>
    </row>
    <row r="159" ht="15.75" hidden="1" customHeight="1">
      <c r="A159" s="139">
        <v>1.169603036E9</v>
      </c>
      <c r="B159" s="9" t="str">
        <f t="shared" si="1"/>
        <v>1</v>
      </c>
      <c r="C159" s="9" t="s">
        <v>1306</v>
      </c>
      <c r="D159" s="9">
        <v>1753.0</v>
      </c>
      <c r="E159" s="9" t="s">
        <v>938</v>
      </c>
      <c r="F159" s="9">
        <v>1753.0</v>
      </c>
      <c r="G159" s="35"/>
    </row>
    <row r="160" ht="15.75" hidden="1" customHeight="1">
      <c r="A160" s="137">
        <v>1.160528107E9</v>
      </c>
      <c r="B160" s="6" t="str">
        <f t="shared" si="1"/>
        <v>1</v>
      </c>
      <c r="C160" s="114" t="s">
        <v>1174</v>
      </c>
      <c r="D160" s="114" t="s">
        <v>1174</v>
      </c>
      <c r="E160" s="114" t="s">
        <v>1174</v>
      </c>
      <c r="F160" s="114" t="s">
        <v>1174</v>
      </c>
      <c r="G160" s="33"/>
    </row>
    <row r="161" ht="15.75" hidden="1" customHeight="1">
      <c r="A161" s="139">
        <v>1.161511686E9</v>
      </c>
      <c r="B161" s="9" t="str">
        <f t="shared" si="1"/>
        <v>1</v>
      </c>
      <c r="C161" s="9" t="s">
        <v>1551</v>
      </c>
      <c r="D161" s="9"/>
      <c r="E161" s="114" t="s">
        <v>1174</v>
      </c>
      <c r="F161" s="114" t="s">
        <v>1174</v>
      </c>
      <c r="G161" s="35"/>
    </row>
    <row r="162" ht="15.75" hidden="1" customHeight="1">
      <c r="A162" s="137">
        <v>1.138958145E9</v>
      </c>
      <c r="B162" s="6" t="str">
        <f t="shared" si="1"/>
        <v>1</v>
      </c>
      <c r="C162" s="114" t="s">
        <v>1174</v>
      </c>
      <c r="D162" s="114" t="s">
        <v>1174</v>
      </c>
      <c r="E162" s="6" t="s">
        <v>956</v>
      </c>
      <c r="F162" s="6">
        <v>1970.0</v>
      </c>
      <c r="G162" s="33"/>
    </row>
    <row r="163" ht="15.75" hidden="1" customHeight="1">
      <c r="A163" s="139">
        <v>1.13874701E9</v>
      </c>
      <c r="B163" s="9" t="str">
        <f t="shared" si="1"/>
        <v>1</v>
      </c>
      <c r="C163" s="9" t="s">
        <v>1552</v>
      </c>
      <c r="D163" s="9">
        <v>2537.0</v>
      </c>
      <c r="E163" s="114" t="s">
        <v>1174</v>
      </c>
      <c r="F163" s="114" t="s">
        <v>1174</v>
      </c>
      <c r="G163" s="35"/>
    </row>
    <row r="164" ht="15.75" hidden="1" customHeight="1">
      <c r="A164" s="138">
        <v>1.159190254E9</v>
      </c>
      <c r="B164" s="6" t="str">
        <f t="shared" si="1"/>
        <v>1</v>
      </c>
      <c r="C164" s="114" t="s">
        <v>1174</v>
      </c>
      <c r="D164" s="114" t="s">
        <v>1174</v>
      </c>
      <c r="E164" s="114" t="s">
        <v>1174</v>
      </c>
      <c r="F164" s="114" t="s">
        <v>1174</v>
      </c>
      <c r="G164" s="33"/>
    </row>
    <row r="165" ht="15.75" hidden="1" customHeight="1">
      <c r="A165" s="139">
        <v>1.126872384E9</v>
      </c>
      <c r="B165" s="9" t="str">
        <f t="shared" si="1"/>
        <v>1</v>
      </c>
      <c r="C165" s="114" t="s">
        <v>1174</v>
      </c>
      <c r="D165" s="114" t="s">
        <v>1174</v>
      </c>
      <c r="E165" s="9" t="s">
        <v>1085</v>
      </c>
      <c r="F165" s="9">
        <v>3114.0</v>
      </c>
      <c r="G165" s="35"/>
    </row>
    <row r="166" ht="15.75" hidden="1" customHeight="1">
      <c r="A166" s="137">
        <v>1.132757717E9</v>
      </c>
      <c r="B166" s="6" t="str">
        <f t="shared" si="1"/>
        <v>1</v>
      </c>
      <c r="C166" s="6" t="s">
        <v>1553</v>
      </c>
      <c r="D166" s="6"/>
      <c r="E166" s="114" t="s">
        <v>1174</v>
      </c>
      <c r="F166" s="114" t="s">
        <v>1174</v>
      </c>
      <c r="G166" s="33"/>
    </row>
    <row r="167" ht="15.75" hidden="1" customHeight="1">
      <c r="A167" s="139">
        <v>1.144937482E9</v>
      </c>
      <c r="B167" s="9" t="str">
        <f t="shared" si="1"/>
        <v>1</v>
      </c>
      <c r="C167" s="9" t="s">
        <v>1346</v>
      </c>
      <c r="D167" s="9">
        <v>2777.0</v>
      </c>
      <c r="E167" s="114" t="s">
        <v>1174</v>
      </c>
      <c r="F167" s="114" t="s">
        <v>1174</v>
      </c>
      <c r="G167" s="35"/>
    </row>
    <row r="168" ht="15.75" hidden="1" customHeight="1">
      <c r="A168" s="138">
        <v>1.131257128E9</v>
      </c>
      <c r="B168" s="6" t="str">
        <f t="shared" si="1"/>
        <v>1</v>
      </c>
      <c r="C168" s="114" t="s">
        <v>1174</v>
      </c>
      <c r="D168" s="114" t="s">
        <v>1174</v>
      </c>
      <c r="E168" s="114" t="s">
        <v>1174</v>
      </c>
      <c r="F168" s="114" t="s">
        <v>1174</v>
      </c>
      <c r="G168" s="33"/>
    </row>
    <row r="169" ht="15.75" hidden="1" customHeight="1">
      <c r="A169" s="139">
        <v>1.136699218E9</v>
      </c>
      <c r="B169" s="9" t="str">
        <f t="shared" si="1"/>
        <v>1</v>
      </c>
      <c r="C169" s="9" t="s">
        <v>1474</v>
      </c>
      <c r="D169" s="9">
        <v>2001.0</v>
      </c>
      <c r="E169" s="114" t="s">
        <v>1174</v>
      </c>
      <c r="F169" s="114" t="s">
        <v>1174</v>
      </c>
      <c r="G169" s="35"/>
    </row>
    <row r="170" ht="15.75" hidden="1" customHeight="1">
      <c r="A170" s="138">
        <v>1.121554052E9</v>
      </c>
      <c r="B170" s="6" t="str">
        <f t="shared" si="1"/>
        <v>1</v>
      </c>
      <c r="C170" s="114" t="s">
        <v>1174</v>
      </c>
      <c r="D170" s="114" t="s">
        <v>1174</v>
      </c>
      <c r="E170" s="114" t="s">
        <v>1174</v>
      </c>
      <c r="F170" s="114" t="s">
        <v>1174</v>
      </c>
      <c r="G170" s="33"/>
    </row>
    <row r="171" ht="15.75" hidden="1" customHeight="1">
      <c r="A171" s="139">
        <v>1.167466625E9</v>
      </c>
      <c r="B171" s="9" t="str">
        <f t="shared" si="1"/>
        <v>1</v>
      </c>
      <c r="C171" s="114" t="s">
        <v>1174</v>
      </c>
      <c r="D171" s="114" t="s">
        <v>1174</v>
      </c>
      <c r="E171" s="9" t="s">
        <v>988</v>
      </c>
      <c r="F171" s="9">
        <v>2201.0</v>
      </c>
      <c r="G171" s="35"/>
    </row>
    <row r="172" ht="15.75" hidden="1" customHeight="1">
      <c r="A172" s="137">
        <v>1.144171447E9</v>
      </c>
      <c r="B172" s="6" t="str">
        <f t="shared" si="1"/>
        <v>1</v>
      </c>
      <c r="C172" s="6" t="s">
        <v>1405</v>
      </c>
      <c r="D172" s="6">
        <v>1591.0</v>
      </c>
      <c r="E172" s="114" t="s">
        <v>1174</v>
      </c>
      <c r="F172" s="114" t="s">
        <v>1174</v>
      </c>
      <c r="G172" s="33"/>
    </row>
    <row r="173" ht="15.75" hidden="1" customHeight="1">
      <c r="A173" s="139">
        <v>1.134625079E9</v>
      </c>
      <c r="B173" s="9" t="str">
        <f t="shared" si="1"/>
        <v>1</v>
      </c>
      <c r="C173" s="9" t="s">
        <v>1340</v>
      </c>
      <c r="D173" s="9">
        <v>2457.0</v>
      </c>
      <c r="E173" s="9" t="s">
        <v>1010</v>
      </c>
      <c r="F173" s="9">
        <v>2457.0</v>
      </c>
      <c r="G173" s="35"/>
    </row>
    <row r="174" ht="15.75" hidden="1" customHeight="1">
      <c r="A174" s="140">
        <v>1.133985337E9</v>
      </c>
      <c r="B174" s="6" t="str">
        <f t="shared" si="1"/>
        <v>1</v>
      </c>
      <c r="C174" s="6" t="s">
        <v>1263</v>
      </c>
      <c r="D174" s="6">
        <v>1572.0</v>
      </c>
      <c r="E174" s="114" t="s">
        <v>1174</v>
      </c>
      <c r="F174" s="114" t="s">
        <v>1174</v>
      </c>
      <c r="G174" s="33"/>
    </row>
    <row r="175" ht="15.75" hidden="1" customHeight="1">
      <c r="A175" s="139">
        <v>1.157530604E9</v>
      </c>
      <c r="B175" s="9" t="str">
        <f t="shared" si="1"/>
        <v>1</v>
      </c>
      <c r="C175" s="9" t="s">
        <v>1554</v>
      </c>
      <c r="D175" s="9">
        <v>1775.0</v>
      </c>
      <c r="E175" s="114" t="s">
        <v>1174</v>
      </c>
      <c r="F175" s="114" t="s">
        <v>1174</v>
      </c>
      <c r="G175" s="35"/>
    </row>
    <row r="176" ht="15.75" hidden="1" customHeight="1">
      <c r="A176" s="138">
        <v>1.133043555E9</v>
      </c>
      <c r="B176" s="6" t="str">
        <f t="shared" si="1"/>
        <v>1</v>
      </c>
      <c r="C176" s="114" t="s">
        <v>1174</v>
      </c>
      <c r="D176" s="114" t="s">
        <v>1174</v>
      </c>
      <c r="E176" s="114" t="s">
        <v>1174</v>
      </c>
      <c r="F176" s="114" t="s">
        <v>1174</v>
      </c>
      <c r="G176" s="33"/>
    </row>
    <row r="177" ht="15.75" hidden="1" customHeight="1">
      <c r="A177" s="139">
        <v>1.134435593E9</v>
      </c>
      <c r="B177" s="9" t="str">
        <f t="shared" si="1"/>
        <v>1</v>
      </c>
      <c r="C177" s="114" t="s">
        <v>1174</v>
      </c>
      <c r="D177" s="114" t="s">
        <v>1174</v>
      </c>
      <c r="E177" s="114" t="s">
        <v>1174</v>
      </c>
      <c r="F177" s="114" t="s">
        <v>1174</v>
      </c>
      <c r="G177" s="35"/>
    </row>
    <row r="178" ht="15.75" hidden="1" customHeight="1">
      <c r="A178" s="137">
        <v>1.138122802E9</v>
      </c>
      <c r="B178" s="6" t="str">
        <f t="shared" si="1"/>
        <v>1</v>
      </c>
      <c r="C178" s="6" t="s">
        <v>1307</v>
      </c>
      <c r="D178" s="6">
        <v>1919.0</v>
      </c>
      <c r="E178" s="6" t="s">
        <v>949</v>
      </c>
      <c r="F178" s="6">
        <v>1919.0</v>
      </c>
      <c r="G178" s="33"/>
    </row>
    <row r="179" ht="15.75" hidden="1" customHeight="1">
      <c r="A179" s="139">
        <v>1.12355504E9</v>
      </c>
      <c r="B179" s="9" t="str">
        <f t="shared" si="1"/>
        <v>1</v>
      </c>
      <c r="C179" s="9" t="s">
        <v>1379</v>
      </c>
      <c r="D179" s="9">
        <v>2184.0</v>
      </c>
      <c r="E179" s="114" t="s">
        <v>1174</v>
      </c>
      <c r="F179" s="114" t="s">
        <v>1174</v>
      </c>
      <c r="G179" s="35"/>
    </row>
    <row r="180" ht="15.75" hidden="1" customHeight="1">
      <c r="A180" s="137">
        <v>1.160234773E9</v>
      </c>
      <c r="B180" s="6" t="str">
        <f t="shared" si="1"/>
        <v>1</v>
      </c>
      <c r="C180" s="6" t="s">
        <v>1367</v>
      </c>
      <c r="D180" s="6">
        <v>766.0</v>
      </c>
      <c r="E180" s="114" t="s">
        <v>1174</v>
      </c>
      <c r="F180" s="114" t="s">
        <v>1174</v>
      </c>
      <c r="G180" s="33"/>
    </row>
    <row r="181" ht="15.75" hidden="1" customHeight="1">
      <c r="A181" s="138">
        <v>1.168554863E9</v>
      </c>
      <c r="B181" s="9" t="str">
        <f t="shared" si="1"/>
        <v>1</v>
      </c>
      <c r="C181" s="114" t="s">
        <v>1174</v>
      </c>
      <c r="D181" s="114" t="s">
        <v>1174</v>
      </c>
      <c r="E181" s="114" t="s">
        <v>1174</v>
      </c>
      <c r="F181" s="114" t="s">
        <v>1174</v>
      </c>
      <c r="G181" s="35"/>
    </row>
    <row r="182" ht="15.75" hidden="1" customHeight="1">
      <c r="A182" s="137">
        <v>1.125392309E9</v>
      </c>
      <c r="B182" s="6" t="str">
        <f t="shared" si="1"/>
        <v>1</v>
      </c>
      <c r="C182" s="114" t="s">
        <v>1174</v>
      </c>
      <c r="D182" s="114" t="s">
        <v>1174</v>
      </c>
      <c r="E182" s="6" t="s">
        <v>1116</v>
      </c>
      <c r="F182" s="6">
        <v>1990.0</v>
      </c>
      <c r="G182" s="33"/>
    </row>
    <row r="183" ht="15.75" hidden="1" customHeight="1">
      <c r="A183" s="139">
        <v>1.132826246E9</v>
      </c>
      <c r="B183" s="9" t="str">
        <f t="shared" si="1"/>
        <v>1</v>
      </c>
      <c r="C183" s="114" t="s">
        <v>1174</v>
      </c>
      <c r="D183" s="114" t="s">
        <v>1174</v>
      </c>
      <c r="E183" s="114" t="s">
        <v>1174</v>
      </c>
      <c r="F183" s="114" t="s">
        <v>1174</v>
      </c>
      <c r="G183" s="35"/>
    </row>
    <row r="184" ht="15.75" hidden="1" customHeight="1">
      <c r="A184" s="137">
        <v>1.124014213E9</v>
      </c>
      <c r="B184" s="6" t="str">
        <f t="shared" si="1"/>
        <v>1</v>
      </c>
      <c r="C184" s="114" t="s">
        <v>1174</v>
      </c>
      <c r="D184" s="114" t="s">
        <v>1174</v>
      </c>
      <c r="E184" s="6" t="s">
        <v>925</v>
      </c>
      <c r="F184" s="6">
        <v>1657.0</v>
      </c>
      <c r="G184" s="33"/>
    </row>
    <row r="185" ht="15.75" hidden="1" customHeight="1">
      <c r="A185" s="139">
        <v>1.156294264E9</v>
      </c>
      <c r="B185" s="9" t="str">
        <f t="shared" si="1"/>
        <v>1</v>
      </c>
      <c r="C185" s="9" t="s">
        <v>1299</v>
      </c>
      <c r="D185" s="9">
        <v>444.0</v>
      </c>
      <c r="E185" s="9" t="s">
        <v>875</v>
      </c>
      <c r="F185" s="9">
        <v>444.0</v>
      </c>
      <c r="G185" s="35"/>
    </row>
    <row r="186" ht="15.75" hidden="1" customHeight="1">
      <c r="A186" s="137">
        <v>1.161636711E9</v>
      </c>
      <c r="B186" s="6" t="str">
        <f t="shared" si="1"/>
        <v>1</v>
      </c>
      <c r="C186" s="6" t="s">
        <v>1455</v>
      </c>
      <c r="D186" s="6">
        <v>2340.0</v>
      </c>
      <c r="E186" s="6" t="s">
        <v>999</v>
      </c>
      <c r="F186" s="6">
        <v>2340.0</v>
      </c>
      <c r="G186" s="33"/>
    </row>
    <row r="187" ht="15.75" hidden="1" customHeight="1">
      <c r="A187" s="139">
        <v>1.137817717E9</v>
      </c>
      <c r="B187" s="9" t="str">
        <f t="shared" si="1"/>
        <v>1</v>
      </c>
      <c r="C187" s="9" t="s">
        <v>1555</v>
      </c>
      <c r="D187" s="9"/>
      <c r="E187" s="114" t="s">
        <v>1174</v>
      </c>
      <c r="F187" s="114" t="s">
        <v>1174</v>
      </c>
      <c r="G187" s="35"/>
    </row>
    <row r="188" ht="15.75" hidden="1" customHeight="1">
      <c r="A188" s="137">
        <v>1.16528837E9</v>
      </c>
      <c r="B188" s="6" t="str">
        <f t="shared" si="1"/>
        <v>1</v>
      </c>
      <c r="C188" s="114" t="s">
        <v>1174</v>
      </c>
      <c r="D188" s="114" t="s">
        <v>1174</v>
      </c>
      <c r="E188" s="6" t="s">
        <v>1119</v>
      </c>
      <c r="F188" s="6">
        <v>2263.0</v>
      </c>
      <c r="G188" s="33"/>
    </row>
    <row r="189" ht="15.75" hidden="1" customHeight="1">
      <c r="A189" s="139">
        <v>1.130700402E9</v>
      </c>
      <c r="B189" s="9" t="str">
        <f t="shared" si="1"/>
        <v>1</v>
      </c>
      <c r="C189" s="9" t="s">
        <v>1490</v>
      </c>
      <c r="D189" s="9">
        <v>1142.0</v>
      </c>
      <c r="E189" s="9" t="s">
        <v>909</v>
      </c>
      <c r="F189" s="9">
        <v>1142.0</v>
      </c>
      <c r="G189" s="35"/>
    </row>
    <row r="190" ht="15.75" hidden="1" customHeight="1">
      <c r="A190" s="138">
        <v>1.131223511E9</v>
      </c>
      <c r="B190" s="6" t="str">
        <f t="shared" si="1"/>
        <v>1</v>
      </c>
      <c r="C190" s="114" t="s">
        <v>1174</v>
      </c>
      <c r="D190" s="114" t="s">
        <v>1174</v>
      </c>
      <c r="E190" s="114" t="s">
        <v>1174</v>
      </c>
      <c r="F190" s="114" t="s">
        <v>1174</v>
      </c>
      <c r="G190" s="33"/>
    </row>
    <row r="191" ht="15.75" hidden="1" customHeight="1">
      <c r="A191" s="138">
        <v>1.131312104E9</v>
      </c>
      <c r="B191" s="9" t="str">
        <f t="shared" si="1"/>
        <v>1</v>
      </c>
      <c r="C191" s="114" t="s">
        <v>1174</v>
      </c>
      <c r="D191" s="114" t="s">
        <v>1174</v>
      </c>
      <c r="E191" s="114" t="s">
        <v>1174</v>
      </c>
      <c r="F191" s="114" t="s">
        <v>1174</v>
      </c>
      <c r="G191" s="35"/>
    </row>
    <row r="192" ht="15.75" hidden="1" customHeight="1">
      <c r="A192" s="138">
        <v>1.132694465E9</v>
      </c>
      <c r="B192" s="6" t="str">
        <f t="shared" si="1"/>
        <v>1</v>
      </c>
      <c r="C192" s="114" t="s">
        <v>1174</v>
      </c>
      <c r="D192" s="114" t="s">
        <v>1174</v>
      </c>
      <c r="E192" s="114" t="s">
        <v>1174</v>
      </c>
      <c r="F192" s="114" t="s">
        <v>1174</v>
      </c>
      <c r="G192" s="33"/>
    </row>
    <row r="193" ht="15.75" hidden="1" customHeight="1">
      <c r="A193" s="138">
        <v>1.150543639E9</v>
      </c>
      <c r="B193" s="9" t="str">
        <f t="shared" si="1"/>
        <v>1</v>
      </c>
      <c r="C193" s="114" t="s">
        <v>1174</v>
      </c>
      <c r="D193" s="114" t="s">
        <v>1174</v>
      </c>
      <c r="E193" s="114" t="s">
        <v>1174</v>
      </c>
      <c r="F193" s="114" t="s">
        <v>1174</v>
      </c>
      <c r="G193" s="35"/>
    </row>
    <row r="194" ht="15.75" hidden="1" customHeight="1">
      <c r="A194" s="138">
        <v>1.173662195E9</v>
      </c>
      <c r="B194" s="6" t="str">
        <f t="shared" si="1"/>
        <v>1</v>
      </c>
      <c r="C194" s="114" t="s">
        <v>1174</v>
      </c>
      <c r="D194" s="114" t="s">
        <v>1174</v>
      </c>
      <c r="E194" s="114" t="s">
        <v>1174</v>
      </c>
      <c r="F194" s="114" t="s">
        <v>1174</v>
      </c>
      <c r="G194" s="33"/>
    </row>
    <row r="195" ht="15.75" hidden="1" customHeight="1">
      <c r="A195" s="138">
        <v>1.130427551E9</v>
      </c>
      <c r="B195" s="9" t="str">
        <f t="shared" si="1"/>
        <v>1</v>
      </c>
      <c r="C195" s="114" t="s">
        <v>1174</v>
      </c>
      <c r="D195" s="114" t="s">
        <v>1174</v>
      </c>
      <c r="E195" s="114" t="s">
        <v>1174</v>
      </c>
      <c r="F195" s="114" t="s">
        <v>1174</v>
      </c>
      <c r="G195" s="35"/>
    </row>
    <row r="196" ht="15.75" hidden="1" customHeight="1">
      <c r="A196" s="137">
        <v>1.133061251E9</v>
      </c>
      <c r="B196" s="6" t="str">
        <f t="shared" si="1"/>
        <v>1</v>
      </c>
      <c r="C196" s="114" t="s">
        <v>1174</v>
      </c>
      <c r="D196" s="114" t="s">
        <v>1174</v>
      </c>
      <c r="E196" s="6" t="s">
        <v>1024</v>
      </c>
      <c r="F196" s="6">
        <v>2611.0</v>
      </c>
      <c r="G196" s="33"/>
    </row>
    <row r="197" ht="15.75" hidden="1" customHeight="1">
      <c r="A197" s="139">
        <v>1.141439746E9</v>
      </c>
      <c r="B197" s="9" t="str">
        <f t="shared" si="1"/>
        <v>1</v>
      </c>
      <c r="C197" s="9" t="s">
        <v>1302</v>
      </c>
      <c r="D197" s="9">
        <v>2924.0</v>
      </c>
      <c r="E197" s="9" t="s">
        <v>1065</v>
      </c>
      <c r="F197" s="9">
        <v>2924.0</v>
      </c>
      <c r="G197" s="35"/>
    </row>
    <row r="198" ht="15.75" hidden="1" customHeight="1">
      <c r="A198" s="138">
        <v>1.166440309E9</v>
      </c>
      <c r="B198" s="6" t="str">
        <f t="shared" si="1"/>
        <v>1</v>
      </c>
      <c r="C198" s="114" t="s">
        <v>1174</v>
      </c>
      <c r="D198" s="114" t="s">
        <v>1174</v>
      </c>
      <c r="E198" s="114" t="s">
        <v>1174</v>
      </c>
      <c r="F198" s="114" t="s">
        <v>1174</v>
      </c>
      <c r="G198" s="33"/>
    </row>
    <row r="199" ht="15.75" hidden="1" customHeight="1">
      <c r="A199" s="139">
        <v>1.130404995E9</v>
      </c>
      <c r="B199" s="9" t="str">
        <f t="shared" si="1"/>
        <v>1</v>
      </c>
      <c r="C199" s="9" t="s">
        <v>1465</v>
      </c>
      <c r="D199" s="9">
        <v>543.0</v>
      </c>
      <c r="E199" s="9" t="s">
        <v>882</v>
      </c>
      <c r="F199" s="9">
        <v>543.0</v>
      </c>
      <c r="G199" s="35"/>
    </row>
    <row r="200" ht="15.75" hidden="1" customHeight="1">
      <c r="A200" s="137">
        <v>1.16588265E9</v>
      </c>
      <c r="B200" s="6" t="str">
        <f t="shared" si="1"/>
        <v>1</v>
      </c>
      <c r="C200" s="6" t="s">
        <v>1441</v>
      </c>
      <c r="D200" s="6">
        <v>2830.0</v>
      </c>
      <c r="E200" s="114" t="s">
        <v>1174</v>
      </c>
      <c r="F200" s="114" t="s">
        <v>1174</v>
      </c>
      <c r="G200" s="33"/>
    </row>
    <row r="201" ht="15.75" hidden="1" customHeight="1">
      <c r="A201" s="139">
        <v>1.127455035E9</v>
      </c>
      <c r="B201" s="9" t="str">
        <f t="shared" si="1"/>
        <v>1</v>
      </c>
      <c r="C201" s="9" t="s">
        <v>1428</v>
      </c>
      <c r="D201" s="9">
        <v>2324.0</v>
      </c>
      <c r="E201" s="114" t="s">
        <v>1174</v>
      </c>
      <c r="F201" s="114" t="s">
        <v>1174</v>
      </c>
      <c r="G201" s="35"/>
    </row>
    <row r="202" ht="15.75" hidden="1" customHeight="1">
      <c r="A202" s="138">
        <v>1.164433045E9</v>
      </c>
      <c r="B202" s="6" t="str">
        <f t="shared" si="1"/>
        <v>1</v>
      </c>
      <c r="C202" s="114" t="s">
        <v>1174</v>
      </c>
      <c r="D202" s="114" t="s">
        <v>1174</v>
      </c>
      <c r="E202" s="114" t="s">
        <v>1174</v>
      </c>
      <c r="F202" s="114" t="s">
        <v>1174</v>
      </c>
      <c r="G202" s="33"/>
    </row>
    <row r="203" ht="15.75" hidden="1" customHeight="1">
      <c r="A203" s="138">
        <v>1.168197735E9</v>
      </c>
      <c r="B203" s="9" t="str">
        <f t="shared" si="1"/>
        <v>1</v>
      </c>
      <c r="C203" s="114" t="s">
        <v>1174</v>
      </c>
      <c r="D203" s="114" t="s">
        <v>1174</v>
      </c>
      <c r="E203" s="114" t="s">
        <v>1174</v>
      </c>
      <c r="F203" s="114" t="s">
        <v>1174</v>
      </c>
      <c r="G203" s="35"/>
    </row>
    <row r="204" ht="15.75" hidden="1" customHeight="1">
      <c r="A204" s="138">
        <v>1.149738514E9</v>
      </c>
      <c r="B204" s="6" t="str">
        <f t="shared" si="1"/>
        <v>1</v>
      </c>
      <c r="C204" s="114" t="s">
        <v>1174</v>
      </c>
      <c r="D204" s="114" t="s">
        <v>1174</v>
      </c>
      <c r="E204" s="114" t="s">
        <v>1174</v>
      </c>
      <c r="F204" s="114" t="s">
        <v>1174</v>
      </c>
      <c r="G204" s="33"/>
    </row>
    <row r="205" ht="15.75" hidden="1" customHeight="1">
      <c r="A205" s="138">
        <v>1.135865476E9</v>
      </c>
      <c r="B205" s="9" t="str">
        <f t="shared" si="1"/>
        <v>1</v>
      </c>
      <c r="C205" s="114" t="s">
        <v>1174</v>
      </c>
      <c r="D205" s="114" t="s">
        <v>1174</v>
      </c>
      <c r="E205" s="114" t="s">
        <v>1174</v>
      </c>
      <c r="F205" s="114" t="s">
        <v>1174</v>
      </c>
      <c r="G205" s="35"/>
    </row>
    <row r="206" ht="15.75" hidden="1" customHeight="1">
      <c r="A206" s="137">
        <v>1.139199525E9</v>
      </c>
      <c r="B206" s="6" t="str">
        <f t="shared" si="1"/>
        <v>1</v>
      </c>
      <c r="C206" s="6" t="s">
        <v>1338</v>
      </c>
      <c r="D206" s="6">
        <v>2177.0</v>
      </c>
      <c r="E206" s="6" t="s">
        <v>984</v>
      </c>
      <c r="F206" s="6">
        <v>2177.0</v>
      </c>
      <c r="G206" s="33"/>
    </row>
    <row r="207" ht="15.75" hidden="1" customHeight="1">
      <c r="A207" s="138">
        <v>1.168673658E9</v>
      </c>
      <c r="B207" s="9" t="str">
        <f t="shared" si="1"/>
        <v>1</v>
      </c>
      <c r="C207" s="114" t="s">
        <v>1174</v>
      </c>
      <c r="D207" s="114" t="s">
        <v>1174</v>
      </c>
      <c r="E207" s="114" t="s">
        <v>1174</v>
      </c>
      <c r="F207" s="114" t="s">
        <v>1174</v>
      </c>
      <c r="G207" s="35"/>
    </row>
    <row r="208" ht="15.75" hidden="1" customHeight="1">
      <c r="A208" s="137">
        <v>1.136983612E9</v>
      </c>
      <c r="B208" s="6" t="str">
        <f t="shared" si="1"/>
        <v>1</v>
      </c>
      <c r="C208" s="114" t="s">
        <v>1174</v>
      </c>
      <c r="D208" s="114" t="s">
        <v>1174</v>
      </c>
      <c r="E208" s="6" t="s">
        <v>879</v>
      </c>
      <c r="F208" s="6">
        <v>526.0</v>
      </c>
      <c r="G208" s="33"/>
    </row>
    <row r="209" ht="15.75" hidden="1" customHeight="1">
      <c r="A209" s="139">
        <v>1.156952628E9</v>
      </c>
      <c r="B209" s="9" t="str">
        <f t="shared" si="1"/>
        <v>1</v>
      </c>
      <c r="C209" s="9" t="s">
        <v>1494</v>
      </c>
      <c r="D209" s="9">
        <v>1065.0</v>
      </c>
      <c r="E209" s="9" t="s">
        <v>907</v>
      </c>
      <c r="F209" s="9">
        <v>1065.0</v>
      </c>
      <c r="G209" s="35"/>
    </row>
    <row r="210" ht="15.75" customHeight="1">
      <c r="A210" s="137">
        <v>1.168069316E9</v>
      </c>
      <c r="B210" s="6" t="str">
        <f t="shared" si="1"/>
        <v>1</v>
      </c>
      <c r="C210" s="6" t="s">
        <v>1483</v>
      </c>
      <c r="D210" s="6">
        <v>1665.0</v>
      </c>
      <c r="E210" s="6" t="s">
        <v>927</v>
      </c>
      <c r="F210" s="6">
        <v>1665.0</v>
      </c>
      <c r="G210" s="33"/>
    </row>
    <row r="211" ht="15.75" hidden="1" customHeight="1">
      <c r="A211" s="138">
        <v>3.704098413E9</v>
      </c>
      <c r="B211" s="9" t="str">
        <f t="shared" si="1"/>
        <v>1</v>
      </c>
      <c r="C211" s="114" t="s">
        <v>1174</v>
      </c>
      <c r="D211" s="114" t="s">
        <v>1174</v>
      </c>
      <c r="E211" s="114" t="s">
        <v>1174</v>
      </c>
      <c r="F211" s="114" t="s">
        <v>1174</v>
      </c>
      <c r="G211" s="35"/>
    </row>
    <row r="212" ht="15.75" hidden="1" customHeight="1">
      <c r="A212" s="137">
        <v>1.137620804E9</v>
      </c>
      <c r="B212" s="6" t="str">
        <f t="shared" si="1"/>
        <v>1</v>
      </c>
      <c r="C212" s="114" t="s">
        <v>1174</v>
      </c>
      <c r="D212" s="114" t="s">
        <v>1174</v>
      </c>
      <c r="E212" s="6" t="s">
        <v>1022</v>
      </c>
      <c r="F212" s="6">
        <v>2500.0</v>
      </c>
      <c r="G212" s="33"/>
    </row>
    <row r="213" ht="15.75" hidden="1" customHeight="1">
      <c r="A213" s="139">
        <v>1.149386278E9</v>
      </c>
      <c r="B213" s="9" t="str">
        <f t="shared" si="1"/>
        <v>1</v>
      </c>
      <c r="C213" s="9" t="s">
        <v>1320</v>
      </c>
      <c r="D213" s="9">
        <v>2954.0</v>
      </c>
      <c r="E213" s="114" t="s">
        <v>1174</v>
      </c>
      <c r="F213" s="114" t="s">
        <v>1174</v>
      </c>
      <c r="G213" s="35"/>
    </row>
    <row r="214" ht="15.75" hidden="1" customHeight="1">
      <c r="A214" s="137">
        <v>1.164681681E9</v>
      </c>
      <c r="B214" s="6" t="str">
        <f t="shared" si="1"/>
        <v>1</v>
      </c>
      <c r="C214" s="6" t="s">
        <v>1329</v>
      </c>
      <c r="D214" s="6">
        <v>1116.0</v>
      </c>
      <c r="E214" s="114" t="s">
        <v>1174</v>
      </c>
      <c r="F214" s="114" t="s">
        <v>1174</v>
      </c>
      <c r="G214" s="33"/>
    </row>
    <row r="215" ht="15.75" hidden="1" customHeight="1">
      <c r="A215" s="138">
        <v>1.155262436E9</v>
      </c>
      <c r="B215" s="9" t="str">
        <f t="shared" si="1"/>
        <v>1</v>
      </c>
      <c r="C215" s="114" t="s">
        <v>1174</v>
      </c>
      <c r="D215" s="114" t="s">
        <v>1174</v>
      </c>
      <c r="E215" s="114" t="s">
        <v>1174</v>
      </c>
      <c r="F215" s="114" t="s">
        <v>1174</v>
      </c>
      <c r="G215" s="35"/>
    </row>
    <row r="216" ht="15.75" hidden="1" customHeight="1">
      <c r="A216" s="137">
        <v>1.165567776E9</v>
      </c>
      <c r="B216" s="6" t="str">
        <f t="shared" si="1"/>
        <v>1</v>
      </c>
      <c r="C216" s="6" t="s">
        <v>1395</v>
      </c>
      <c r="D216" s="6">
        <v>1969.0</v>
      </c>
      <c r="E216" s="114" t="s">
        <v>1174</v>
      </c>
      <c r="F216" s="114" t="s">
        <v>1174</v>
      </c>
      <c r="G216" s="33"/>
    </row>
    <row r="217" ht="15.75" hidden="1" customHeight="1">
      <c r="A217" s="139">
        <v>1.158521754E9</v>
      </c>
      <c r="B217" s="9" t="str">
        <f t="shared" si="1"/>
        <v>1</v>
      </c>
      <c r="C217" s="9" t="s">
        <v>1511</v>
      </c>
      <c r="D217" s="9">
        <v>114.0</v>
      </c>
      <c r="E217" s="114" t="s">
        <v>1174</v>
      </c>
      <c r="F217" s="114" t="s">
        <v>1174</v>
      </c>
      <c r="G217" s="35"/>
    </row>
    <row r="218" ht="15.75" hidden="1" customHeight="1">
      <c r="A218" s="138">
        <v>1.12165227E9</v>
      </c>
      <c r="B218" s="6" t="str">
        <f t="shared" si="1"/>
        <v>1</v>
      </c>
      <c r="C218" s="114" t="s">
        <v>1174</v>
      </c>
      <c r="D218" s="114" t="s">
        <v>1174</v>
      </c>
      <c r="E218" s="114" t="s">
        <v>1174</v>
      </c>
      <c r="F218" s="114" t="s">
        <v>1174</v>
      </c>
      <c r="G218" s="33"/>
    </row>
    <row r="219" ht="15.75" hidden="1" customHeight="1">
      <c r="A219" s="139">
        <v>1.131462409E9</v>
      </c>
      <c r="B219" s="9" t="str">
        <f t="shared" si="1"/>
        <v>1</v>
      </c>
      <c r="C219" s="114" t="s">
        <v>1174</v>
      </c>
      <c r="D219" s="114" t="s">
        <v>1174</v>
      </c>
      <c r="E219" s="9" t="s">
        <v>1121</v>
      </c>
      <c r="F219" s="9">
        <v>2963.0</v>
      </c>
      <c r="G219" s="35"/>
    </row>
    <row r="220" ht="15.75" hidden="1" customHeight="1">
      <c r="A220" s="137">
        <v>1.13067813E9</v>
      </c>
      <c r="B220" s="6" t="str">
        <f t="shared" si="1"/>
        <v>1</v>
      </c>
      <c r="C220" s="114" t="s">
        <v>1174</v>
      </c>
      <c r="D220" s="114" t="s">
        <v>1174</v>
      </c>
      <c r="E220" s="6" t="s">
        <v>1069</v>
      </c>
      <c r="F220" s="6">
        <v>2977.0</v>
      </c>
      <c r="G220" s="33"/>
    </row>
    <row r="221" ht="15.75" hidden="1" customHeight="1">
      <c r="A221" s="139">
        <v>1.158059413E9</v>
      </c>
      <c r="B221" s="9" t="str">
        <f t="shared" si="1"/>
        <v>1</v>
      </c>
      <c r="C221" s="9" t="s">
        <v>1333</v>
      </c>
      <c r="D221" s="9">
        <v>2449.0</v>
      </c>
      <c r="E221" s="114" t="s">
        <v>1174</v>
      </c>
      <c r="F221" s="114" t="s">
        <v>1174</v>
      </c>
      <c r="G221" s="35"/>
    </row>
    <row r="222" ht="15.75" hidden="1" customHeight="1">
      <c r="A222" s="137">
        <v>1.121759987E9</v>
      </c>
      <c r="B222" s="6" t="str">
        <f t="shared" si="1"/>
        <v>1</v>
      </c>
      <c r="C222" s="114" t="s">
        <v>1174</v>
      </c>
      <c r="D222" s="114" t="s">
        <v>1174</v>
      </c>
      <c r="E222" s="6" t="s">
        <v>933</v>
      </c>
      <c r="F222" s="6">
        <v>1683.0</v>
      </c>
      <c r="G222" s="33"/>
    </row>
    <row r="223" ht="15.75" hidden="1" customHeight="1">
      <c r="A223" s="138">
        <v>1.133007803E9</v>
      </c>
      <c r="B223" s="9" t="str">
        <f t="shared" si="1"/>
        <v>1</v>
      </c>
      <c r="C223" s="114" t="s">
        <v>1174</v>
      </c>
      <c r="D223" s="114" t="s">
        <v>1174</v>
      </c>
      <c r="E223" s="114" t="s">
        <v>1174</v>
      </c>
      <c r="F223" s="114" t="s">
        <v>1174</v>
      </c>
      <c r="G223" s="35"/>
    </row>
    <row r="224" ht="15.75" hidden="1" customHeight="1">
      <c r="A224" s="138">
        <v>1.158805107E9</v>
      </c>
      <c r="B224" s="6" t="str">
        <f t="shared" si="1"/>
        <v>1</v>
      </c>
      <c r="C224" s="114" t="s">
        <v>1174</v>
      </c>
      <c r="D224" s="114" t="s">
        <v>1174</v>
      </c>
      <c r="E224" s="114" t="s">
        <v>1174</v>
      </c>
      <c r="F224" s="114" t="s">
        <v>1174</v>
      </c>
      <c r="G224" s="33"/>
    </row>
    <row r="225" ht="15.75" hidden="1" customHeight="1">
      <c r="A225" s="139">
        <v>1.149742514E9</v>
      </c>
      <c r="B225" s="9" t="str">
        <f t="shared" si="1"/>
        <v>1</v>
      </c>
      <c r="C225" s="9" t="s">
        <v>1331</v>
      </c>
      <c r="D225" s="9">
        <v>2447.0</v>
      </c>
      <c r="E225" s="114" t="s">
        <v>1174</v>
      </c>
      <c r="F225" s="114" t="s">
        <v>1174</v>
      </c>
      <c r="G225" s="35"/>
    </row>
    <row r="226" ht="15.75" hidden="1" customHeight="1">
      <c r="A226" s="138">
        <v>1.171383253E9</v>
      </c>
      <c r="B226" s="6" t="str">
        <f t="shared" si="1"/>
        <v>1</v>
      </c>
      <c r="C226" s="114" t="s">
        <v>1174</v>
      </c>
      <c r="D226" s="114" t="s">
        <v>1174</v>
      </c>
      <c r="E226" s="114" t="s">
        <v>1174</v>
      </c>
      <c r="F226" s="114" t="s">
        <v>1174</v>
      </c>
      <c r="G226" s="33"/>
    </row>
    <row r="227" ht="15.75" hidden="1" customHeight="1">
      <c r="A227" s="138">
        <v>1.124681192E9</v>
      </c>
      <c r="B227" s="9" t="str">
        <f t="shared" si="1"/>
        <v>1</v>
      </c>
      <c r="C227" s="114" t="s">
        <v>1174</v>
      </c>
      <c r="D227" s="114" t="s">
        <v>1174</v>
      </c>
      <c r="E227" s="114" t="s">
        <v>1174</v>
      </c>
      <c r="F227" s="114" t="s">
        <v>1174</v>
      </c>
      <c r="G227" s="35"/>
    </row>
    <row r="228" ht="15.75" hidden="1" customHeight="1">
      <c r="A228" s="138">
        <v>1.13176209E9</v>
      </c>
      <c r="B228" s="6" t="str">
        <f t="shared" si="1"/>
        <v>1</v>
      </c>
      <c r="C228" s="114" t="s">
        <v>1174</v>
      </c>
      <c r="D228" s="114" t="s">
        <v>1174</v>
      </c>
      <c r="E228" s="114" t="s">
        <v>1174</v>
      </c>
      <c r="F228" s="114" t="s">
        <v>1174</v>
      </c>
      <c r="G228" s="33"/>
    </row>
    <row r="229" ht="15.75" hidden="1" customHeight="1">
      <c r="A229" s="138">
        <v>1.121630635E9</v>
      </c>
      <c r="B229" s="9" t="str">
        <f t="shared" si="1"/>
        <v>1</v>
      </c>
      <c r="C229" s="114" t="s">
        <v>1174</v>
      </c>
      <c r="D229" s="114" t="s">
        <v>1174</v>
      </c>
      <c r="E229" s="114" t="s">
        <v>1174</v>
      </c>
      <c r="F229" s="114" t="s">
        <v>1174</v>
      </c>
      <c r="G229" s="35"/>
    </row>
    <row r="230" ht="15.75" hidden="1" customHeight="1">
      <c r="A230" s="138">
        <v>1.13407371E9</v>
      </c>
      <c r="B230" s="6" t="str">
        <f t="shared" si="1"/>
        <v>1</v>
      </c>
      <c r="C230" s="114" t="s">
        <v>1174</v>
      </c>
      <c r="D230" s="114" t="s">
        <v>1174</v>
      </c>
      <c r="E230" s="114" t="s">
        <v>1174</v>
      </c>
      <c r="F230" s="114" t="s">
        <v>1174</v>
      </c>
      <c r="G230" s="33"/>
    </row>
    <row r="231" ht="15.75" hidden="1" customHeight="1">
      <c r="A231" s="138">
        <v>1.123394729E9</v>
      </c>
      <c r="B231" s="9" t="str">
        <f t="shared" si="1"/>
        <v>1</v>
      </c>
      <c r="C231" s="114" t="s">
        <v>1174</v>
      </c>
      <c r="D231" s="114" t="s">
        <v>1174</v>
      </c>
      <c r="E231" s="114" t="s">
        <v>1174</v>
      </c>
      <c r="F231" s="114" t="s">
        <v>1174</v>
      </c>
      <c r="G231" s="35"/>
    </row>
    <row r="232" ht="15.75" hidden="1" customHeight="1">
      <c r="A232" s="138">
        <v>1.162105315E9</v>
      </c>
      <c r="B232" s="6" t="str">
        <f t="shared" si="1"/>
        <v>1</v>
      </c>
      <c r="C232" s="6" t="s">
        <v>1556</v>
      </c>
      <c r="D232" s="6">
        <v>2715.0</v>
      </c>
      <c r="E232" s="114" t="s">
        <v>1174</v>
      </c>
      <c r="F232" s="114" t="s">
        <v>1174</v>
      </c>
      <c r="G232" s="33"/>
    </row>
    <row r="233" ht="15.75" hidden="1" customHeight="1">
      <c r="A233" s="138">
        <v>1.159116107E9</v>
      </c>
      <c r="B233" s="9" t="str">
        <f t="shared" si="1"/>
        <v>1</v>
      </c>
      <c r="C233" s="114" t="s">
        <v>1174</v>
      </c>
      <c r="D233" s="114" t="s">
        <v>1174</v>
      </c>
      <c r="E233" s="114" t="s">
        <v>1174</v>
      </c>
      <c r="F233" s="114" t="s">
        <v>1174</v>
      </c>
      <c r="G233" s="35"/>
    </row>
    <row r="234" ht="15.75" hidden="1" customHeight="1">
      <c r="A234" s="138">
        <v>1.136341313E9</v>
      </c>
      <c r="B234" s="6" t="str">
        <f t="shared" si="1"/>
        <v>1</v>
      </c>
      <c r="C234" s="114" t="s">
        <v>1174</v>
      </c>
      <c r="D234" s="114" t="s">
        <v>1174</v>
      </c>
      <c r="E234" s="114" t="s">
        <v>1174</v>
      </c>
      <c r="F234" s="114" t="s">
        <v>1174</v>
      </c>
      <c r="G234" s="33"/>
    </row>
    <row r="235" ht="15.75" hidden="1" customHeight="1">
      <c r="A235" s="138">
        <v>1.159651691E9</v>
      </c>
      <c r="B235" s="9" t="str">
        <f t="shared" si="1"/>
        <v>1</v>
      </c>
      <c r="C235" s="114" t="s">
        <v>1174</v>
      </c>
      <c r="D235" s="114" t="s">
        <v>1174</v>
      </c>
      <c r="E235" s="114" t="s">
        <v>1174</v>
      </c>
      <c r="F235" s="114" t="s">
        <v>1174</v>
      </c>
      <c r="G235" s="35"/>
    </row>
    <row r="236" ht="15.75" hidden="1" customHeight="1">
      <c r="A236" s="138">
        <v>1.171465984E9</v>
      </c>
      <c r="B236" s="6" t="str">
        <f t="shared" si="1"/>
        <v>1</v>
      </c>
      <c r="C236" s="114" t="s">
        <v>1174</v>
      </c>
      <c r="D236" s="114" t="s">
        <v>1174</v>
      </c>
      <c r="E236" s="114" t="s">
        <v>1174</v>
      </c>
      <c r="F236" s="114" t="s">
        <v>1174</v>
      </c>
      <c r="G236" s="33"/>
    </row>
    <row r="237" ht="15.75" hidden="1" customHeight="1">
      <c r="A237" s="139">
        <v>1.131113453E9</v>
      </c>
      <c r="B237" s="9" t="str">
        <f t="shared" si="1"/>
        <v>1</v>
      </c>
      <c r="C237" s="9" t="s">
        <v>1442</v>
      </c>
      <c r="D237" s="9">
        <v>2333.0</v>
      </c>
      <c r="E237" s="9" t="s">
        <v>996</v>
      </c>
      <c r="F237" s="9">
        <v>2333.0</v>
      </c>
      <c r="G237" s="35"/>
    </row>
    <row r="238" ht="15.75" hidden="1" customHeight="1">
      <c r="A238" s="138">
        <v>1.136468807E9</v>
      </c>
      <c r="B238" s="6" t="str">
        <f t="shared" si="1"/>
        <v>1</v>
      </c>
      <c r="C238" s="114" t="s">
        <v>1174</v>
      </c>
      <c r="D238" s="114" t="s">
        <v>1174</v>
      </c>
      <c r="E238" s="114" t="s">
        <v>1174</v>
      </c>
      <c r="F238" s="114" t="s">
        <v>1174</v>
      </c>
      <c r="G238" s="33"/>
    </row>
    <row r="239" ht="15.75" hidden="1" customHeight="1">
      <c r="A239" s="139">
        <v>1.16644618E9</v>
      </c>
      <c r="B239" s="9" t="str">
        <f t="shared" si="1"/>
        <v>1</v>
      </c>
      <c r="C239" s="114" t="s">
        <v>1174</v>
      </c>
      <c r="D239" s="114" t="s">
        <v>1174</v>
      </c>
      <c r="E239" s="9" t="s">
        <v>1048</v>
      </c>
      <c r="F239" s="9">
        <v>2786.0</v>
      </c>
      <c r="G239" s="35"/>
    </row>
    <row r="240" ht="15.75" hidden="1" customHeight="1">
      <c r="A240" s="137">
        <v>1.171223532E9</v>
      </c>
      <c r="B240" s="6" t="str">
        <f t="shared" si="1"/>
        <v>1</v>
      </c>
      <c r="C240" s="114" t="s">
        <v>1174</v>
      </c>
      <c r="D240" s="114" t="s">
        <v>1174</v>
      </c>
      <c r="E240" s="6" t="s">
        <v>1094</v>
      </c>
      <c r="F240" s="6">
        <v>3192.0</v>
      </c>
      <c r="G240" s="33"/>
    </row>
    <row r="241" ht="15.75" hidden="1" customHeight="1">
      <c r="A241" s="139">
        <v>1.127481417E9</v>
      </c>
      <c r="B241" s="9" t="str">
        <f t="shared" si="1"/>
        <v>1</v>
      </c>
      <c r="C241" s="114" t="s">
        <v>1174</v>
      </c>
      <c r="D241" s="114" t="s">
        <v>1174</v>
      </c>
      <c r="E241" s="114" t="s">
        <v>1174</v>
      </c>
      <c r="F241" s="114" t="s">
        <v>1174</v>
      </c>
      <c r="G241" s="35"/>
    </row>
    <row r="242" ht="15.75" hidden="1" customHeight="1">
      <c r="A242" s="137">
        <v>1.155818302E9</v>
      </c>
      <c r="B242" s="6" t="str">
        <f t="shared" si="1"/>
        <v>1</v>
      </c>
      <c r="C242" s="6" t="s">
        <v>1357</v>
      </c>
      <c r="D242" s="6">
        <v>3150.0</v>
      </c>
      <c r="E242" s="114" t="s">
        <v>1174</v>
      </c>
      <c r="F242" s="114" t="s">
        <v>1174</v>
      </c>
      <c r="G242" s="33"/>
    </row>
    <row r="243" ht="15.75" hidden="1" customHeight="1">
      <c r="A243" s="138">
        <v>1.176433787E9</v>
      </c>
      <c r="B243" s="9" t="str">
        <f t="shared" si="1"/>
        <v>1</v>
      </c>
      <c r="C243" s="114" t="s">
        <v>1174</v>
      </c>
      <c r="D243" s="114" t="s">
        <v>1174</v>
      </c>
      <c r="E243" s="114" t="s">
        <v>1174</v>
      </c>
      <c r="F243" s="114" t="s">
        <v>1174</v>
      </c>
      <c r="G243" s="35"/>
    </row>
    <row r="244" ht="15.75" hidden="1" customHeight="1">
      <c r="A244" s="137">
        <v>1.16034113E9</v>
      </c>
      <c r="B244" s="6" t="str">
        <f t="shared" si="1"/>
        <v>1</v>
      </c>
      <c r="C244" s="6" t="s">
        <v>1310</v>
      </c>
      <c r="D244" s="6">
        <v>1444.0</v>
      </c>
      <c r="E244" s="114" t="s">
        <v>1174</v>
      </c>
      <c r="F244" s="114" t="s">
        <v>1174</v>
      </c>
      <c r="G244" s="33"/>
    </row>
    <row r="245" ht="15.75" hidden="1" customHeight="1">
      <c r="A245" s="139">
        <v>1.131183191E9</v>
      </c>
      <c r="B245" s="9" t="str">
        <f t="shared" si="1"/>
        <v>1</v>
      </c>
      <c r="C245" s="114" t="s">
        <v>1174</v>
      </c>
      <c r="D245" s="114" t="s">
        <v>1174</v>
      </c>
      <c r="E245" s="9" t="s">
        <v>1054</v>
      </c>
      <c r="F245" s="9">
        <v>2882.0</v>
      </c>
      <c r="G245" s="35"/>
    </row>
    <row r="246" ht="15.75" hidden="1" customHeight="1">
      <c r="A246" s="137">
        <v>1.125168797E9</v>
      </c>
      <c r="B246" s="6" t="str">
        <f t="shared" si="1"/>
        <v>1</v>
      </c>
      <c r="C246" s="6" t="s">
        <v>1437</v>
      </c>
      <c r="D246" s="6">
        <v>1543.0</v>
      </c>
      <c r="E246" s="114" t="s">
        <v>1174</v>
      </c>
      <c r="F246" s="114" t="s">
        <v>1174</v>
      </c>
      <c r="G246" s="33"/>
    </row>
    <row r="247" ht="15.75" hidden="1" customHeight="1">
      <c r="A247" s="139">
        <v>1.131419889E9</v>
      </c>
      <c r="B247" s="9" t="str">
        <f t="shared" si="1"/>
        <v>1</v>
      </c>
      <c r="C247" s="114" t="s">
        <v>1174</v>
      </c>
      <c r="D247" s="114" t="s">
        <v>1174</v>
      </c>
      <c r="E247" s="9" t="s">
        <v>1083</v>
      </c>
      <c r="F247" s="9">
        <v>3102.0</v>
      </c>
      <c r="G247" s="35"/>
    </row>
    <row r="248" ht="15.75" hidden="1" customHeight="1">
      <c r="A248" s="138">
        <v>1.12297506E9</v>
      </c>
      <c r="B248" s="6" t="str">
        <f t="shared" si="1"/>
        <v>1</v>
      </c>
      <c r="C248" s="114" t="s">
        <v>1174</v>
      </c>
      <c r="D248" s="114" t="s">
        <v>1174</v>
      </c>
      <c r="E248" s="114" t="s">
        <v>1174</v>
      </c>
      <c r="F248" s="114" t="s">
        <v>1174</v>
      </c>
      <c r="G248" s="33"/>
    </row>
    <row r="249" ht="15.75" hidden="1" customHeight="1">
      <c r="A249" s="138">
        <v>1.125087256E9</v>
      </c>
      <c r="B249" s="9" t="str">
        <f t="shared" si="1"/>
        <v>1</v>
      </c>
      <c r="C249" s="114" t="s">
        <v>1174</v>
      </c>
      <c r="D249" s="114" t="s">
        <v>1174</v>
      </c>
      <c r="E249" s="114" t="s">
        <v>1174</v>
      </c>
      <c r="F249" s="114" t="s">
        <v>1174</v>
      </c>
      <c r="G249" s="35"/>
    </row>
    <row r="250" ht="15.75" hidden="1" customHeight="1">
      <c r="A250" s="137">
        <v>1.125290644E9</v>
      </c>
      <c r="B250" s="6" t="str">
        <f t="shared" si="1"/>
        <v>1</v>
      </c>
      <c r="C250" s="114" t="s">
        <v>1174</v>
      </c>
      <c r="D250" s="114" t="s">
        <v>1174</v>
      </c>
      <c r="E250" s="6" t="s">
        <v>1052</v>
      </c>
      <c r="F250" s="6">
        <v>2860.0</v>
      </c>
      <c r="G250" s="33"/>
    </row>
    <row r="251" ht="15.75" hidden="1" customHeight="1">
      <c r="A251" s="138">
        <v>1.125419629E9</v>
      </c>
      <c r="B251" s="9" t="str">
        <f t="shared" si="1"/>
        <v>1</v>
      </c>
      <c r="C251" s="114" t="s">
        <v>1174</v>
      </c>
      <c r="D251" s="114" t="s">
        <v>1174</v>
      </c>
      <c r="E251" s="114" t="s">
        <v>1174</v>
      </c>
      <c r="F251" s="114" t="s">
        <v>1174</v>
      </c>
      <c r="G251" s="35"/>
    </row>
    <row r="252" ht="15.75" hidden="1" customHeight="1">
      <c r="A252" s="138">
        <v>1.125514396E9</v>
      </c>
      <c r="B252" s="6" t="str">
        <f t="shared" si="1"/>
        <v>1</v>
      </c>
      <c r="C252" s="114" t="s">
        <v>1174</v>
      </c>
      <c r="D252" s="114" t="s">
        <v>1174</v>
      </c>
      <c r="E252" s="114" t="s">
        <v>1174</v>
      </c>
      <c r="F252" s="114" t="s">
        <v>1174</v>
      </c>
      <c r="G252" s="33"/>
    </row>
    <row r="253" ht="15.75" hidden="1" customHeight="1">
      <c r="A253" s="138">
        <v>1.126140684E9</v>
      </c>
      <c r="B253" s="9" t="str">
        <f t="shared" si="1"/>
        <v>1</v>
      </c>
      <c r="C253" s="114" t="s">
        <v>1174</v>
      </c>
      <c r="D253" s="114" t="s">
        <v>1174</v>
      </c>
      <c r="E253" s="114" t="s">
        <v>1174</v>
      </c>
      <c r="F253" s="114" t="s">
        <v>1174</v>
      </c>
      <c r="G253" s="35"/>
    </row>
    <row r="254" ht="15.75" hidden="1" customHeight="1">
      <c r="A254" s="137">
        <v>1.126259891E9</v>
      </c>
      <c r="B254" s="6" t="str">
        <f t="shared" si="1"/>
        <v>1</v>
      </c>
      <c r="C254" s="114" t="s">
        <v>1174</v>
      </c>
      <c r="D254" s="114" t="s">
        <v>1174</v>
      </c>
      <c r="E254" s="6" t="s">
        <v>971</v>
      </c>
      <c r="F254" s="6">
        <v>2124.0</v>
      </c>
      <c r="G254" s="33"/>
    </row>
    <row r="255" ht="15.75" hidden="1" customHeight="1">
      <c r="A255" s="138">
        <v>1.126514459E9</v>
      </c>
      <c r="B255" s="9" t="str">
        <f t="shared" si="1"/>
        <v>1</v>
      </c>
      <c r="C255" s="114" t="s">
        <v>1174</v>
      </c>
      <c r="D255" s="114" t="s">
        <v>1174</v>
      </c>
      <c r="E255" s="114" t="s">
        <v>1174</v>
      </c>
      <c r="F255" s="114" t="s">
        <v>1174</v>
      </c>
      <c r="G255" s="35"/>
    </row>
    <row r="256" ht="15.75" hidden="1" customHeight="1">
      <c r="A256" s="137">
        <v>1.131343703E9</v>
      </c>
      <c r="B256" s="6" t="str">
        <f t="shared" si="1"/>
        <v>1</v>
      </c>
      <c r="C256" s="114" t="s">
        <v>1174</v>
      </c>
      <c r="D256" s="114" t="s">
        <v>1174</v>
      </c>
      <c r="E256" s="6" t="s">
        <v>1020</v>
      </c>
      <c r="F256" s="6">
        <v>2488.0</v>
      </c>
      <c r="G256" s="33"/>
    </row>
    <row r="257" ht="15.75" hidden="1" customHeight="1">
      <c r="A257" s="138">
        <v>1.131572115E9</v>
      </c>
      <c r="B257" s="9" t="str">
        <f t="shared" si="1"/>
        <v>1</v>
      </c>
      <c r="C257" s="114" t="s">
        <v>1174</v>
      </c>
      <c r="D257" s="114" t="s">
        <v>1174</v>
      </c>
      <c r="E257" s="114" t="s">
        <v>1174</v>
      </c>
      <c r="F257" s="114" t="s">
        <v>1174</v>
      </c>
      <c r="G257" s="35"/>
    </row>
    <row r="258" ht="15.75" hidden="1" customHeight="1">
      <c r="A258" s="138">
        <v>1.133361807E9</v>
      </c>
      <c r="B258" s="6" t="str">
        <f t="shared" si="1"/>
        <v>1</v>
      </c>
      <c r="C258" s="114" t="s">
        <v>1174</v>
      </c>
      <c r="D258" s="114" t="s">
        <v>1174</v>
      </c>
      <c r="E258" s="114" t="s">
        <v>1174</v>
      </c>
      <c r="F258" s="114" t="s">
        <v>1174</v>
      </c>
      <c r="G258" s="33"/>
    </row>
    <row r="259" ht="15.75" hidden="1" customHeight="1">
      <c r="A259" s="138">
        <v>1.136586054E9</v>
      </c>
      <c r="B259" s="9" t="str">
        <f t="shared" si="1"/>
        <v>1</v>
      </c>
      <c r="C259" s="114" t="s">
        <v>1174</v>
      </c>
      <c r="D259" s="114" t="s">
        <v>1174</v>
      </c>
      <c r="E259" s="114" t="s">
        <v>1174</v>
      </c>
      <c r="F259" s="114" t="s">
        <v>1174</v>
      </c>
      <c r="G259" s="35"/>
    </row>
    <row r="260" ht="15.75" hidden="1" customHeight="1">
      <c r="A260" s="138">
        <v>1.136982014E9</v>
      </c>
      <c r="B260" s="6" t="str">
        <f t="shared" si="1"/>
        <v>1</v>
      </c>
      <c r="C260" s="114" t="s">
        <v>1174</v>
      </c>
      <c r="D260" s="114" t="s">
        <v>1174</v>
      </c>
      <c r="E260" s="114" t="s">
        <v>1174</v>
      </c>
      <c r="F260" s="114" t="s">
        <v>1174</v>
      </c>
      <c r="G260" s="33"/>
    </row>
    <row r="261" ht="15.75" hidden="1" customHeight="1">
      <c r="A261" s="139">
        <v>1.138986171E9</v>
      </c>
      <c r="B261" s="9" t="str">
        <f t="shared" si="1"/>
        <v>1</v>
      </c>
      <c r="C261" s="114" t="s">
        <v>1174</v>
      </c>
      <c r="D261" s="114" t="s">
        <v>1174</v>
      </c>
      <c r="E261" s="9" t="s">
        <v>1072</v>
      </c>
      <c r="F261" s="9">
        <v>3008.0</v>
      </c>
      <c r="G261" s="35"/>
    </row>
    <row r="262" ht="15.75" hidden="1" customHeight="1">
      <c r="A262" s="137">
        <v>1.139323687E9</v>
      </c>
      <c r="B262" s="6" t="str">
        <f t="shared" si="1"/>
        <v>1</v>
      </c>
      <c r="C262" s="114" t="s">
        <v>1174</v>
      </c>
      <c r="D262" s="114" t="s">
        <v>1174</v>
      </c>
      <c r="E262" s="6" t="s">
        <v>921</v>
      </c>
      <c r="F262" s="6">
        <v>1644.0</v>
      </c>
      <c r="G262" s="33"/>
    </row>
    <row r="263" ht="15.75" hidden="1" customHeight="1">
      <c r="A263" s="138">
        <v>1.13946845E9</v>
      </c>
      <c r="B263" s="9" t="str">
        <f t="shared" si="1"/>
        <v>1</v>
      </c>
      <c r="C263" s="114" t="s">
        <v>1174</v>
      </c>
      <c r="D263" s="114" t="s">
        <v>1174</v>
      </c>
      <c r="E263" s="114" t="s">
        <v>1174</v>
      </c>
      <c r="F263" s="114" t="s">
        <v>1174</v>
      </c>
      <c r="G263" s="35"/>
    </row>
    <row r="264" ht="15.75" hidden="1" customHeight="1">
      <c r="A264" s="137">
        <v>1.140450018E9</v>
      </c>
      <c r="B264" s="6" t="str">
        <f t="shared" si="1"/>
        <v>1</v>
      </c>
      <c r="C264" s="6" t="s">
        <v>1426</v>
      </c>
      <c r="D264" s="6">
        <v>2323.0</v>
      </c>
      <c r="E264" s="6" t="s">
        <v>993</v>
      </c>
      <c r="F264" s="6">
        <v>2323.0</v>
      </c>
      <c r="G264" s="33"/>
    </row>
    <row r="265" ht="15.75" hidden="1" customHeight="1">
      <c r="A265" s="139">
        <v>1.14145952E9</v>
      </c>
      <c r="B265" s="9" t="str">
        <f t="shared" si="1"/>
        <v>1</v>
      </c>
      <c r="C265" s="9" t="s">
        <v>1410</v>
      </c>
      <c r="D265" s="9">
        <v>2499.0</v>
      </c>
      <c r="E265" s="114" t="s">
        <v>1174</v>
      </c>
      <c r="F265" s="114" t="s">
        <v>1174</v>
      </c>
      <c r="G265" s="35"/>
    </row>
    <row r="266" ht="15.75" hidden="1" customHeight="1">
      <c r="A266" s="137">
        <v>1.145289291E9</v>
      </c>
      <c r="B266" s="6" t="str">
        <f t="shared" si="1"/>
        <v>1</v>
      </c>
      <c r="C266" s="6" t="s">
        <v>1418</v>
      </c>
      <c r="D266" s="6">
        <v>3018.0</v>
      </c>
      <c r="E266" s="6" t="s">
        <v>1076</v>
      </c>
      <c r="F266" s="6">
        <v>3018.0</v>
      </c>
      <c r="G266" s="33"/>
    </row>
    <row r="267" ht="15.75" hidden="1" customHeight="1">
      <c r="A267" s="138">
        <v>1.154648938E9</v>
      </c>
      <c r="B267" s="9" t="str">
        <f t="shared" si="1"/>
        <v>1</v>
      </c>
      <c r="C267" s="114" t="s">
        <v>1174</v>
      </c>
      <c r="D267" s="114" t="s">
        <v>1174</v>
      </c>
      <c r="E267" s="114" t="s">
        <v>1174</v>
      </c>
      <c r="F267" s="114" t="s">
        <v>1174</v>
      </c>
      <c r="G267" s="35"/>
    </row>
    <row r="268" ht="15.75" hidden="1" customHeight="1">
      <c r="A268" s="138">
        <v>1.158258255E9</v>
      </c>
      <c r="B268" s="6" t="str">
        <f t="shared" si="1"/>
        <v>1</v>
      </c>
      <c r="C268" s="114" t="s">
        <v>1174</v>
      </c>
      <c r="D268" s="114" t="s">
        <v>1174</v>
      </c>
      <c r="E268" s="114" t="s">
        <v>1174</v>
      </c>
      <c r="F268" s="114" t="s">
        <v>1174</v>
      </c>
      <c r="G268" s="33"/>
    </row>
    <row r="269" ht="15.75" hidden="1" customHeight="1">
      <c r="A269" s="138">
        <v>1.159122612E9</v>
      </c>
      <c r="B269" s="9" t="str">
        <f t="shared" si="1"/>
        <v>1</v>
      </c>
      <c r="C269" s="114" t="s">
        <v>1174</v>
      </c>
      <c r="D269" s="114" t="s">
        <v>1174</v>
      </c>
      <c r="E269" s="114" t="s">
        <v>1174</v>
      </c>
      <c r="F269" s="114" t="s">
        <v>1174</v>
      </c>
      <c r="G269" s="35"/>
    </row>
    <row r="270" ht="15.75" hidden="1" customHeight="1">
      <c r="A270" s="137">
        <v>1.125208147E9</v>
      </c>
      <c r="B270" s="6" t="str">
        <f t="shared" si="1"/>
        <v>1</v>
      </c>
      <c r="C270" s="6" t="s">
        <v>1297</v>
      </c>
      <c r="D270" s="6">
        <v>1677.0</v>
      </c>
      <c r="E270" s="114" t="s">
        <v>1174</v>
      </c>
      <c r="F270" s="114" t="s">
        <v>1174</v>
      </c>
      <c r="G270" s="33"/>
    </row>
    <row r="271" ht="15.75" hidden="1" customHeight="1">
      <c r="A271" s="139">
        <v>1.166482926E9</v>
      </c>
      <c r="B271" s="9" t="str">
        <f t="shared" si="1"/>
        <v>1</v>
      </c>
      <c r="C271" s="9" t="s">
        <v>1557</v>
      </c>
      <c r="D271" s="9">
        <v>130.0</v>
      </c>
      <c r="E271" s="114" t="s">
        <v>1174</v>
      </c>
      <c r="F271" s="114" t="s">
        <v>1174</v>
      </c>
      <c r="G271" s="35"/>
    </row>
    <row r="272" ht="15.75" hidden="1" customHeight="1">
      <c r="A272" s="137">
        <v>1.166482926E9</v>
      </c>
      <c r="B272" s="6" t="str">
        <f t="shared" si="1"/>
        <v>1</v>
      </c>
      <c r="C272" s="6" t="s">
        <v>1557</v>
      </c>
      <c r="D272" s="6">
        <v>130.0</v>
      </c>
      <c r="E272" s="114" t="s">
        <v>1174</v>
      </c>
      <c r="F272" s="114" t="s">
        <v>1174</v>
      </c>
      <c r="G272" s="33"/>
    </row>
    <row r="273" ht="15.75" hidden="1" customHeight="1">
      <c r="A273" s="139">
        <v>1.154181283E9</v>
      </c>
      <c r="B273" s="9" t="str">
        <f t="shared" si="1"/>
        <v>1</v>
      </c>
      <c r="C273" s="9" t="s">
        <v>1487</v>
      </c>
      <c r="D273" s="9">
        <v>1746.0</v>
      </c>
      <c r="E273" s="114" t="s">
        <v>1174</v>
      </c>
      <c r="F273" s="114" t="s">
        <v>1174</v>
      </c>
      <c r="G273" s="35"/>
    </row>
    <row r="274" ht="15.75" hidden="1" customHeight="1">
      <c r="A274" s="137">
        <v>1.138308481E9</v>
      </c>
      <c r="B274" s="6" t="str">
        <f t="shared" si="1"/>
        <v>1</v>
      </c>
      <c r="C274" s="6" t="s">
        <v>1558</v>
      </c>
      <c r="D274" s="6">
        <v>260.0</v>
      </c>
      <c r="E274" s="114" t="s">
        <v>1174</v>
      </c>
      <c r="F274" s="114" t="s">
        <v>1174</v>
      </c>
      <c r="G274" s="33"/>
    </row>
    <row r="275" ht="15.75" hidden="1" customHeight="1">
      <c r="A275" s="139">
        <v>1.1380177E9</v>
      </c>
      <c r="B275" s="9" t="str">
        <f t="shared" si="1"/>
        <v>1</v>
      </c>
      <c r="C275" s="9" t="s">
        <v>1433</v>
      </c>
      <c r="D275" s="9">
        <v>1739.0</v>
      </c>
      <c r="E275" s="114" t="s">
        <v>1174</v>
      </c>
      <c r="F275" s="114" t="s">
        <v>1174</v>
      </c>
      <c r="G275" s="35"/>
    </row>
    <row r="276" ht="15.75" hidden="1" customHeight="1">
      <c r="A276" s="137">
        <v>1.125670074E9</v>
      </c>
      <c r="B276" s="6" t="str">
        <f t="shared" si="1"/>
        <v>1</v>
      </c>
      <c r="C276" s="6" t="s">
        <v>1559</v>
      </c>
      <c r="D276" s="6">
        <v>166.0</v>
      </c>
      <c r="E276" s="114" t="s">
        <v>1174</v>
      </c>
      <c r="F276" s="114" t="s">
        <v>1174</v>
      </c>
      <c r="G276" s="33"/>
    </row>
    <row r="277" ht="15.75" hidden="1" customHeight="1">
      <c r="A277" s="139">
        <v>1.125993935E9</v>
      </c>
      <c r="B277" s="9" t="str">
        <f t="shared" si="1"/>
        <v>1</v>
      </c>
      <c r="C277" s="9" t="s">
        <v>1560</v>
      </c>
      <c r="D277" s="9">
        <v>303.0</v>
      </c>
      <c r="E277" s="114" t="s">
        <v>1174</v>
      </c>
      <c r="F277" s="114" t="s">
        <v>1174</v>
      </c>
      <c r="G277" s="35"/>
    </row>
    <row r="278" ht="15.75" hidden="1" customHeight="1">
      <c r="A278" s="142">
        <v>1.151361265E9</v>
      </c>
      <c r="B278" s="6" t="str">
        <f t="shared" si="1"/>
        <v>1</v>
      </c>
      <c r="C278" s="6" t="s">
        <v>1439</v>
      </c>
      <c r="D278" s="6">
        <v>1124.0</v>
      </c>
      <c r="E278" s="114" t="s">
        <v>1174</v>
      </c>
      <c r="F278" s="114" t="s">
        <v>1174</v>
      </c>
      <c r="G278" s="33"/>
    </row>
    <row r="279" ht="15.75" hidden="1" customHeight="1">
      <c r="A279" s="139">
        <v>1.141633096E9</v>
      </c>
      <c r="B279" s="9" t="str">
        <f t="shared" si="1"/>
        <v>1</v>
      </c>
      <c r="C279" s="9" t="s">
        <v>1372</v>
      </c>
      <c r="D279" s="9">
        <v>769.0</v>
      </c>
      <c r="E279" s="9" t="s">
        <v>890</v>
      </c>
      <c r="F279" s="9">
        <v>769.0</v>
      </c>
      <c r="G279" s="35"/>
    </row>
    <row r="280" ht="15.75" hidden="1" customHeight="1">
      <c r="A280" s="140">
        <v>1.123010362E9</v>
      </c>
      <c r="B280" s="6" t="str">
        <f t="shared" si="1"/>
        <v>1</v>
      </c>
      <c r="C280" s="114" t="s">
        <v>1174</v>
      </c>
      <c r="D280" s="114" t="s">
        <v>1174</v>
      </c>
      <c r="E280" s="6" t="s">
        <v>1057</v>
      </c>
      <c r="F280" s="6">
        <v>2883.0</v>
      </c>
      <c r="G280" s="33"/>
    </row>
    <row r="281" ht="15.75" hidden="1" customHeight="1">
      <c r="A281" s="138">
        <v>1.124962694E9</v>
      </c>
      <c r="B281" s="9" t="str">
        <f t="shared" si="1"/>
        <v>1</v>
      </c>
      <c r="C281" s="114" t="s">
        <v>1174</v>
      </c>
      <c r="D281" s="114" t="s">
        <v>1174</v>
      </c>
      <c r="E281" s="114" t="s">
        <v>1174</v>
      </c>
      <c r="F281" s="114" t="s">
        <v>1174</v>
      </c>
      <c r="G281" s="35"/>
    </row>
    <row r="282" ht="15.75" hidden="1" customHeight="1">
      <c r="A282" s="138">
        <v>1.154840047E9</v>
      </c>
      <c r="B282" s="6" t="str">
        <f t="shared" si="1"/>
        <v>1</v>
      </c>
      <c r="C282" s="114" t="s">
        <v>1174</v>
      </c>
      <c r="D282" s="114" t="s">
        <v>1174</v>
      </c>
      <c r="E282" s="114" t="s">
        <v>1174</v>
      </c>
      <c r="F282" s="114" t="s">
        <v>1174</v>
      </c>
      <c r="G282" s="33"/>
    </row>
    <row r="283" ht="15.75" hidden="1" customHeight="1">
      <c r="A283" s="139">
        <v>1.122416811E9</v>
      </c>
      <c r="B283" s="9" t="str">
        <f t="shared" si="1"/>
        <v>1</v>
      </c>
      <c r="C283" s="9" t="s">
        <v>1361</v>
      </c>
      <c r="D283" s="9">
        <v>2275.0</v>
      </c>
      <c r="E283" s="9" t="s">
        <v>990</v>
      </c>
      <c r="F283" s="9">
        <v>2275.0</v>
      </c>
      <c r="G283" s="35"/>
    </row>
    <row r="284" ht="15.75" hidden="1" customHeight="1">
      <c r="A284" s="138">
        <v>1.127559127E9</v>
      </c>
      <c r="B284" s="6" t="str">
        <f t="shared" si="1"/>
        <v>1</v>
      </c>
      <c r="C284" s="114" t="s">
        <v>1174</v>
      </c>
      <c r="D284" s="114" t="s">
        <v>1174</v>
      </c>
      <c r="E284" s="114" t="s">
        <v>1174</v>
      </c>
      <c r="F284" s="114" t="s">
        <v>1174</v>
      </c>
      <c r="G284" s="33"/>
    </row>
    <row r="285" ht="15.75" hidden="1" customHeight="1">
      <c r="A285" s="138" t="s">
        <v>1561</v>
      </c>
      <c r="B285" s="9" t="str">
        <f t="shared" si="1"/>
        <v>1</v>
      </c>
      <c r="C285" s="114" t="s">
        <v>1174</v>
      </c>
      <c r="D285" s="114" t="s">
        <v>1174</v>
      </c>
      <c r="E285" s="114" t="s">
        <v>1174</v>
      </c>
      <c r="F285" s="114" t="s">
        <v>1174</v>
      </c>
      <c r="G285" s="35"/>
    </row>
    <row r="286" ht="15.75" hidden="1" customHeight="1">
      <c r="A286" s="138">
        <v>1.155736174E9</v>
      </c>
      <c r="B286" s="6" t="str">
        <f t="shared" si="1"/>
        <v>1</v>
      </c>
      <c r="C286" s="114" t="s">
        <v>1174</v>
      </c>
      <c r="D286" s="114" t="s">
        <v>1174</v>
      </c>
      <c r="E286" s="114" t="s">
        <v>1174</v>
      </c>
      <c r="F286" s="114" t="s">
        <v>1174</v>
      </c>
      <c r="G286" s="33"/>
    </row>
    <row r="287" ht="15.75" hidden="1" customHeight="1">
      <c r="A287" s="138">
        <v>1.130490042E9</v>
      </c>
      <c r="B287" s="9" t="str">
        <f t="shared" si="1"/>
        <v>1</v>
      </c>
      <c r="C287" s="114" t="s">
        <v>1174</v>
      </c>
      <c r="D287" s="114" t="s">
        <v>1174</v>
      </c>
      <c r="E287" s="114" t="s">
        <v>1174</v>
      </c>
      <c r="F287" s="114" t="s">
        <v>1174</v>
      </c>
      <c r="G287" s="35"/>
    </row>
    <row r="288" ht="15.75" hidden="1" customHeight="1">
      <c r="A288" s="140">
        <v>1.134798486E9</v>
      </c>
      <c r="B288" s="6" t="str">
        <f t="shared" si="1"/>
        <v>1</v>
      </c>
      <c r="C288" s="114" t="s">
        <v>1174</v>
      </c>
      <c r="D288" s="114" t="s">
        <v>1174</v>
      </c>
      <c r="E288" s="6" t="s">
        <v>1080</v>
      </c>
      <c r="F288" s="6">
        <v>3095.0</v>
      </c>
      <c r="G288" s="33"/>
    </row>
    <row r="289" ht="15.75" hidden="1" customHeight="1">
      <c r="A289" s="138">
        <v>1.133663658E9</v>
      </c>
      <c r="B289" s="9" t="str">
        <f t="shared" si="1"/>
        <v>1</v>
      </c>
      <c r="C289" s="114" t="s">
        <v>1174</v>
      </c>
      <c r="D289" s="114" t="s">
        <v>1174</v>
      </c>
      <c r="E289" s="114" t="s">
        <v>1174</v>
      </c>
      <c r="F289" s="114" t="s">
        <v>1174</v>
      </c>
      <c r="G289" s="35"/>
    </row>
    <row r="290" ht="15.75" hidden="1" customHeight="1">
      <c r="A290" s="138">
        <v>1.121937607E9</v>
      </c>
      <c r="B290" s="6" t="str">
        <f t="shared" si="1"/>
        <v>1</v>
      </c>
      <c r="C290" s="114" t="s">
        <v>1174</v>
      </c>
      <c r="D290" s="114" t="s">
        <v>1174</v>
      </c>
      <c r="E290" s="114" t="s">
        <v>1174</v>
      </c>
      <c r="F290" s="114" t="s">
        <v>1174</v>
      </c>
      <c r="G290" s="33"/>
    </row>
    <row r="291" ht="15.75" hidden="1" customHeight="1">
      <c r="A291" s="139">
        <v>1.150420061E9</v>
      </c>
      <c r="B291" s="9" t="str">
        <f t="shared" si="1"/>
        <v>1</v>
      </c>
      <c r="C291" s="9" t="s">
        <v>1351</v>
      </c>
      <c r="D291" s="9">
        <v>560.0</v>
      </c>
      <c r="E291" s="114" t="s">
        <v>1174</v>
      </c>
      <c r="F291" s="114" t="s">
        <v>1174</v>
      </c>
      <c r="G291" s="35"/>
    </row>
    <row r="292" ht="15.75" hidden="1" customHeight="1">
      <c r="A292" s="138">
        <v>1.16936781E9</v>
      </c>
      <c r="B292" s="6" t="str">
        <f t="shared" si="1"/>
        <v>1</v>
      </c>
      <c r="C292" s="114" t="s">
        <v>1174</v>
      </c>
      <c r="D292" s="114" t="s">
        <v>1174</v>
      </c>
      <c r="E292" s="114" t="s">
        <v>1174</v>
      </c>
      <c r="F292" s="114" t="s">
        <v>1174</v>
      </c>
      <c r="G292" s="33"/>
    </row>
    <row r="293" ht="15.75" hidden="1" customHeight="1">
      <c r="A293" s="139">
        <v>1.127588744E9</v>
      </c>
      <c r="B293" s="9" t="str">
        <f t="shared" si="1"/>
        <v>1</v>
      </c>
      <c r="C293" s="9" t="s">
        <v>1562</v>
      </c>
      <c r="D293" s="9">
        <v>129.0</v>
      </c>
      <c r="E293" s="114" t="s">
        <v>1174</v>
      </c>
      <c r="F293" s="114" t="s">
        <v>1174</v>
      </c>
      <c r="G293" s="35"/>
    </row>
    <row r="294" ht="15.75" hidden="1" customHeight="1">
      <c r="A294" s="137">
        <v>1.168758827E9</v>
      </c>
      <c r="B294" s="6" t="str">
        <f t="shared" si="1"/>
        <v>1</v>
      </c>
      <c r="C294" s="6" t="s">
        <v>1563</v>
      </c>
      <c r="D294" s="6">
        <v>1429.0</v>
      </c>
      <c r="E294" s="114" t="s">
        <v>1174</v>
      </c>
      <c r="F294" s="114" t="s">
        <v>1174</v>
      </c>
      <c r="G294" s="33"/>
    </row>
    <row r="295" ht="15.75" hidden="1" customHeight="1">
      <c r="A295" s="139">
        <v>1.124773534E9</v>
      </c>
      <c r="B295" s="9" t="str">
        <f t="shared" si="1"/>
        <v>1</v>
      </c>
      <c r="C295" s="9" t="s">
        <v>1278</v>
      </c>
      <c r="D295" s="9">
        <v>413.0</v>
      </c>
      <c r="E295" s="9" t="s">
        <v>873</v>
      </c>
      <c r="F295" s="9">
        <v>413.0</v>
      </c>
      <c r="G295" s="35"/>
    </row>
    <row r="296" ht="15.75" hidden="1" customHeight="1">
      <c r="A296" s="137">
        <v>1.131666927E9</v>
      </c>
      <c r="B296" s="6" t="str">
        <f t="shared" si="1"/>
        <v>1</v>
      </c>
      <c r="C296" s="6" t="s">
        <v>1267</v>
      </c>
      <c r="D296" s="6">
        <v>925.0</v>
      </c>
      <c r="E296" s="114" t="s">
        <v>1174</v>
      </c>
      <c r="F296" s="114" t="s">
        <v>1174</v>
      </c>
      <c r="G296" s="33"/>
    </row>
    <row r="297" ht="15.75" hidden="1" customHeight="1">
      <c r="A297" s="140">
        <v>1.153412891E9</v>
      </c>
      <c r="B297" s="9" t="str">
        <f t="shared" si="1"/>
        <v>1</v>
      </c>
      <c r="C297" s="114" t="s">
        <v>1174</v>
      </c>
      <c r="D297" s="114" t="s">
        <v>1174</v>
      </c>
      <c r="E297" s="9" t="s">
        <v>969</v>
      </c>
      <c r="F297" s="9">
        <v>2096.0</v>
      </c>
      <c r="G297" s="35"/>
    </row>
    <row r="298" ht="15.75" hidden="1" customHeight="1">
      <c r="A298" s="137">
        <v>1.127563862E9</v>
      </c>
      <c r="B298" s="6" t="str">
        <f t="shared" si="1"/>
        <v>1</v>
      </c>
      <c r="C298" s="6" t="s">
        <v>1501</v>
      </c>
      <c r="D298" s="6">
        <v>2043.0</v>
      </c>
      <c r="E298" s="6" t="s">
        <v>966</v>
      </c>
      <c r="F298" s="6">
        <v>2043.0</v>
      </c>
      <c r="G298" s="33"/>
    </row>
    <row r="299" ht="15.75" hidden="1" customHeight="1">
      <c r="A299" s="138">
        <v>1.121781795E9</v>
      </c>
      <c r="B299" s="9" t="str">
        <f t="shared" si="1"/>
        <v>1</v>
      </c>
      <c r="C299" s="114" t="s">
        <v>1174</v>
      </c>
      <c r="D299" s="114" t="s">
        <v>1174</v>
      </c>
      <c r="E299" s="114" t="s">
        <v>1174</v>
      </c>
      <c r="F299" s="114" t="s">
        <v>1174</v>
      </c>
      <c r="G299" s="35"/>
    </row>
    <row r="300" ht="15.75" hidden="1" customHeight="1">
      <c r="A300" s="137">
        <v>1.140554236E9</v>
      </c>
      <c r="B300" s="6" t="str">
        <f t="shared" si="1"/>
        <v>1</v>
      </c>
      <c r="C300" s="6" t="s">
        <v>1564</v>
      </c>
      <c r="D300" s="6"/>
      <c r="E300" s="114" t="s">
        <v>1174</v>
      </c>
      <c r="F300" s="114" t="s">
        <v>1174</v>
      </c>
      <c r="G300" s="33"/>
    </row>
    <row r="301" ht="15.75" hidden="1" customHeight="1">
      <c r="A301" s="138">
        <v>1.165963623E9</v>
      </c>
      <c r="B301" s="9" t="str">
        <f t="shared" si="1"/>
        <v>1</v>
      </c>
      <c r="C301" s="114" t="s">
        <v>1174</v>
      </c>
      <c r="D301" s="114" t="s">
        <v>1174</v>
      </c>
      <c r="E301" s="114" t="s">
        <v>1174</v>
      </c>
      <c r="F301" s="114" t="s">
        <v>1174</v>
      </c>
      <c r="G301" s="35"/>
    </row>
    <row r="302" ht="15.75" hidden="1" customHeight="1">
      <c r="A302" s="138">
        <v>1.150370216E9</v>
      </c>
      <c r="B302" s="6" t="str">
        <f t="shared" si="1"/>
        <v>1</v>
      </c>
      <c r="C302" s="114" t="s">
        <v>1174</v>
      </c>
      <c r="D302" s="114" t="s">
        <v>1174</v>
      </c>
      <c r="E302" s="114" t="s">
        <v>1174</v>
      </c>
      <c r="F302" s="114" t="s">
        <v>1174</v>
      </c>
      <c r="G302" s="33"/>
    </row>
    <row r="303" ht="15.75" hidden="1" customHeight="1">
      <c r="A303" s="140">
        <v>1.150058065E9</v>
      </c>
      <c r="B303" s="9" t="str">
        <f t="shared" si="1"/>
        <v>1</v>
      </c>
      <c r="C303" s="114" t="s">
        <v>1174</v>
      </c>
      <c r="D303" s="114" t="s">
        <v>1174</v>
      </c>
      <c r="E303" s="9" t="s">
        <v>1099</v>
      </c>
      <c r="F303" s="9">
        <v>3213.0</v>
      </c>
      <c r="G303" s="35"/>
    </row>
    <row r="304" ht="15.75" hidden="1" customHeight="1">
      <c r="A304" s="138">
        <v>1.121554379E9</v>
      </c>
      <c r="B304" s="6" t="str">
        <f t="shared" si="1"/>
        <v>1</v>
      </c>
      <c r="C304" s="114" t="s">
        <v>1174</v>
      </c>
      <c r="D304" s="114" t="s">
        <v>1174</v>
      </c>
      <c r="E304" s="114" t="s">
        <v>1174</v>
      </c>
      <c r="F304" s="114" t="s">
        <v>1174</v>
      </c>
      <c r="G304" s="33"/>
    </row>
    <row r="305" ht="15.75" hidden="1" customHeight="1">
      <c r="A305" s="139">
        <v>1.13137428E9</v>
      </c>
      <c r="B305" s="9" t="str">
        <f t="shared" si="1"/>
        <v>1</v>
      </c>
      <c r="C305" s="9" t="s">
        <v>1565</v>
      </c>
      <c r="D305" s="9">
        <v>343.0</v>
      </c>
      <c r="E305" s="114" t="s">
        <v>1174</v>
      </c>
      <c r="F305" s="114" t="s">
        <v>1174</v>
      </c>
      <c r="G305" s="35"/>
    </row>
    <row r="306" ht="15.75" hidden="1" customHeight="1">
      <c r="A306" s="143">
        <v>1.161708518E9</v>
      </c>
      <c r="B306" s="37" t="str">
        <f t="shared" si="1"/>
        <v>1</v>
      </c>
      <c r="C306" s="37" t="s">
        <v>1566</v>
      </c>
      <c r="D306" s="133" t="s">
        <v>1174</v>
      </c>
      <c r="E306" s="37"/>
      <c r="F306" s="37"/>
      <c r="G306" s="38"/>
    </row>
    <row r="307" ht="15.75" customHeight="1">
      <c r="A307" s="144"/>
    </row>
    <row r="308" ht="15.75" customHeight="1">
      <c r="A308" s="144"/>
    </row>
    <row r="309" ht="15.75" customHeight="1">
      <c r="A309" s="144"/>
    </row>
    <row r="310" ht="15.75" customHeight="1">
      <c r="A310" s="144"/>
      <c r="C310" s="45">
        <v>199.0</v>
      </c>
    </row>
    <row r="311" ht="15.75" customHeight="1">
      <c r="A311" s="144"/>
    </row>
    <row r="312" ht="15.75" customHeight="1">
      <c r="A312" s="144"/>
    </row>
    <row r="313" ht="15.75" customHeight="1">
      <c r="A313" s="144"/>
    </row>
    <row r="314" ht="15.75" customHeight="1">
      <c r="A314" s="144"/>
    </row>
    <row r="315" ht="15.75" customHeight="1">
      <c r="A315" s="144"/>
    </row>
    <row r="316" ht="15.75" customHeight="1">
      <c r="A316" s="144"/>
    </row>
    <row r="317" ht="15.75" customHeight="1">
      <c r="A317" s="144"/>
    </row>
    <row r="318" ht="15.75" customHeight="1">
      <c r="A318" s="144"/>
    </row>
    <row r="319" ht="15.75" customHeight="1">
      <c r="A319" s="144"/>
    </row>
    <row r="320" ht="15.75" customHeight="1">
      <c r="A320" s="144"/>
    </row>
    <row r="321" ht="15.75" customHeight="1">
      <c r="A321" s="144"/>
    </row>
    <row r="322" ht="15.75" customHeight="1">
      <c r="A322" s="144"/>
    </row>
    <row r="323" ht="15.75" customHeight="1">
      <c r="A323" s="144"/>
    </row>
    <row r="324" ht="15.75" customHeight="1">
      <c r="A324" s="144"/>
    </row>
    <row r="325" ht="15.75" customHeight="1">
      <c r="A325" s="144"/>
    </row>
    <row r="326" ht="15.75" customHeight="1">
      <c r="A326" s="144"/>
    </row>
    <row r="327" ht="15.75" customHeight="1">
      <c r="A327" s="144"/>
    </row>
    <row r="328" ht="15.75" customHeight="1">
      <c r="A328" s="144"/>
    </row>
    <row r="329" ht="15.75" customHeight="1">
      <c r="A329" s="144"/>
    </row>
    <row r="330" ht="15.75" customHeight="1">
      <c r="A330" s="144"/>
    </row>
    <row r="331" ht="15.75" customHeight="1">
      <c r="A331" s="144"/>
    </row>
    <row r="332" ht="15.75" customHeight="1">
      <c r="A332" s="144"/>
    </row>
    <row r="333" ht="15.75" customHeight="1">
      <c r="A333" s="144"/>
    </row>
    <row r="334" ht="15.75" customHeight="1">
      <c r="A334" s="144"/>
    </row>
    <row r="335" ht="15.75" customHeight="1">
      <c r="A335" s="144"/>
    </row>
    <row r="336" ht="15.75" customHeight="1">
      <c r="A336" s="144"/>
    </row>
    <row r="337" ht="15.75" customHeight="1">
      <c r="A337" s="144"/>
    </row>
    <row r="338" ht="15.75" customHeight="1">
      <c r="A338" s="144"/>
    </row>
    <row r="339" ht="15.75" customHeight="1">
      <c r="A339" s="144"/>
    </row>
    <row r="340" ht="15.75" customHeight="1">
      <c r="A340" s="144"/>
    </row>
    <row r="341" ht="15.75" customHeight="1">
      <c r="A341" s="144"/>
    </row>
    <row r="342" ht="15.75" customHeight="1">
      <c r="A342" s="144"/>
    </row>
    <row r="343" ht="15.75" customHeight="1">
      <c r="A343" s="144"/>
    </row>
    <row r="344" ht="15.75" customHeight="1">
      <c r="A344" s="144"/>
    </row>
    <row r="345" ht="15.75" customHeight="1">
      <c r="A345" s="144"/>
    </row>
    <row r="346" ht="15.75" customHeight="1">
      <c r="A346" s="144"/>
    </row>
    <row r="347" ht="15.75" customHeight="1">
      <c r="A347" s="144"/>
    </row>
    <row r="348" ht="15.75" customHeight="1">
      <c r="A348" s="144"/>
    </row>
    <row r="349" ht="15.75" customHeight="1">
      <c r="A349" s="144"/>
    </row>
    <row r="350" ht="15.75" customHeight="1">
      <c r="A350" s="144"/>
    </row>
    <row r="351" ht="15.75" customHeight="1">
      <c r="A351" s="144"/>
    </row>
    <row r="352" ht="15.75" customHeight="1">
      <c r="A352" s="144"/>
    </row>
    <row r="353" ht="15.75" customHeight="1">
      <c r="A353" s="144"/>
    </row>
    <row r="354" ht="15.75" customHeight="1">
      <c r="A354" s="144"/>
    </row>
    <row r="355" ht="15.75" customHeight="1">
      <c r="A355" s="144"/>
    </row>
    <row r="356" ht="15.75" customHeight="1">
      <c r="A356" s="144"/>
    </row>
    <row r="357" ht="15.75" customHeight="1">
      <c r="A357" s="144"/>
    </row>
    <row r="358" ht="15.75" customHeight="1">
      <c r="A358" s="144"/>
    </row>
    <row r="359" ht="15.75" customHeight="1">
      <c r="A359" s="144"/>
    </row>
    <row r="360" ht="15.75" customHeight="1">
      <c r="A360" s="144"/>
    </row>
    <row r="361" ht="15.75" customHeight="1">
      <c r="A361" s="144"/>
    </row>
    <row r="362" ht="15.75" customHeight="1">
      <c r="A362" s="144"/>
    </row>
    <row r="363" ht="15.75" customHeight="1">
      <c r="A363" s="144"/>
    </row>
    <row r="364" ht="15.75" customHeight="1">
      <c r="A364" s="144"/>
    </row>
    <row r="365" ht="15.75" customHeight="1">
      <c r="A365" s="144"/>
    </row>
    <row r="366" ht="15.75" customHeight="1">
      <c r="A366" s="144"/>
    </row>
    <row r="367" ht="15.75" customHeight="1">
      <c r="A367" s="144"/>
    </row>
    <row r="368" ht="15.75" customHeight="1">
      <c r="A368" s="144"/>
    </row>
    <row r="369" ht="15.75" customHeight="1">
      <c r="A369" s="144"/>
    </row>
    <row r="370" ht="15.75" customHeight="1">
      <c r="A370" s="144"/>
    </row>
    <row r="371" ht="15.75" customHeight="1">
      <c r="A371" s="144"/>
    </row>
    <row r="372" ht="15.75" customHeight="1">
      <c r="A372" s="144"/>
    </row>
    <row r="373" ht="15.75" customHeight="1">
      <c r="A373" s="144"/>
    </row>
    <row r="374" ht="15.75" customHeight="1">
      <c r="A374" s="144"/>
    </row>
    <row r="375" ht="15.75" customHeight="1">
      <c r="A375" s="144"/>
    </row>
    <row r="376" ht="15.75" customHeight="1">
      <c r="A376" s="144"/>
    </row>
    <row r="377" ht="15.75" customHeight="1">
      <c r="A377" s="144"/>
    </row>
    <row r="378" ht="15.75" customHeight="1">
      <c r="A378" s="144"/>
    </row>
    <row r="379" ht="15.75" customHeight="1">
      <c r="A379" s="144"/>
    </row>
    <row r="380" ht="15.75" customHeight="1">
      <c r="A380" s="144"/>
    </row>
    <row r="381" ht="15.75" customHeight="1">
      <c r="A381" s="144"/>
    </row>
    <row r="382" ht="15.75" customHeight="1">
      <c r="A382" s="144"/>
    </row>
    <row r="383" ht="15.75" customHeight="1">
      <c r="A383" s="144"/>
    </row>
    <row r="384" ht="15.75" customHeight="1">
      <c r="A384" s="144"/>
    </row>
    <row r="385" ht="15.75" customHeight="1">
      <c r="A385" s="144"/>
    </row>
    <row r="386" ht="15.75" customHeight="1">
      <c r="A386" s="144"/>
    </row>
    <row r="387" ht="15.75" customHeight="1">
      <c r="A387" s="144"/>
    </row>
    <row r="388" ht="15.75" customHeight="1">
      <c r="A388" s="144"/>
    </row>
    <row r="389" ht="15.75" customHeight="1">
      <c r="A389" s="144"/>
    </row>
    <row r="390" ht="15.75" customHeight="1">
      <c r="A390" s="144"/>
    </row>
    <row r="391" ht="15.75" customHeight="1">
      <c r="A391" s="144"/>
    </row>
    <row r="392" ht="15.75" customHeight="1">
      <c r="A392" s="144"/>
    </row>
    <row r="393" ht="15.75" customHeight="1">
      <c r="A393" s="144"/>
    </row>
    <row r="394" ht="15.75" customHeight="1">
      <c r="A394" s="144"/>
    </row>
    <row r="395" ht="15.75" customHeight="1">
      <c r="A395" s="144"/>
    </row>
    <row r="396" ht="15.75" customHeight="1">
      <c r="A396" s="144"/>
    </row>
    <row r="397" ht="15.75" customHeight="1">
      <c r="A397" s="144"/>
    </row>
    <row r="398" ht="15.75" customHeight="1">
      <c r="A398" s="144"/>
    </row>
    <row r="399" ht="15.75" customHeight="1">
      <c r="A399" s="144"/>
    </row>
    <row r="400" ht="15.75" customHeight="1">
      <c r="A400" s="144"/>
    </row>
    <row r="401" ht="15.75" customHeight="1">
      <c r="A401" s="144"/>
    </row>
    <row r="402" ht="15.75" customHeight="1">
      <c r="A402" s="144"/>
    </row>
    <row r="403" ht="15.75" customHeight="1">
      <c r="A403" s="144"/>
    </row>
    <row r="404" ht="15.75" customHeight="1">
      <c r="A404" s="144"/>
    </row>
    <row r="405" ht="15.75" customHeight="1">
      <c r="A405" s="144"/>
    </row>
    <row r="406" ht="15.75" customHeight="1">
      <c r="A406" s="144"/>
    </row>
    <row r="407" ht="15.75" customHeight="1">
      <c r="A407" s="144"/>
    </row>
    <row r="408" ht="15.75" customHeight="1">
      <c r="A408" s="144"/>
    </row>
    <row r="409" ht="15.75" customHeight="1">
      <c r="A409" s="144"/>
    </row>
    <row r="410" ht="15.75" customHeight="1">
      <c r="A410" s="144"/>
    </row>
    <row r="411" ht="15.75" customHeight="1">
      <c r="A411" s="144"/>
    </row>
    <row r="412" ht="15.75" customHeight="1">
      <c r="A412" s="144"/>
    </row>
    <row r="413" ht="15.75" customHeight="1">
      <c r="A413" s="144"/>
    </row>
    <row r="414" ht="15.75" customHeight="1">
      <c r="A414" s="144"/>
    </row>
    <row r="415" ht="15.75" customHeight="1">
      <c r="A415" s="144"/>
    </row>
    <row r="416" ht="15.75" customHeight="1">
      <c r="A416" s="144"/>
    </row>
    <row r="417" ht="15.75" customHeight="1">
      <c r="A417" s="144"/>
    </row>
    <row r="418" ht="15.75" customHeight="1">
      <c r="A418" s="144"/>
    </row>
    <row r="419" ht="15.75" customHeight="1">
      <c r="A419" s="144"/>
    </row>
    <row r="420" ht="15.75" customHeight="1">
      <c r="A420" s="144"/>
    </row>
    <row r="421" ht="15.75" customHeight="1">
      <c r="A421" s="144"/>
    </row>
    <row r="422" ht="15.75" customHeight="1">
      <c r="A422" s="144"/>
    </row>
    <row r="423" ht="15.75" customHeight="1">
      <c r="A423" s="144"/>
    </row>
    <row r="424" ht="15.75" customHeight="1">
      <c r="A424" s="144"/>
    </row>
    <row r="425" ht="15.75" customHeight="1">
      <c r="A425" s="144"/>
    </row>
    <row r="426" ht="15.75" customHeight="1">
      <c r="A426" s="144"/>
    </row>
    <row r="427" ht="15.75" customHeight="1">
      <c r="A427" s="144"/>
    </row>
    <row r="428" ht="15.75" customHeight="1">
      <c r="A428" s="144"/>
    </row>
    <row r="429" ht="15.75" customHeight="1">
      <c r="A429" s="144"/>
    </row>
    <row r="430" ht="15.75" customHeight="1">
      <c r="A430" s="144"/>
    </row>
    <row r="431" ht="15.75" customHeight="1">
      <c r="A431" s="144"/>
    </row>
    <row r="432" ht="15.75" customHeight="1">
      <c r="A432" s="144"/>
    </row>
    <row r="433" ht="15.75" customHeight="1">
      <c r="A433" s="144"/>
    </row>
    <row r="434" ht="15.75" customHeight="1">
      <c r="A434" s="144"/>
    </row>
    <row r="435" ht="15.75" customHeight="1">
      <c r="A435" s="144"/>
    </row>
    <row r="436" ht="15.75" customHeight="1">
      <c r="A436" s="144"/>
    </row>
    <row r="437" ht="15.75" customHeight="1">
      <c r="A437" s="144"/>
    </row>
    <row r="438" ht="15.75" customHeight="1">
      <c r="A438" s="144"/>
    </row>
    <row r="439" ht="15.75" customHeight="1">
      <c r="A439" s="144"/>
    </row>
    <row r="440" ht="15.75" customHeight="1">
      <c r="A440" s="144"/>
    </row>
    <row r="441" ht="15.75" customHeight="1">
      <c r="A441" s="144"/>
    </row>
    <row r="442" ht="15.75" customHeight="1">
      <c r="A442" s="144"/>
    </row>
    <row r="443" ht="15.75" customHeight="1">
      <c r="A443" s="144"/>
    </row>
    <row r="444" ht="15.75" customHeight="1">
      <c r="A444" s="144"/>
    </row>
    <row r="445" ht="15.75" customHeight="1">
      <c r="A445" s="144"/>
    </row>
    <row r="446" ht="15.75" customHeight="1">
      <c r="A446" s="144"/>
    </row>
    <row r="447" ht="15.75" customHeight="1">
      <c r="A447" s="144"/>
    </row>
    <row r="448" ht="15.75" customHeight="1">
      <c r="A448" s="144"/>
    </row>
    <row r="449" ht="15.75" customHeight="1">
      <c r="A449" s="144"/>
    </row>
    <row r="450" ht="15.75" customHeight="1">
      <c r="A450" s="144"/>
    </row>
    <row r="451" ht="15.75" customHeight="1">
      <c r="A451" s="144"/>
    </row>
    <row r="452" ht="15.75" customHeight="1">
      <c r="A452" s="144"/>
    </row>
    <row r="453" ht="15.75" customHeight="1">
      <c r="A453" s="144"/>
    </row>
    <row r="454" ht="15.75" customHeight="1">
      <c r="A454" s="144"/>
    </row>
    <row r="455" ht="15.75" customHeight="1">
      <c r="A455" s="144"/>
    </row>
    <row r="456" ht="15.75" customHeight="1">
      <c r="A456" s="144"/>
    </row>
    <row r="457" ht="15.75" customHeight="1">
      <c r="A457" s="144"/>
    </row>
    <row r="458" ht="15.75" customHeight="1">
      <c r="A458" s="144"/>
    </row>
    <row r="459" ht="15.75" customHeight="1">
      <c r="A459" s="144"/>
    </row>
    <row r="460" ht="15.75" customHeight="1">
      <c r="A460" s="144"/>
    </row>
    <row r="461" ht="15.75" customHeight="1">
      <c r="A461" s="144"/>
    </row>
    <row r="462" ht="15.75" customHeight="1">
      <c r="A462" s="144"/>
    </row>
    <row r="463" ht="15.75" customHeight="1">
      <c r="A463" s="144"/>
    </row>
    <row r="464" ht="15.75" customHeight="1">
      <c r="A464" s="144"/>
    </row>
    <row r="465" ht="15.75" customHeight="1">
      <c r="A465" s="144"/>
    </row>
    <row r="466" ht="15.75" customHeight="1">
      <c r="A466" s="144"/>
    </row>
    <row r="467" ht="15.75" customHeight="1">
      <c r="A467" s="144"/>
    </row>
    <row r="468" ht="15.75" customHeight="1">
      <c r="A468" s="144"/>
    </row>
    <row r="469" ht="15.75" customHeight="1">
      <c r="A469" s="144"/>
    </row>
    <row r="470" ht="15.75" customHeight="1">
      <c r="A470" s="144"/>
    </row>
    <row r="471" ht="15.75" customHeight="1">
      <c r="A471" s="144"/>
    </row>
    <row r="472" ht="15.75" customHeight="1">
      <c r="A472" s="144"/>
    </row>
    <row r="473" ht="15.75" customHeight="1">
      <c r="A473" s="144"/>
    </row>
    <row r="474" ht="15.75" customHeight="1">
      <c r="A474" s="144"/>
    </row>
    <row r="475" ht="15.75" customHeight="1">
      <c r="A475" s="144"/>
    </row>
    <row r="476" ht="15.75" customHeight="1">
      <c r="A476" s="144"/>
    </row>
    <row r="477" ht="15.75" customHeight="1">
      <c r="A477" s="144"/>
    </row>
    <row r="478" ht="15.75" customHeight="1">
      <c r="A478" s="144"/>
    </row>
    <row r="479" ht="15.75" customHeight="1">
      <c r="A479" s="144"/>
    </row>
    <row r="480" ht="15.75" customHeight="1">
      <c r="A480" s="144"/>
    </row>
    <row r="481" ht="15.75" customHeight="1">
      <c r="A481" s="144"/>
    </row>
    <row r="482" ht="15.75" customHeight="1">
      <c r="A482" s="144"/>
    </row>
    <row r="483" ht="15.75" customHeight="1">
      <c r="A483" s="144"/>
    </row>
    <row r="484" ht="15.75" customHeight="1">
      <c r="A484" s="144"/>
    </row>
    <row r="485" ht="15.75" customHeight="1">
      <c r="A485" s="144"/>
    </row>
    <row r="486" ht="15.75" customHeight="1">
      <c r="A486" s="144"/>
    </row>
    <row r="487" ht="15.75" customHeight="1">
      <c r="A487" s="144"/>
    </row>
    <row r="488" ht="15.75" customHeight="1">
      <c r="A488" s="144"/>
    </row>
    <row r="489" ht="15.75" customHeight="1">
      <c r="A489" s="144"/>
    </row>
    <row r="490" ht="15.75" customHeight="1">
      <c r="A490" s="144"/>
    </row>
    <row r="491" ht="15.75" customHeight="1">
      <c r="A491" s="144"/>
    </row>
    <row r="492" ht="15.75" customHeight="1">
      <c r="A492" s="144"/>
    </row>
    <row r="493" ht="15.75" customHeight="1">
      <c r="A493" s="144"/>
    </row>
    <row r="494" ht="15.75" customHeight="1">
      <c r="A494" s="144"/>
    </row>
    <row r="495" ht="15.75" customHeight="1">
      <c r="A495" s="144"/>
    </row>
    <row r="496" ht="15.75" customHeight="1">
      <c r="A496" s="144"/>
    </row>
    <row r="497" ht="15.75" customHeight="1">
      <c r="A497" s="144"/>
    </row>
    <row r="498" ht="15.75" customHeight="1">
      <c r="A498" s="144"/>
    </row>
    <row r="499" ht="15.75" customHeight="1">
      <c r="A499" s="144"/>
    </row>
    <row r="500" ht="15.75" customHeight="1">
      <c r="A500" s="144"/>
    </row>
    <row r="501" ht="15.75" customHeight="1">
      <c r="A501" s="144"/>
    </row>
    <row r="502" ht="15.75" customHeight="1">
      <c r="A502" s="144"/>
    </row>
    <row r="503" ht="15.75" customHeight="1">
      <c r="A503" s="144"/>
    </row>
    <row r="504" ht="15.75" customHeight="1">
      <c r="A504" s="144"/>
    </row>
    <row r="505" ht="15.75" customHeight="1">
      <c r="A505" s="144"/>
    </row>
    <row r="506" ht="15.75" customHeight="1">
      <c r="A506" s="144"/>
    </row>
    <row r="507" ht="15.75" customHeight="1">
      <c r="A507" s="144"/>
    </row>
    <row r="508" ht="15.75" customHeight="1">
      <c r="A508" s="144"/>
    </row>
    <row r="509" ht="15.75" customHeight="1">
      <c r="A509" s="144"/>
    </row>
    <row r="510" ht="15.75" customHeight="1">
      <c r="A510" s="144"/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14"/>
    <col customWidth="1" min="2" max="3" width="29.43"/>
    <col customWidth="1" min="4" max="4" width="16.29"/>
    <col customWidth="1" min="5" max="6" width="14.43"/>
  </cols>
  <sheetData>
    <row r="1">
      <c r="A1" s="145" t="s">
        <v>1534</v>
      </c>
      <c r="B1" s="31" t="s">
        <v>1567</v>
      </c>
      <c r="C1" s="29" t="s">
        <v>1568</v>
      </c>
      <c r="D1" s="31" t="s">
        <v>1569</v>
      </c>
    </row>
    <row r="2">
      <c r="A2" s="32">
        <v>1.163774215E9</v>
      </c>
      <c r="B2" s="33" t="str">
        <f t="array" ref="B2">XLOOKUP(A2,No_Datos_GrWha!$D$2:$D$999,No_Datos_GrWha!$C$2:$C$999,"no datos",0,1)</f>
        <v>no datos</v>
      </c>
      <c r="C2" s="32" t="s">
        <v>1311</v>
      </c>
      <c r="D2" s="33">
        <v>1.124962694E9</v>
      </c>
    </row>
    <row r="3">
      <c r="A3" s="34">
        <v>1.16752305E9</v>
      </c>
      <c r="B3" s="35" t="str">
        <f t="array" ref="B3">XLOOKUP(A3,No_Datos_GrWha!$D$2:$D$999,No_Datos_GrWha!$C$2:$C$999,"no datos",0,1)</f>
        <v>no datos</v>
      </c>
      <c r="C3" s="34" t="s">
        <v>1349</v>
      </c>
      <c r="D3" s="35">
        <v>1.165963623E9</v>
      </c>
    </row>
    <row r="4">
      <c r="A4" s="32">
        <v>1.127234134E9</v>
      </c>
      <c r="B4" s="33" t="str">
        <f t="array" ref="B4">XLOOKUP(A4,No_Datos_GrWha!$D$2:$D$999,No_Datos_GrWha!$C$2:$C$999,"no datos",0,1)</f>
        <v>no datos</v>
      </c>
      <c r="C4" s="32" t="s">
        <v>1570</v>
      </c>
      <c r="D4" s="33">
        <v>1.155736174E9</v>
      </c>
    </row>
    <row r="5">
      <c r="A5" s="34">
        <v>1.154166856E9</v>
      </c>
      <c r="B5" s="35" t="str">
        <f t="array" ref="B5">XLOOKUP(A5,No_Datos_GrWha!$D$2:$D$999,No_Datos_GrWha!$C$2:$C$999,"no datos",0,1)</f>
        <v>no datos</v>
      </c>
      <c r="C5" s="34" t="s">
        <v>1431</v>
      </c>
      <c r="D5" s="40"/>
    </row>
    <row r="6">
      <c r="A6" s="32">
        <v>1.128735242E9</v>
      </c>
      <c r="B6" s="33" t="str">
        <f t="array" ref="B6">XLOOKUP(A6,No_Datos_GrWha!$D$2:$D$999,No_Datos_GrWha!$C$2:$C$999,"no datos",0,1)</f>
        <v>no datos</v>
      </c>
      <c r="C6" s="32" t="s">
        <v>1443</v>
      </c>
      <c r="D6" s="33">
        <v>1.121781795E9</v>
      </c>
    </row>
    <row r="7">
      <c r="A7" s="34">
        <v>1.161711196E9</v>
      </c>
      <c r="B7" s="35" t="str">
        <f t="array" ref="B7">XLOOKUP(A7,No_Datos_GrWha!$D$2:$D$999,No_Datos_GrWha!$C$2:$C$999,"no datos",0,1)</f>
        <v>no datos</v>
      </c>
      <c r="C7" s="34" t="s">
        <v>1466</v>
      </c>
      <c r="D7" s="35">
        <v>1.150370216E9</v>
      </c>
    </row>
    <row r="8">
      <c r="A8" s="32">
        <v>1.151027307E9</v>
      </c>
      <c r="B8" s="33" t="str">
        <f t="array" ref="B8">XLOOKUP(A8,No_Datos_GrWha!$D$2:$D$999,No_Datos_GrWha!$C$2:$C$999,"no datos",0,1)</f>
        <v>no datos</v>
      </c>
      <c r="C8" s="32" t="s">
        <v>1499</v>
      </c>
      <c r="D8" s="33">
        <v>1.121554379E9</v>
      </c>
    </row>
    <row r="9">
      <c r="A9" s="34">
        <v>1.155765491E9</v>
      </c>
      <c r="B9" s="35" t="str">
        <f t="array" ref="B9">XLOOKUP(A9,No_Datos_GrWha!$D$2:$D$999,No_Datos_GrWha!$C$2:$C$999,"no datos",0,1)</f>
        <v>no datos</v>
      </c>
      <c r="C9" s="34" t="s">
        <v>1504</v>
      </c>
      <c r="D9" s="40"/>
    </row>
    <row r="10">
      <c r="A10" s="32">
        <v>1.136332503E9</v>
      </c>
      <c r="B10" s="33" t="str">
        <f t="array" ref="B10">XLOOKUP(A10,No_Datos_GrWha!$D$2:$D$999,No_Datos_GrWha!$C$2:$C$999,"no datos",0,1)</f>
        <v>no datos</v>
      </c>
      <c r="C10" s="32" t="s">
        <v>1505</v>
      </c>
      <c r="D10" s="33">
        <v>1.125419629E9</v>
      </c>
    </row>
    <row r="11">
      <c r="A11" s="34">
        <v>1.165588059E9</v>
      </c>
      <c r="B11" s="35" t="str">
        <f t="array" ref="B11">XLOOKUP(A11,No_Datos_GrWha!$D$2:$D$999,No_Datos_GrWha!$C$2:$C$999,"no datos",0,1)</f>
        <v>no datos</v>
      </c>
      <c r="C11" s="34" t="s">
        <v>1506</v>
      </c>
      <c r="D11" s="35">
        <v>1.153867754E9</v>
      </c>
    </row>
    <row r="12">
      <c r="A12" s="32">
        <v>1.134395152E9</v>
      </c>
      <c r="B12" s="33" t="str">
        <f t="array" ref="B12">XLOOKUP(A12,No_Datos_GrWha!$D$2:$D$999,No_Datos_GrWha!$C$2:$C$999,"no datos",0,1)</f>
        <v>no datos</v>
      </c>
      <c r="C12" s="32" t="s">
        <v>1508</v>
      </c>
      <c r="D12" s="40"/>
    </row>
    <row r="13">
      <c r="A13" s="34">
        <v>1.125078637E9</v>
      </c>
      <c r="B13" s="35" t="str">
        <f t="array" ref="B13">XLOOKUP(A13,No_Datos_GrWha!$D$2:$D$999,No_Datos_GrWha!$C$2:$C$999,"no datos",0,1)</f>
        <v>no datos</v>
      </c>
      <c r="C13" s="34" t="s">
        <v>1509</v>
      </c>
      <c r="D13" s="40"/>
    </row>
    <row r="14">
      <c r="A14" s="32">
        <v>1.155048462E9</v>
      </c>
      <c r="B14" s="33" t="str">
        <f t="array" ref="B14">XLOOKUP(A14,No_Datos_GrWha!$D$2:$D$999,No_Datos_GrWha!$C$2:$C$999,"no datos",0,1)</f>
        <v>no datos</v>
      </c>
      <c r="C14" s="32" t="s">
        <v>1512</v>
      </c>
      <c r="D14" s="33">
        <v>1.154648938E9</v>
      </c>
    </row>
    <row r="15">
      <c r="A15" s="34">
        <v>1.170580789E9</v>
      </c>
      <c r="B15" s="35" t="str">
        <f t="array" ref="B15">XLOOKUP(A15,No_Datos_GrWha!$D$2:$D$999,No_Datos_GrWha!$C$2:$C$999,"no datos",0,1)</f>
        <v>no datos</v>
      </c>
      <c r="C15" s="34" t="s">
        <v>1513</v>
      </c>
      <c r="D15" s="40"/>
    </row>
    <row r="16">
      <c r="A16" s="32">
        <v>3.364523518E9</v>
      </c>
      <c r="B16" s="33" t="str">
        <f t="array" ref="B16">XLOOKUP(A16,No_Datos_GrWha!$D$2:$D$999,No_Datos_GrWha!$C$2:$C$999,"no datos",0,1)</f>
        <v>no datos</v>
      </c>
      <c r="C16" s="32" t="s">
        <v>1514</v>
      </c>
      <c r="D16" s="33">
        <v>1.167028705E9</v>
      </c>
    </row>
    <row r="17">
      <c r="A17" s="34">
        <v>1.130422362E9</v>
      </c>
      <c r="B17" s="35" t="str">
        <f t="array" ref="B17">XLOOKUP(A17,No_Datos_GrWha!$D$2:$D$999,No_Datos_GrWha!$C$2:$C$999,"no datos",0,1)</f>
        <v>no datos</v>
      </c>
      <c r="C17" s="34" t="s">
        <v>1516</v>
      </c>
      <c r="D17" s="40"/>
    </row>
    <row r="18">
      <c r="A18" s="32">
        <v>3.888674454E9</v>
      </c>
      <c r="B18" s="33" t="str">
        <f t="array" ref="B18">XLOOKUP(A18,No_Datos_GrWha!$D$2:$D$999,No_Datos_GrWha!$C$2:$C$999,"no datos",0,1)</f>
        <v>no datos</v>
      </c>
      <c r="C18" s="32" t="s">
        <v>1517</v>
      </c>
      <c r="D18" s="33">
        <v>1.127806869E9</v>
      </c>
    </row>
    <row r="19">
      <c r="A19" s="34">
        <v>1.124729723E9</v>
      </c>
      <c r="B19" s="35" t="str">
        <f t="array" ref="B19">XLOOKUP(A19,No_Datos_GrWha!$D$2:$D$999,No_Datos_GrWha!$C$2:$C$999,"no datos",0,1)</f>
        <v>no datos</v>
      </c>
      <c r="C19" s="34" t="s">
        <v>1518</v>
      </c>
      <c r="D19" s="40"/>
    </row>
    <row r="20">
      <c r="A20" s="32">
        <v>1.133833531E9</v>
      </c>
      <c r="B20" s="33" t="str">
        <f t="array" ref="B20">XLOOKUP(A20,No_Datos_GrWha!$D$2:$D$999,No_Datos_GrWha!$C$2:$C$999,"no datos",0,1)</f>
        <v>no datos</v>
      </c>
      <c r="C20" s="32" t="s">
        <v>1519</v>
      </c>
      <c r="D20" s="40"/>
    </row>
    <row r="21" ht="15.75" customHeight="1">
      <c r="A21" s="34">
        <v>1.168842817E9</v>
      </c>
      <c r="B21" s="35" t="str">
        <f t="array" ref="B21">XLOOKUP(A21,No_Datos_GrWha!$D$2:$D$999,No_Datos_GrWha!$C$2:$C$999,"no datos",0,1)</f>
        <v>no datos</v>
      </c>
      <c r="C21" s="34" t="s">
        <v>1520</v>
      </c>
      <c r="D21" s="35">
        <v>1.133361807E9</v>
      </c>
    </row>
    <row r="22" ht="15.75" customHeight="1">
      <c r="A22" s="32">
        <v>1.123567199E9</v>
      </c>
      <c r="B22" s="33" t="str">
        <f t="array" ref="B22">XLOOKUP(A22,No_Datos_GrWha!$D$2:$D$999,No_Datos_GrWha!$C$2:$C$999,"no datos",0,1)</f>
        <v>no datos</v>
      </c>
      <c r="C22" s="32" t="s">
        <v>1521</v>
      </c>
      <c r="D22" s="33">
        <v>1.133043555E9</v>
      </c>
    </row>
    <row r="23" ht="15.75" hidden="1" customHeight="1">
      <c r="A23" s="146">
        <v>1.167028705E9</v>
      </c>
      <c r="B23" s="35" t="str">
        <f t="array" ref="B23">XLOOKUP(A23,No_Datos_GrWha!$D$2:$D$999,No_Datos_GrWha!$C$2:$C$999,"no datos",0,1)</f>
        <v>Herrera, Ana Cristina</v>
      </c>
      <c r="C23" s="34" t="s">
        <v>1522</v>
      </c>
      <c r="D23" s="40"/>
    </row>
    <row r="24" ht="15.75" customHeight="1">
      <c r="A24" s="32">
        <v>1.126217143E9</v>
      </c>
      <c r="B24" s="33" t="str">
        <f t="array" ref="B24">XLOOKUP(A24,No_Datos_GrWha!$D$2:$D$999,No_Datos_GrWha!$C$2:$C$999,"no datos",0,1)</f>
        <v>no datos</v>
      </c>
      <c r="C24" s="32" t="s">
        <v>1523</v>
      </c>
      <c r="D24" s="33">
        <v>1.168314085E9</v>
      </c>
    </row>
    <row r="25" ht="15.75" customHeight="1">
      <c r="A25" s="34">
        <v>1.169176566E9</v>
      </c>
      <c r="B25" s="35" t="str">
        <f t="array" ref="B25">XLOOKUP(A25,No_Datos_GrWha!$D$2:$D$999,No_Datos_GrWha!$C$2:$C$999,"no datos",0,1)</f>
        <v>no datos</v>
      </c>
      <c r="C25" s="34" t="s">
        <v>1524</v>
      </c>
      <c r="D25" s="35">
        <v>1.123032183E9</v>
      </c>
    </row>
    <row r="26" ht="15.75" customHeight="1">
      <c r="A26" s="32">
        <v>1.131179622E9</v>
      </c>
      <c r="B26" s="33" t="str">
        <f t="array" ref="B26">XLOOKUP(A26,No_Datos_GrWha!$D$2:$D$999,No_Datos_GrWha!$C$2:$C$999,"no datos",0,1)</f>
        <v>no datos</v>
      </c>
      <c r="C26" s="32" t="s">
        <v>1525</v>
      </c>
      <c r="D26" s="33">
        <v>1.164433045E9</v>
      </c>
    </row>
    <row r="27" ht="15.75" customHeight="1">
      <c r="A27" s="34">
        <v>1.139126799E9</v>
      </c>
      <c r="B27" s="35" t="str">
        <f t="array" ref="B27">XLOOKUP(A27,No_Datos_GrWha!$D$2:$D$999,No_Datos_GrWha!$C$2:$C$999,"no datos",0,1)</f>
        <v>no datos</v>
      </c>
      <c r="C27" s="34" t="s">
        <v>1527</v>
      </c>
      <c r="D27" s="40"/>
    </row>
    <row r="28" ht="15.75" customHeight="1">
      <c r="A28" s="32">
        <v>1.137772867E9</v>
      </c>
      <c r="B28" s="33" t="str">
        <f t="array" ref="B28">XLOOKUP(A28,No_Datos_GrWha!$D$2:$D$999,No_Datos_GrWha!$C$2:$C$999,"no datos",0,1)</f>
        <v>no datos</v>
      </c>
      <c r="C28" s="32" t="s">
        <v>1528</v>
      </c>
      <c r="D28" s="33">
        <v>1.12322886E9</v>
      </c>
    </row>
    <row r="29" ht="15.75" customHeight="1">
      <c r="A29" s="34">
        <v>1.155951274E9</v>
      </c>
      <c r="B29" s="35" t="str">
        <f t="array" ref="B29">XLOOKUP(A29,No_Datos_GrWha!$D$2:$D$999,No_Datos_GrWha!$C$2:$C$999,"no datos",0,1)</f>
        <v>no datos</v>
      </c>
      <c r="C29" s="34" t="s">
        <v>1529</v>
      </c>
      <c r="D29" s="40"/>
    </row>
    <row r="30" ht="15.75" customHeight="1">
      <c r="A30" s="32">
        <v>1.160388596E9</v>
      </c>
      <c r="B30" s="33" t="str">
        <f t="array" ref="B30">XLOOKUP(A30,No_Datos_GrWha!$D$2:$D$999,No_Datos_GrWha!$C$2:$C$999,"no datos",0,1)</f>
        <v>no datos</v>
      </c>
      <c r="C30" s="32" t="s">
        <v>1530</v>
      </c>
      <c r="D30" s="40"/>
    </row>
    <row r="31" ht="15.75" customHeight="1">
      <c r="A31" s="34">
        <v>1.168863734E9</v>
      </c>
      <c r="B31" s="35" t="str">
        <f t="array" ref="B31">XLOOKUP(A31,No_Datos_GrWha!$D$2:$D$999,No_Datos_GrWha!$C$2:$C$999,"no datos",0,1)</f>
        <v>no datos</v>
      </c>
      <c r="C31" s="34" t="s">
        <v>1531</v>
      </c>
      <c r="D31" s="35">
        <v>1.140963528E9</v>
      </c>
    </row>
    <row r="32" ht="15.75" customHeight="1">
      <c r="A32" s="32">
        <v>1.136655216E9</v>
      </c>
      <c r="B32" s="33" t="str">
        <f t="array" ref="B32">XLOOKUP(A32,No_Datos_GrWha!$D$2:$D$999,No_Datos_GrWha!$C$2:$C$999,"no datos",0,1)</f>
        <v>no datos</v>
      </c>
      <c r="C32" s="32" t="s">
        <v>1532</v>
      </c>
      <c r="D32" s="33">
        <v>1.139378593E9</v>
      </c>
    </row>
    <row r="33" ht="15.75" customHeight="1">
      <c r="A33" s="34">
        <v>1.151116343E9</v>
      </c>
      <c r="B33" s="35" t="str">
        <f t="array" ref="B33">XLOOKUP(A33,No_Datos_GrWha!$D$2:$D$999,No_Datos_GrWha!$C$2:$C$999,"no datos",0,1)</f>
        <v>no datos</v>
      </c>
      <c r="C33" s="34" t="s">
        <v>1533</v>
      </c>
      <c r="D33" s="35">
        <v>1.12165227E9</v>
      </c>
    </row>
    <row r="34" ht="15.75" customHeight="1">
      <c r="A34" s="32">
        <v>1.1708144E9</v>
      </c>
      <c r="B34" s="33" t="str">
        <f t="array" ref="B34">XLOOKUP(A34,No_Datos_GrWha!$D$2:$D$999,No_Datos_GrWha!$C$2:$C$999,"no datos",0,1)</f>
        <v>no datos</v>
      </c>
      <c r="C34" s="40"/>
      <c r="D34" s="40"/>
    </row>
    <row r="35" ht="15.75" customHeight="1">
      <c r="A35" s="34">
        <v>1.168248732E9</v>
      </c>
      <c r="B35" s="35" t="str">
        <f t="array" ref="B35">XLOOKUP(A35,No_Datos_GrWha!$D$2:$D$999,No_Datos_GrWha!$C$2:$C$999,"no datos",0,1)</f>
        <v>no datos</v>
      </c>
      <c r="C35" s="40"/>
      <c r="D35" s="40"/>
    </row>
    <row r="36" ht="15.75" customHeight="1">
      <c r="A36" s="32">
        <v>1.149144788E9</v>
      </c>
      <c r="B36" s="33" t="str">
        <f t="array" ref="B36">XLOOKUP(A36,No_Datos_GrWha!$D$2:$D$999,No_Datos_GrWha!$C$2:$C$999,"no datos",0,1)</f>
        <v>no datos</v>
      </c>
      <c r="C36" s="40"/>
      <c r="D36" s="40"/>
    </row>
    <row r="37" ht="15.75" customHeight="1">
      <c r="A37" s="34">
        <v>1.156140759E9</v>
      </c>
      <c r="B37" s="35" t="str">
        <f t="array" ref="B37">XLOOKUP(A37,No_Datos_GrWha!$D$2:$D$999,No_Datos_GrWha!$C$2:$C$999,"no datos",0,1)</f>
        <v>no datos</v>
      </c>
      <c r="C37" s="40"/>
      <c r="D37" s="40"/>
    </row>
    <row r="38" ht="15.75" customHeight="1">
      <c r="A38" s="32">
        <v>1.138205959E9</v>
      </c>
      <c r="B38" s="33" t="str">
        <f t="array" ref="B38">XLOOKUP(A38,No_Datos_GrWha!$D$2:$D$999,No_Datos_GrWha!$C$2:$C$999,"no datos",0,1)</f>
        <v>no datos</v>
      </c>
      <c r="C38" s="40"/>
      <c r="D38" s="40"/>
    </row>
    <row r="39" ht="15.75" customHeight="1">
      <c r="A39" s="34">
        <v>1.124077352E9</v>
      </c>
      <c r="B39" s="35" t="str">
        <f t="array" ref="B39">XLOOKUP(A39,No_Datos_GrWha!$D$2:$D$999,No_Datos_GrWha!$C$2:$C$999,"no datos",0,1)</f>
        <v>no datos</v>
      </c>
      <c r="C39" s="40"/>
      <c r="D39" s="40"/>
    </row>
    <row r="40" ht="15.75" hidden="1" customHeight="1">
      <c r="A40" s="146">
        <v>1.140963528E9</v>
      </c>
      <c r="B40" s="33" t="str">
        <f t="array" ref="B40">XLOOKUP(A40,No_Datos_GrWha!$D$2:$D$999,No_Datos_GrWha!$C$2:$C$999,"no datos",0,1)</f>
        <v>Castillo, Camila</v>
      </c>
      <c r="C40" s="40"/>
      <c r="D40" s="40"/>
    </row>
    <row r="41" ht="15.75" customHeight="1">
      <c r="A41" s="34">
        <v>1.152203337E9</v>
      </c>
      <c r="B41" s="35" t="str">
        <f t="array" ref="B41">XLOOKUP(A41,No_Datos_GrWha!$D$2:$D$999,No_Datos_GrWha!$C$2:$C$999,"no datos",0,1)</f>
        <v>no datos</v>
      </c>
      <c r="C41" s="40"/>
      <c r="D41" s="40"/>
    </row>
    <row r="42" ht="15.75" customHeight="1">
      <c r="A42" s="32">
        <v>1.135806495E9</v>
      </c>
      <c r="B42" s="33" t="str">
        <f t="array" ref="B42">XLOOKUP(A42,No_Datos_GrWha!$D$2:$D$999,No_Datos_GrWha!$C$2:$C$999,"no datos",0,1)</f>
        <v>no datos</v>
      </c>
      <c r="C42" s="40"/>
      <c r="D42" s="40"/>
    </row>
    <row r="43" ht="15.75" customHeight="1">
      <c r="A43" s="34">
        <v>1.144078886E9</v>
      </c>
      <c r="B43" s="35" t="str">
        <f t="array" ref="B43">XLOOKUP(A43,No_Datos_GrWha!$D$2:$D$999,No_Datos_GrWha!$C$2:$C$999,"no datos",0,1)</f>
        <v>no datos</v>
      </c>
      <c r="C43" s="40"/>
      <c r="D43" s="40"/>
    </row>
    <row r="44" ht="15.75" customHeight="1">
      <c r="A44" s="32">
        <v>1.123840443E9</v>
      </c>
      <c r="B44" s="33" t="str">
        <f t="array" ref="B44">XLOOKUP(A44,No_Datos_GrWha!$D$2:$D$999,No_Datos_GrWha!$C$2:$C$999,"no datos",0,1)</f>
        <v>no datos</v>
      </c>
      <c r="C44" s="40"/>
      <c r="D44" s="40"/>
    </row>
    <row r="45" ht="15.75" customHeight="1">
      <c r="A45" s="34">
        <v>1.138238839E9</v>
      </c>
      <c r="B45" s="35" t="str">
        <f t="array" ref="B45">XLOOKUP(A45,No_Datos_GrWha!$D$2:$D$999,No_Datos_GrWha!$C$2:$C$999,"no datos",0,1)</f>
        <v>no datos</v>
      </c>
      <c r="C45" s="40"/>
      <c r="D45" s="40"/>
    </row>
    <row r="46" ht="15.75" customHeight="1">
      <c r="A46" s="32">
        <v>1.165491429E9</v>
      </c>
      <c r="B46" s="33" t="str">
        <f t="array" ref="B46">XLOOKUP(A46,No_Datos_GrWha!$D$2:$D$999,No_Datos_GrWha!$C$2:$C$999,"no datos",0,1)</f>
        <v>no datos</v>
      </c>
      <c r="C46" s="40"/>
      <c r="D46" s="40"/>
    </row>
    <row r="47" ht="15.75" customHeight="1">
      <c r="A47" s="34">
        <v>1.14085533E9</v>
      </c>
      <c r="B47" s="35" t="str">
        <f t="array" ref="B47">XLOOKUP(A47,No_Datos_GrWha!$D$2:$D$999,No_Datos_GrWha!$C$2:$C$999,"no datos",0,1)</f>
        <v>no datos</v>
      </c>
      <c r="C47" s="40"/>
      <c r="D47" s="40"/>
    </row>
    <row r="48" ht="15.75" customHeight="1">
      <c r="A48" s="32">
        <v>1.124551493E9</v>
      </c>
      <c r="B48" s="33" t="str">
        <f t="array" ref="B48">XLOOKUP(A48,No_Datos_GrWha!$D$2:$D$999,No_Datos_GrWha!$C$2:$C$999,"no datos",0,1)</f>
        <v>no datos</v>
      </c>
      <c r="C48" s="40"/>
      <c r="D48" s="40"/>
    </row>
    <row r="49" ht="15.75" customHeight="1">
      <c r="A49" s="34">
        <v>1.161387543E9</v>
      </c>
      <c r="B49" s="35" t="str">
        <f t="array" ref="B49">XLOOKUP(A49,No_Datos_GrWha!$D$2:$D$999,No_Datos_GrWha!$C$2:$C$999,"no datos",0,1)</f>
        <v>no datos</v>
      </c>
      <c r="C49" s="40"/>
      <c r="D49" s="40"/>
    </row>
    <row r="50" ht="15.75" customHeight="1">
      <c r="A50" s="32">
        <v>1.12280964E9</v>
      </c>
      <c r="B50" s="33" t="str">
        <f t="array" ref="B50">XLOOKUP(A50,No_Datos_GrWha!$D$2:$D$999,No_Datos_GrWha!$C$2:$C$999,"no datos",0,1)</f>
        <v>no datos</v>
      </c>
      <c r="C50" s="40"/>
      <c r="D50" s="40"/>
    </row>
    <row r="51" ht="15.75" customHeight="1">
      <c r="A51" s="34">
        <v>1.157412628E9</v>
      </c>
      <c r="B51" s="35" t="str">
        <f t="array" ref="B51">XLOOKUP(A51,No_Datos_GrWha!$D$2:$D$999,No_Datos_GrWha!$C$2:$C$999,"no datos",0,1)</f>
        <v>no datos</v>
      </c>
      <c r="C51" s="40"/>
      <c r="D51" s="40"/>
    </row>
    <row r="52" ht="15.75" customHeight="1">
      <c r="A52" s="32">
        <v>1.140399276E9</v>
      </c>
      <c r="B52" s="33" t="str">
        <f t="array" ref="B52">XLOOKUP(A52,No_Datos_GrWha!$D$2:$D$999,No_Datos_GrWha!$C$2:$C$999,"no datos",0,1)</f>
        <v>no datos</v>
      </c>
      <c r="C52" s="40"/>
      <c r="D52" s="40"/>
    </row>
    <row r="53" ht="15.75" customHeight="1">
      <c r="A53" s="34">
        <v>1.131105685E9</v>
      </c>
      <c r="B53" s="35" t="str">
        <f t="array" ref="B53">XLOOKUP(A53,No_Datos_GrWha!$D$2:$D$999,No_Datos_GrWha!$C$2:$C$999,"no datos",0,1)</f>
        <v>no datos</v>
      </c>
      <c r="C53" s="40"/>
      <c r="D53" s="40"/>
    </row>
    <row r="54" ht="15.75" hidden="1" customHeight="1">
      <c r="A54" s="146">
        <v>1.123032183E9</v>
      </c>
      <c r="B54" s="33" t="str">
        <f t="array" ref="B54">XLOOKUP(A54,No_Datos_GrWha!$D$2:$D$999,No_Datos_GrWha!$C$2:$C$999,"no datos",0,1)</f>
        <v>Artesi, Flavia</v>
      </c>
      <c r="C54" s="40"/>
      <c r="D54" s="40"/>
    </row>
    <row r="55" ht="15.75" customHeight="1">
      <c r="A55" s="34">
        <v>1.139545887E9</v>
      </c>
      <c r="B55" s="35" t="str">
        <f t="array" ref="B55">XLOOKUP(A55,No_Datos_GrWha!$D$2:$D$999,No_Datos_GrWha!$C$2:$C$999,"no datos",0,1)</f>
        <v>no datos</v>
      </c>
      <c r="C55" s="40"/>
      <c r="D55" s="40"/>
    </row>
    <row r="56" ht="15.75" customHeight="1">
      <c r="A56" s="32">
        <v>1.141783733E9</v>
      </c>
      <c r="B56" s="33" t="str">
        <f t="array" ref="B56">XLOOKUP(A56,No_Datos_GrWha!$D$2:$D$999,No_Datos_GrWha!$C$2:$C$999,"no datos",0,1)</f>
        <v>no datos</v>
      </c>
      <c r="C56" s="40"/>
      <c r="D56" s="40"/>
    </row>
    <row r="57" ht="15.75" hidden="1" customHeight="1">
      <c r="A57" s="146">
        <v>1.153867754E9</v>
      </c>
      <c r="B57" s="35" t="str">
        <f t="array" ref="B57">XLOOKUP(A57,No_Datos_GrWha!$D$2:$D$999,No_Datos_GrWha!$C$2:$C$999,"no datos",0,1)</f>
        <v>Romero, Gabriela</v>
      </c>
      <c r="C57" s="40"/>
      <c r="D57" s="40"/>
    </row>
    <row r="58" ht="15.75" customHeight="1">
      <c r="A58" s="32">
        <v>1.153784627E9</v>
      </c>
      <c r="B58" s="33" t="str">
        <f t="array" ref="B58">XLOOKUP(A58,No_Datos_GrWha!$D$2:$D$999,No_Datos_GrWha!$C$2:$C$999,"no datos",0,1)</f>
        <v>no datos</v>
      </c>
      <c r="C58" s="40"/>
      <c r="D58" s="40"/>
    </row>
    <row r="59" ht="15.75" customHeight="1">
      <c r="A59" s="34">
        <v>1.162711679E9</v>
      </c>
      <c r="B59" s="35" t="str">
        <f t="array" ref="B59">XLOOKUP(A59,No_Datos_GrWha!$D$2:$D$999,No_Datos_GrWha!$C$2:$C$999,"no datos",0,1)</f>
        <v>no datos</v>
      </c>
      <c r="C59" s="40"/>
      <c r="D59" s="40"/>
    </row>
    <row r="60" ht="15.75" customHeight="1">
      <c r="A60" s="32">
        <v>1.138609116E9</v>
      </c>
      <c r="B60" s="33" t="str">
        <f t="array" ref="B60">XLOOKUP(A60,No_Datos_GrWha!$D$2:$D$999,No_Datos_GrWha!$C$2:$C$999,"no datos",0,1)</f>
        <v>no datos</v>
      </c>
      <c r="C60" s="40"/>
      <c r="D60" s="40"/>
    </row>
    <row r="61" ht="15.75" customHeight="1">
      <c r="A61" s="34">
        <v>1.171181676E9</v>
      </c>
      <c r="B61" s="35" t="str">
        <f t="array" ref="B61">XLOOKUP(A61,No_Datos_GrWha!$D$2:$D$999,No_Datos_GrWha!$C$2:$C$999,"no datos",0,1)</f>
        <v>no datos</v>
      </c>
      <c r="C61" s="40"/>
      <c r="D61" s="40"/>
    </row>
    <row r="62" ht="15.75" customHeight="1">
      <c r="A62" s="32">
        <v>1.125793302E9</v>
      </c>
      <c r="B62" s="33" t="str">
        <f t="array" ref="B62">XLOOKUP(A62,No_Datos_GrWha!$D$2:$D$999,No_Datos_GrWha!$C$2:$C$999,"no datos",0,1)</f>
        <v>no datos</v>
      </c>
      <c r="C62" s="40"/>
      <c r="D62" s="40"/>
    </row>
    <row r="63" ht="15.75" customHeight="1">
      <c r="A63" s="34">
        <v>1.124069682E9</v>
      </c>
      <c r="B63" s="35" t="str">
        <f t="array" ref="B63">XLOOKUP(A63,No_Datos_GrWha!$D$2:$D$999,No_Datos_GrWha!$C$2:$C$999,"no datos",0,1)</f>
        <v>no datos</v>
      </c>
      <c r="C63" s="40"/>
      <c r="D63" s="40"/>
    </row>
    <row r="64" ht="15.75" customHeight="1">
      <c r="A64" s="32">
        <v>1.122400666E9</v>
      </c>
      <c r="B64" s="33" t="str">
        <f t="array" ref="B64">XLOOKUP(A64,No_Datos_GrWha!$D$2:$D$999,No_Datos_GrWha!$C$2:$C$999,"no datos",0,1)</f>
        <v>no datos</v>
      </c>
      <c r="C64" s="40"/>
      <c r="D64" s="40"/>
    </row>
    <row r="65" ht="15.75" customHeight="1">
      <c r="A65" s="34">
        <v>1.144790227E9</v>
      </c>
      <c r="B65" s="35" t="str">
        <f t="array" ref="B65">XLOOKUP(A65,No_Datos_GrWha!$D$2:$D$999,No_Datos_GrWha!$C$2:$C$999,"no datos",0,1)</f>
        <v>no datos</v>
      </c>
      <c r="C65" s="40"/>
      <c r="D65" s="40"/>
    </row>
    <row r="66" ht="15.75" hidden="1" customHeight="1">
      <c r="A66" s="146">
        <v>1.127806869E9</v>
      </c>
      <c r="B66" s="33" t="str">
        <f t="array" ref="B66">XLOOKUP(A66,No_Datos_GrWha!$D$2:$D$999,No_Datos_GrWha!$C$2:$C$999,"no datos",0,1)</f>
        <v>Iglesias, Juan</v>
      </c>
      <c r="C66" s="40"/>
      <c r="D66" s="40"/>
    </row>
    <row r="67" ht="15.75" customHeight="1">
      <c r="A67" s="34">
        <v>1.126429082E9</v>
      </c>
      <c r="B67" s="35" t="str">
        <f t="array" ref="B67">XLOOKUP(A67,No_Datos_GrWha!$D$2:$D$999,No_Datos_GrWha!$C$2:$C$999,"no datos",0,1)</f>
        <v>no datos</v>
      </c>
      <c r="C67" s="40"/>
      <c r="D67" s="40"/>
    </row>
    <row r="68" ht="15.75" customHeight="1">
      <c r="A68" s="32">
        <v>1.166061997E9</v>
      </c>
      <c r="B68" s="33" t="str">
        <f t="array" ref="B68">XLOOKUP(A68,No_Datos_GrWha!$D$2:$D$999,No_Datos_GrWha!$C$2:$C$999,"no datos",0,1)</f>
        <v>no datos</v>
      </c>
      <c r="C68" s="40"/>
      <c r="D68" s="40"/>
    </row>
    <row r="69" ht="15.75" customHeight="1">
      <c r="A69" s="34">
        <v>1.154757538E9</v>
      </c>
      <c r="B69" s="35" t="str">
        <f t="array" ref="B69">XLOOKUP(A69,No_Datos_GrWha!$D$2:$D$999,No_Datos_GrWha!$C$2:$C$999,"no datos",0,1)</f>
        <v>no datos</v>
      </c>
      <c r="C69" s="40"/>
      <c r="D69" s="40"/>
    </row>
    <row r="70" ht="15.75" customHeight="1">
      <c r="A70" s="32">
        <v>1.123741831E9</v>
      </c>
      <c r="B70" s="33" t="str">
        <f t="array" ref="B70">XLOOKUP(A70,No_Datos_GrWha!$D$2:$D$999,No_Datos_GrWha!$C$2:$C$999,"no datos",0,1)</f>
        <v>no datos</v>
      </c>
      <c r="C70" s="40"/>
      <c r="D70" s="40"/>
    </row>
    <row r="71" ht="15.75" customHeight="1">
      <c r="A71" s="34">
        <v>1.154169265E9</v>
      </c>
      <c r="B71" s="35" t="str">
        <f t="array" ref="B71">XLOOKUP(A71,No_Datos_GrWha!$D$2:$D$999,No_Datos_GrWha!$C$2:$C$999,"no datos",0,1)</f>
        <v>no datos</v>
      </c>
      <c r="C71" s="40"/>
      <c r="D71" s="40"/>
    </row>
    <row r="72" ht="15.75" customHeight="1">
      <c r="A72" s="32">
        <v>1.154687658E9</v>
      </c>
      <c r="B72" s="33" t="str">
        <f t="array" ref="B72">XLOOKUP(A72,No_Datos_GrWha!$D$2:$D$999,No_Datos_GrWha!$C$2:$C$999,"no datos",0,1)</f>
        <v>no datos</v>
      </c>
      <c r="C72" s="40"/>
      <c r="D72" s="40"/>
    </row>
    <row r="73" ht="15.75" customHeight="1">
      <c r="A73" s="34">
        <v>1.165736948E9</v>
      </c>
      <c r="B73" s="35" t="str">
        <f t="array" ref="B73">XLOOKUP(A73,No_Datos_GrWha!$D$2:$D$999,No_Datos_GrWha!$C$2:$C$999,"no datos",0,1)</f>
        <v>no datos</v>
      </c>
      <c r="C73" s="40"/>
      <c r="D73" s="40"/>
    </row>
    <row r="74" ht="15.75" customHeight="1">
      <c r="A74" s="32">
        <v>1.151383435E9</v>
      </c>
      <c r="B74" s="33" t="str">
        <f t="array" ref="B74">XLOOKUP(A74,No_Datos_GrWha!$D$2:$D$999,No_Datos_GrWha!$C$2:$C$999,"no datos",0,1)</f>
        <v>no datos</v>
      </c>
      <c r="C74" s="40"/>
      <c r="D74" s="40"/>
    </row>
    <row r="75" ht="15.75" customHeight="1">
      <c r="A75" s="34">
        <v>1.136678278E9</v>
      </c>
      <c r="B75" s="35" t="str">
        <f t="array" ref="B75">XLOOKUP(A75,No_Datos_GrWha!$D$2:$D$999,No_Datos_GrWha!$C$2:$C$999,"no datos",0,1)</f>
        <v>no datos</v>
      </c>
      <c r="C75" s="40"/>
      <c r="D75" s="40"/>
    </row>
    <row r="76" ht="15.75" hidden="1" customHeight="1">
      <c r="A76" s="146">
        <v>1.12322886E9</v>
      </c>
      <c r="B76" s="33" t="str">
        <f t="array" ref="B76">XLOOKUP(A76,No_Datos_GrWha!$D$2:$D$999,No_Datos_GrWha!$C$2:$C$999,"no datos",0,1)</f>
        <v>Nogales, Lucas</v>
      </c>
      <c r="C76" s="40"/>
      <c r="D76" s="40"/>
    </row>
    <row r="77" ht="15.75" customHeight="1">
      <c r="A77" s="34">
        <v>1.165281146E9</v>
      </c>
      <c r="B77" s="35" t="str">
        <f t="array" ref="B77">XLOOKUP(A77,No_Datos_GrWha!$D$2:$D$999,No_Datos_GrWha!$C$2:$C$999,"no datos",0,1)</f>
        <v>no datos</v>
      </c>
      <c r="C77" s="40"/>
      <c r="D77" s="40"/>
    </row>
    <row r="78" ht="15.75" customHeight="1">
      <c r="A78" s="32">
        <v>1.160368096E9</v>
      </c>
      <c r="B78" s="33" t="str">
        <f t="array" ref="B78">XLOOKUP(A78,No_Datos_GrWha!$D$2:$D$999,No_Datos_GrWha!$C$2:$C$999,"no datos",0,1)</f>
        <v>no datos</v>
      </c>
      <c r="C78" s="40"/>
      <c r="D78" s="40"/>
    </row>
    <row r="79" ht="15.75" customHeight="1">
      <c r="A79" s="34">
        <v>1.159190254E9</v>
      </c>
      <c r="B79" s="35" t="str">
        <f t="array" ref="B79">XLOOKUP(A79,No_Datos_GrWha!$D$2:$D$999,No_Datos_GrWha!$C$2:$C$999,"no datos",0,1)</f>
        <v>no datos</v>
      </c>
      <c r="C79" s="40"/>
      <c r="D79" s="40"/>
    </row>
    <row r="80" ht="15.75" customHeight="1">
      <c r="A80" s="32">
        <v>1.131257128E9</v>
      </c>
      <c r="B80" s="33" t="str">
        <f t="array" ref="B80">XLOOKUP(A80,No_Datos_GrWha!$D$2:$D$999,No_Datos_GrWha!$C$2:$C$999,"no datos",0,1)</f>
        <v>no datos</v>
      </c>
      <c r="C80" s="40"/>
      <c r="D80" s="40"/>
    </row>
    <row r="81" ht="15.75" customHeight="1">
      <c r="A81" s="34">
        <v>1.121554052E9</v>
      </c>
      <c r="B81" s="35" t="str">
        <f t="array" ref="B81">XLOOKUP(A81,No_Datos_GrWha!$D$2:$D$999,No_Datos_GrWha!$C$2:$C$999,"no datos",0,1)</f>
        <v>no datos</v>
      </c>
      <c r="C81" s="40"/>
      <c r="D81" s="40"/>
    </row>
    <row r="82" ht="15.75" hidden="1" customHeight="1">
      <c r="A82" s="146">
        <v>1.133043555E9</v>
      </c>
      <c r="B82" s="33" t="str">
        <f t="array" ref="B82">XLOOKUP(A82,No_Datos_GrWha!$D$2:$D$999,No_Datos_GrWha!$C$2:$C$999,"no datos",0,1)</f>
        <v>Alvarez Miranda, Micaela </v>
      </c>
      <c r="C82" s="40"/>
      <c r="D82" s="40"/>
    </row>
    <row r="83" ht="15.75" customHeight="1">
      <c r="A83" s="34">
        <v>1.168554863E9</v>
      </c>
      <c r="B83" s="35" t="str">
        <f t="array" ref="B83">XLOOKUP(A83,No_Datos_GrWha!$D$2:$D$999,No_Datos_GrWha!$C$2:$C$999,"no datos",0,1)</f>
        <v>no datos</v>
      </c>
      <c r="C83" s="40"/>
      <c r="D83" s="40"/>
    </row>
    <row r="84" ht="15.75" customHeight="1">
      <c r="A84" s="32">
        <v>1.131223511E9</v>
      </c>
      <c r="B84" s="33" t="str">
        <f t="array" ref="B84">XLOOKUP(A84,No_Datos_GrWha!$D$2:$D$999,No_Datos_GrWha!$C$2:$C$999,"no datos",0,1)</f>
        <v>no datos</v>
      </c>
      <c r="C84" s="40"/>
      <c r="D84" s="40"/>
    </row>
    <row r="85" ht="15.75" customHeight="1">
      <c r="A85" s="34">
        <v>1.131312104E9</v>
      </c>
      <c r="B85" s="35" t="str">
        <f t="array" ref="B85">XLOOKUP(A85,No_Datos_GrWha!$D$2:$D$999,No_Datos_GrWha!$C$2:$C$999,"no datos",0,1)</f>
        <v>no datos</v>
      </c>
      <c r="C85" s="40"/>
      <c r="D85" s="40"/>
    </row>
    <row r="86" ht="15.75" customHeight="1">
      <c r="A86" s="32">
        <v>1.132694465E9</v>
      </c>
      <c r="B86" s="33" t="str">
        <f t="array" ref="B86">XLOOKUP(A86,No_Datos_GrWha!$D$2:$D$999,No_Datos_GrWha!$C$2:$C$999,"no datos",0,1)</f>
        <v>no datos</v>
      </c>
      <c r="C86" s="40"/>
      <c r="D86" s="40"/>
    </row>
    <row r="87" ht="15.75" customHeight="1">
      <c r="A87" s="34">
        <v>1.150543639E9</v>
      </c>
      <c r="B87" s="35" t="str">
        <f t="array" ref="B87">XLOOKUP(A87,No_Datos_GrWha!$D$2:$D$999,No_Datos_GrWha!$C$2:$C$999,"no datos",0,1)</f>
        <v>no datos</v>
      </c>
      <c r="C87" s="40"/>
      <c r="D87" s="40"/>
    </row>
    <row r="88" ht="15.75" customHeight="1">
      <c r="A88" s="32">
        <v>1.173662195E9</v>
      </c>
      <c r="B88" s="33" t="str">
        <f t="array" ref="B88">XLOOKUP(A88,No_Datos_GrWha!$D$2:$D$999,No_Datos_GrWha!$C$2:$C$999,"no datos",0,1)</f>
        <v>no datos</v>
      </c>
      <c r="C88" s="40"/>
      <c r="D88" s="40"/>
    </row>
    <row r="89" ht="15.75" customHeight="1">
      <c r="A89" s="34">
        <v>1.130427551E9</v>
      </c>
      <c r="B89" s="35" t="str">
        <f t="array" ref="B89">XLOOKUP(A89,No_Datos_GrWha!$D$2:$D$999,No_Datos_GrWha!$C$2:$C$999,"no datos",0,1)</f>
        <v>no datos</v>
      </c>
      <c r="C89" s="40"/>
      <c r="D89" s="40"/>
    </row>
    <row r="90" ht="15.75" customHeight="1">
      <c r="A90" s="32">
        <v>1.166440309E9</v>
      </c>
      <c r="B90" s="33" t="str">
        <f t="array" ref="B90">XLOOKUP(A90,No_Datos_GrWha!$D$2:$D$999,No_Datos_GrWha!$C$2:$C$999,"no datos",0,1)</f>
        <v>no datos</v>
      </c>
      <c r="C90" s="40"/>
      <c r="D90" s="40"/>
    </row>
    <row r="91" ht="15.75" hidden="1" customHeight="1">
      <c r="A91" s="146">
        <v>1.164433045E9</v>
      </c>
      <c r="B91" s="35" t="str">
        <f t="array" ref="B91">XLOOKUP(A91,No_Datos_GrWha!$D$2:$D$999,No_Datos_GrWha!$C$2:$C$999,"no datos",0,1)</f>
        <v>Vallejo, Rocio</v>
      </c>
      <c r="C91" s="40"/>
      <c r="D91" s="40"/>
    </row>
    <row r="92" ht="15.75" customHeight="1">
      <c r="A92" s="32">
        <v>1.168197735E9</v>
      </c>
      <c r="B92" s="33" t="str">
        <f t="array" ref="B92">XLOOKUP(A92,No_Datos_GrWha!$D$2:$D$999,No_Datos_GrWha!$C$2:$C$999,"no datos",0,1)</f>
        <v>no datos</v>
      </c>
      <c r="C92" s="40"/>
      <c r="D92" s="40"/>
    </row>
    <row r="93" ht="15.75" customHeight="1">
      <c r="A93" s="34">
        <v>1.149738514E9</v>
      </c>
      <c r="B93" s="35" t="str">
        <f t="array" ref="B93">XLOOKUP(A93,No_Datos_GrWha!$D$2:$D$999,No_Datos_GrWha!$C$2:$C$999,"no datos",0,1)</f>
        <v>no datos</v>
      </c>
      <c r="C93" s="40"/>
      <c r="D93" s="40"/>
    </row>
    <row r="94" ht="15.75" customHeight="1">
      <c r="A94" s="32">
        <v>1.135865476E9</v>
      </c>
      <c r="B94" s="33" t="str">
        <f t="array" ref="B94">XLOOKUP(A94,No_Datos_GrWha!$D$2:$D$999,No_Datos_GrWha!$C$2:$C$999,"no datos",0,1)</f>
        <v>no datos</v>
      </c>
      <c r="C94" s="40"/>
      <c r="D94" s="40"/>
    </row>
    <row r="95" ht="15.75" customHeight="1">
      <c r="A95" s="34">
        <v>1.168673658E9</v>
      </c>
      <c r="B95" s="35" t="str">
        <f t="array" ref="B95">XLOOKUP(A95,No_Datos_GrWha!$D$2:$D$999,No_Datos_GrWha!$C$2:$C$999,"no datos",0,1)</f>
        <v>no datos</v>
      </c>
      <c r="C95" s="40"/>
      <c r="D95" s="40"/>
    </row>
    <row r="96" ht="15.75" customHeight="1">
      <c r="A96" s="32">
        <v>3.704098413E9</v>
      </c>
      <c r="B96" s="33" t="str">
        <f t="array" ref="B96">XLOOKUP(A96,No_Datos_GrWha!$D$2:$D$999,No_Datos_GrWha!$C$2:$C$999,"no datos",0,1)</f>
        <v>no datos</v>
      </c>
      <c r="C96" s="40"/>
      <c r="D96" s="40"/>
    </row>
    <row r="97" ht="15.75" customHeight="1">
      <c r="A97" s="34">
        <v>1.155262436E9</v>
      </c>
      <c r="B97" s="35" t="str">
        <f t="array" ref="B97">XLOOKUP(A97,No_Datos_GrWha!$D$2:$D$999,No_Datos_GrWha!$C$2:$C$999,"no datos",0,1)</f>
        <v>no datos</v>
      </c>
      <c r="C97" s="40"/>
      <c r="D97" s="40"/>
    </row>
    <row r="98" ht="15.75" hidden="1" customHeight="1">
      <c r="A98" s="146">
        <v>1.12165227E9</v>
      </c>
      <c r="B98" s="33" t="str">
        <f t="array" ref="B98">XLOOKUP(A98,No_Datos_GrWha!$D$2:$D$999,No_Datos_GrWha!$C$2:$C$999,"no datos",0,1)</f>
        <v>Insaurralde, Santiago</v>
      </c>
      <c r="C98" s="40"/>
      <c r="D98" s="40"/>
    </row>
    <row r="99" ht="15.75" customHeight="1">
      <c r="A99" s="34">
        <v>1.133007803E9</v>
      </c>
      <c r="B99" s="35" t="str">
        <f t="array" ref="B99">XLOOKUP(A99,No_Datos_GrWha!$D$2:$D$999,No_Datos_GrWha!$C$2:$C$999,"no datos",0,1)</f>
        <v>no datos</v>
      </c>
      <c r="C99" s="40"/>
      <c r="D99" s="40"/>
    </row>
    <row r="100" ht="15.75" customHeight="1">
      <c r="A100" s="32">
        <v>1.158805107E9</v>
      </c>
      <c r="B100" s="33" t="str">
        <f t="array" ref="B100">XLOOKUP(A100,No_Datos_GrWha!$D$2:$D$999,No_Datos_GrWha!$C$2:$C$999,"no datos",0,1)</f>
        <v>no datos</v>
      </c>
      <c r="C100" s="40"/>
      <c r="D100" s="40"/>
    </row>
    <row r="101" ht="15.75" customHeight="1">
      <c r="A101" s="34">
        <v>1.171383253E9</v>
      </c>
      <c r="B101" s="35" t="str">
        <f t="array" ref="B101">XLOOKUP(A101,No_Datos_GrWha!$D$2:$D$999,No_Datos_GrWha!$C$2:$C$999,"no datos",0,1)</f>
        <v>no datos</v>
      </c>
      <c r="C101" s="40"/>
      <c r="D101" s="40"/>
    </row>
    <row r="102" ht="15.75" customHeight="1">
      <c r="A102" s="32">
        <v>1.124681192E9</v>
      </c>
      <c r="B102" s="33" t="str">
        <f t="array" ref="B102">XLOOKUP(A102,No_Datos_GrWha!$D$2:$D$999,No_Datos_GrWha!$C$2:$C$999,"no datos",0,1)</f>
        <v>no datos</v>
      </c>
      <c r="C102" s="40"/>
      <c r="D102" s="40"/>
    </row>
    <row r="103" ht="15.75" customHeight="1">
      <c r="A103" s="34">
        <v>1.13176209E9</v>
      </c>
      <c r="B103" s="35" t="str">
        <f t="array" ref="B103">XLOOKUP(A103,No_Datos_GrWha!$D$2:$D$999,No_Datos_GrWha!$C$2:$C$999,"no datos",0,1)</f>
        <v>no datos</v>
      </c>
      <c r="C103" s="40"/>
      <c r="D103" s="40"/>
    </row>
    <row r="104" ht="15.75" customHeight="1">
      <c r="A104" s="32">
        <v>1.121630635E9</v>
      </c>
      <c r="B104" s="33" t="str">
        <f t="array" ref="B104">XLOOKUP(A104,No_Datos_GrWha!$D$2:$D$999,No_Datos_GrWha!$C$2:$C$999,"no datos",0,1)</f>
        <v>no datos</v>
      </c>
      <c r="C104" s="40"/>
      <c r="D104" s="40"/>
    </row>
    <row r="105" ht="15.75" customHeight="1">
      <c r="A105" s="34">
        <v>1.13407371E9</v>
      </c>
      <c r="B105" s="35" t="str">
        <f t="array" ref="B105">XLOOKUP(A105,No_Datos_GrWha!$D$2:$D$999,No_Datos_GrWha!$C$2:$C$999,"no datos",0,1)</f>
        <v>no datos</v>
      </c>
      <c r="C105" s="40"/>
      <c r="D105" s="40"/>
    </row>
    <row r="106" ht="15.75" customHeight="1">
      <c r="A106" s="32">
        <v>1.123394729E9</v>
      </c>
      <c r="B106" s="33" t="str">
        <f t="array" ref="B106">XLOOKUP(A106,No_Datos_GrWha!$D$2:$D$999,No_Datos_GrWha!$C$2:$C$999,"no datos",0,1)</f>
        <v>no datos</v>
      </c>
      <c r="C106" s="40"/>
      <c r="D106" s="40"/>
    </row>
    <row r="107" ht="15.75" customHeight="1">
      <c r="A107" s="34">
        <v>1.162105315E9</v>
      </c>
      <c r="B107" s="35" t="str">
        <f t="array" ref="B107">XLOOKUP(A107,No_Datos_GrWha!$D$2:$D$999,No_Datos_GrWha!$C$2:$C$999,"no datos",0,1)</f>
        <v>no datos</v>
      </c>
      <c r="C107" s="40"/>
      <c r="D107" s="40"/>
    </row>
    <row r="108" ht="15.75" customHeight="1">
      <c r="A108" s="32">
        <v>1.159116107E9</v>
      </c>
      <c r="B108" s="33" t="str">
        <f t="array" ref="B108">XLOOKUP(A108,No_Datos_GrWha!$D$2:$D$999,No_Datos_GrWha!$C$2:$C$999,"no datos",0,1)</f>
        <v>no datos</v>
      </c>
      <c r="C108" s="40"/>
      <c r="D108" s="40"/>
    </row>
    <row r="109" ht="15.75" customHeight="1">
      <c r="A109" s="34">
        <v>1.136341313E9</v>
      </c>
      <c r="B109" s="35" t="str">
        <f t="array" ref="B109">XLOOKUP(A109,No_Datos_GrWha!$D$2:$D$999,No_Datos_GrWha!$C$2:$C$999,"no datos",0,1)</f>
        <v>no datos</v>
      </c>
      <c r="C109" s="40"/>
      <c r="D109" s="40"/>
    </row>
    <row r="110" ht="15.75" customHeight="1">
      <c r="A110" s="32">
        <v>1.159651691E9</v>
      </c>
      <c r="B110" s="33" t="str">
        <f t="array" ref="B110">XLOOKUP(A110,No_Datos_GrWha!$D$2:$D$999,No_Datos_GrWha!$C$2:$C$999,"no datos",0,1)</f>
        <v>no datos</v>
      </c>
      <c r="C110" s="40"/>
      <c r="D110" s="40"/>
    </row>
    <row r="111" ht="15.75" customHeight="1">
      <c r="A111" s="34">
        <v>1.171465984E9</v>
      </c>
      <c r="B111" s="35" t="str">
        <f t="array" ref="B111">XLOOKUP(A111,No_Datos_GrWha!$D$2:$D$999,No_Datos_GrWha!$C$2:$C$999,"no datos",0,1)</f>
        <v>no datos</v>
      </c>
      <c r="C111" s="40"/>
      <c r="D111" s="40"/>
    </row>
    <row r="112" ht="15.75" customHeight="1">
      <c r="A112" s="32">
        <v>1.136468807E9</v>
      </c>
      <c r="B112" s="33" t="str">
        <f t="array" ref="B112">XLOOKUP(A112,No_Datos_GrWha!$D$2:$D$999,No_Datos_GrWha!$C$2:$C$999,"no datos",0,1)</f>
        <v>no datos</v>
      </c>
      <c r="C112" s="40"/>
      <c r="D112" s="40"/>
    </row>
    <row r="113" ht="15.75" customHeight="1">
      <c r="A113" s="34">
        <v>1.176433787E9</v>
      </c>
      <c r="B113" s="35" t="str">
        <f t="array" ref="B113">XLOOKUP(A113,No_Datos_GrWha!$D$2:$D$999,No_Datos_GrWha!$C$2:$C$999,"no datos",0,1)</f>
        <v>no datos</v>
      </c>
      <c r="C113" s="40"/>
      <c r="D113" s="40"/>
    </row>
    <row r="114" ht="15.75" customHeight="1">
      <c r="A114" s="32">
        <v>1.12297506E9</v>
      </c>
      <c r="B114" s="33" t="str">
        <f t="array" ref="B114">XLOOKUP(A114,No_Datos_GrWha!$D$2:$D$999,No_Datos_GrWha!$C$2:$C$999,"no datos",0,1)</f>
        <v>no datos</v>
      </c>
      <c r="C114" s="40"/>
      <c r="D114" s="40"/>
    </row>
    <row r="115" ht="15.75" customHeight="1">
      <c r="A115" s="147">
        <v>1.125087256E9</v>
      </c>
      <c r="B115" s="35" t="str">
        <f t="array" ref="B115">XLOOKUP(A115,No_Datos_GrWha!$D$2:$D$999,No_Datos_GrWha!$C$2:$C$999,"no datos",0,1)</f>
        <v>no datos</v>
      </c>
      <c r="C115" s="40"/>
      <c r="D115" s="40"/>
    </row>
    <row r="116" ht="15.75" hidden="1" customHeight="1">
      <c r="A116" s="146">
        <v>1.125419629E9</v>
      </c>
      <c r="B116" s="33" t="str">
        <f t="array" ref="B116">XLOOKUP(A116,No_Datos_GrWha!$D$2:$D$999,No_Datos_GrWha!$C$2:$C$999,"no datos",0,1)</f>
        <v>Romero, Jose </v>
      </c>
      <c r="C116" s="40"/>
      <c r="D116" s="40"/>
    </row>
    <row r="117" ht="15.75" customHeight="1">
      <c r="A117" s="34">
        <v>1.125514396E9</v>
      </c>
      <c r="B117" s="35" t="str">
        <f t="array" ref="B117">XLOOKUP(A117,No_Datos_GrWha!$D$2:$D$999,No_Datos_GrWha!$C$2:$C$999,"no datos",0,1)</f>
        <v>no datos</v>
      </c>
      <c r="C117" s="40"/>
      <c r="D117" s="40"/>
    </row>
    <row r="118" ht="15.75" customHeight="1">
      <c r="A118" s="32">
        <v>1.126140684E9</v>
      </c>
      <c r="B118" s="33" t="str">
        <f t="array" ref="B118">XLOOKUP(A118,No_Datos_GrWha!$D$2:$D$999,No_Datos_GrWha!$C$2:$C$999,"no datos",0,1)</f>
        <v>no datos</v>
      </c>
      <c r="C118" s="40"/>
      <c r="D118" s="40"/>
    </row>
    <row r="119" ht="15.75" customHeight="1">
      <c r="A119" s="34">
        <v>1.126514459E9</v>
      </c>
      <c r="B119" s="35" t="str">
        <f t="array" ref="B119">XLOOKUP(A119,No_Datos_GrWha!$D$2:$D$999,No_Datos_GrWha!$C$2:$C$999,"no datos",0,1)</f>
        <v>no datos</v>
      </c>
      <c r="C119" s="40"/>
      <c r="D119" s="40"/>
    </row>
    <row r="120" ht="15.75" customHeight="1">
      <c r="A120" s="32">
        <v>1.131572115E9</v>
      </c>
      <c r="B120" s="33" t="str">
        <f t="array" ref="B120">XLOOKUP(A120,No_Datos_GrWha!$D$2:$D$999,No_Datos_GrWha!$C$2:$C$999,"no datos",0,1)</f>
        <v>no datos</v>
      </c>
      <c r="C120" s="40"/>
      <c r="D120" s="40"/>
    </row>
    <row r="121" ht="15.75" hidden="1" customHeight="1">
      <c r="A121" s="146">
        <v>1.133361807E9</v>
      </c>
      <c r="B121" s="35" t="str">
        <f t="array" ref="B121">XLOOKUP(A121,No_Datos_GrWha!$D$2:$D$999,No_Datos_GrWha!$C$2:$C$999,"no datos",0,1)</f>
        <v>Mansilla, Jessica</v>
      </c>
      <c r="C121" s="40"/>
      <c r="D121" s="40"/>
    </row>
    <row r="122" ht="15.75" customHeight="1">
      <c r="A122" s="32">
        <v>1.136586054E9</v>
      </c>
      <c r="B122" s="33" t="str">
        <f t="array" ref="B122">XLOOKUP(A122,No_Datos_GrWha!$D$2:$D$999,No_Datos_GrWha!$C$2:$C$999,"no datos",0,1)</f>
        <v>no datos</v>
      </c>
      <c r="C122" s="40"/>
      <c r="D122" s="40"/>
    </row>
    <row r="123" ht="15.75" customHeight="1">
      <c r="A123" s="34">
        <v>1.136982014E9</v>
      </c>
      <c r="B123" s="35" t="str">
        <f t="array" ref="B123">XLOOKUP(A123,No_Datos_GrWha!$D$2:$D$999,No_Datos_GrWha!$C$2:$C$999,"no datos",0,1)</f>
        <v>no datos</v>
      </c>
      <c r="C123" s="40"/>
      <c r="D123" s="40"/>
    </row>
    <row r="124" ht="15.75" customHeight="1">
      <c r="A124" s="32">
        <v>1.13946845E9</v>
      </c>
      <c r="B124" s="33" t="str">
        <f t="array" ref="B124">XLOOKUP(A124,No_Datos_GrWha!$D$2:$D$999,No_Datos_GrWha!$C$2:$C$999,"no datos",0,1)</f>
        <v>no datos</v>
      </c>
      <c r="C124" s="40"/>
      <c r="D124" s="40"/>
    </row>
    <row r="125" ht="15.75" hidden="1" customHeight="1">
      <c r="A125" s="146">
        <v>1.154648938E9</v>
      </c>
      <c r="B125" s="35" t="str">
        <f t="array" ref="B125">XLOOKUP(A125,No_Datos_GrWha!$D$2:$D$999,No_Datos_GrWha!$C$2:$C$999,"no datos",0,1)</f>
        <v>Pollarolo, Soledad</v>
      </c>
      <c r="C125" s="40"/>
      <c r="D125" s="40"/>
    </row>
    <row r="126" ht="15.75" customHeight="1">
      <c r="A126" s="32">
        <v>1.158258255E9</v>
      </c>
      <c r="B126" s="33" t="str">
        <f t="array" ref="B126">XLOOKUP(A126,No_Datos_GrWha!$D$2:$D$999,No_Datos_GrWha!$C$2:$C$999,"no datos",0,1)</f>
        <v>no datos</v>
      </c>
      <c r="C126" s="40"/>
      <c r="D126" s="40"/>
    </row>
    <row r="127" ht="15.75" customHeight="1">
      <c r="A127" s="34">
        <v>1.159122612E9</v>
      </c>
      <c r="B127" s="35" t="str">
        <f t="array" ref="B127">XLOOKUP(A127,No_Datos_GrWha!$D$2:$D$999,No_Datos_GrWha!$C$2:$C$999,"no datos",0,1)</f>
        <v>no datos</v>
      </c>
      <c r="C127" s="40"/>
      <c r="D127" s="40"/>
    </row>
    <row r="128" ht="15.75" hidden="1" customHeight="1">
      <c r="A128" s="146">
        <v>1.124962694E9</v>
      </c>
      <c r="B128" s="33" t="str">
        <f t="array" ref="B128">XLOOKUP(A128,No_Datos_GrWha!$D$2:$D$999,No_Datos_GrWha!$C$2:$C$999,"no datos",0,1)</f>
        <v>Brenda Papa </v>
      </c>
      <c r="C128" s="40"/>
      <c r="D128" s="40"/>
    </row>
    <row r="129" ht="15.75" customHeight="1">
      <c r="A129" s="34">
        <v>1.154840047E9</v>
      </c>
      <c r="B129" s="35" t="str">
        <f t="array" ref="B129">XLOOKUP(A129,No_Datos_GrWha!$D$2:$D$999,No_Datos_GrWha!$C$2:$C$999,"no datos",0,1)</f>
        <v>no datos</v>
      </c>
      <c r="C129" s="40"/>
      <c r="D129" s="40"/>
    </row>
    <row r="130" ht="15.75" customHeight="1">
      <c r="A130" s="32">
        <v>1.127559127E9</v>
      </c>
      <c r="B130" s="33" t="str">
        <f t="array" ref="B130">XLOOKUP(A130,No_Datos_GrWha!$D$2:$D$999,No_Datos_GrWha!$C$2:$C$999,"no datos",0,1)</f>
        <v>no datos</v>
      </c>
      <c r="C130" s="40"/>
      <c r="D130" s="40"/>
    </row>
    <row r="131" ht="15.75" customHeight="1">
      <c r="A131" s="34">
        <v>1.161708518E9</v>
      </c>
      <c r="B131" s="35" t="str">
        <f t="array" ref="B131">XLOOKUP(A131,No_Datos_GrWha!$D$2:$D$999,No_Datos_GrWha!$C$2:$C$999,"no datos",0,1)</f>
        <v>no datos</v>
      </c>
      <c r="C131" s="40"/>
      <c r="D131" s="40"/>
    </row>
    <row r="132" ht="15.75" hidden="1" customHeight="1">
      <c r="A132" s="146">
        <v>1.155736174E9</v>
      </c>
      <c r="B132" s="33" t="str">
        <f t="array" ref="B132">XLOOKUP(A132,No_Datos_GrWha!$D$2:$D$999,No_Datos_GrWha!$C$2:$C$999,"no datos",0,1)</f>
        <v>López Diego Alberto ap 1784</v>
      </c>
      <c r="C132" s="40"/>
      <c r="D132" s="40"/>
    </row>
    <row r="133" ht="15.75" customHeight="1">
      <c r="A133" s="34">
        <v>1.130490042E9</v>
      </c>
      <c r="B133" s="35" t="str">
        <f t="array" ref="B133">XLOOKUP(A133,No_Datos_GrWha!$D$2:$D$999,No_Datos_GrWha!$C$2:$C$999,"no datos",0,1)</f>
        <v>no datos</v>
      </c>
      <c r="C133" s="40"/>
      <c r="D133" s="40"/>
    </row>
    <row r="134" ht="15.75" customHeight="1">
      <c r="A134" s="32">
        <v>1.133663658E9</v>
      </c>
      <c r="B134" s="33" t="str">
        <f t="array" ref="B134">XLOOKUP(A134,No_Datos_GrWha!$D$2:$D$999,No_Datos_GrWha!$C$2:$C$999,"no datos",0,1)</f>
        <v>no datos</v>
      </c>
      <c r="C134" s="40"/>
      <c r="D134" s="40"/>
    </row>
    <row r="135" ht="15.75" customHeight="1">
      <c r="A135" s="34">
        <v>1.121937607E9</v>
      </c>
      <c r="B135" s="35" t="str">
        <f t="array" ref="B135">XLOOKUP(A135,No_Datos_GrWha!$D$2:$D$999,No_Datos_GrWha!$C$2:$C$999,"no datos",0,1)</f>
        <v>no datos</v>
      </c>
      <c r="C135" s="40"/>
      <c r="D135" s="40"/>
    </row>
    <row r="136" ht="15.75" customHeight="1">
      <c r="A136" s="32">
        <v>1.16936781E9</v>
      </c>
      <c r="B136" s="33" t="str">
        <f t="array" ref="B136">XLOOKUP(A136,No_Datos_GrWha!$D$2:$D$999,No_Datos_GrWha!$C$2:$C$999,"no datos",0,1)</f>
        <v>no datos</v>
      </c>
      <c r="C136" s="40"/>
      <c r="D136" s="40"/>
    </row>
    <row r="137" ht="15.75" hidden="1" customHeight="1">
      <c r="A137" s="146">
        <v>1.121781795E9</v>
      </c>
      <c r="B137" s="35" t="str">
        <f t="array" ref="B137">XLOOKUP(A137,No_Datos_GrWha!$D$2:$D$999,No_Datos_GrWha!$C$2:$C$999,"no datos",0,1)</f>
        <v>Peralta Lourdes Tais</v>
      </c>
      <c r="C137" s="40"/>
      <c r="D137" s="40"/>
    </row>
    <row r="138" ht="15.75" hidden="1" customHeight="1">
      <c r="A138" s="146">
        <v>1.165963623E9</v>
      </c>
      <c r="B138" s="33" t="str">
        <f t="array" ref="B138">XLOOKUP(A138,No_Datos_GrWha!$D$2:$D$999,No_Datos_GrWha!$C$2:$C$999,"no datos",0,1)</f>
        <v>Ferreyra Silda</v>
      </c>
      <c r="C138" s="40"/>
      <c r="D138" s="40"/>
    </row>
    <row r="139" ht="15.75" hidden="1" customHeight="1">
      <c r="A139" s="146">
        <v>1.150370216E9</v>
      </c>
      <c r="B139" s="35" t="str">
        <f t="array" ref="B139">XLOOKUP(A139,No_Datos_GrWha!$D$2:$D$999,No_Datos_GrWha!$C$2:$C$999,"no datos",0,1)</f>
        <v>Romero,  Veronica</v>
      </c>
      <c r="C139" s="40"/>
      <c r="D139" s="40"/>
    </row>
    <row r="140" ht="15.75" hidden="1" customHeight="1">
      <c r="A140" s="146">
        <v>1.121554379E9</v>
      </c>
      <c r="B140" s="33" t="str">
        <f t="array" ref="B140">XLOOKUP(A140,No_Datos_GrWha!$D$2:$D$999,No_Datos_GrWha!$C$2:$C$999,"no datos",0,1)</f>
        <v>Victoria Prieto </v>
      </c>
      <c r="C140" s="40"/>
      <c r="D140" s="40"/>
    </row>
    <row r="141" ht="15.75" customHeight="1">
      <c r="A141" s="148"/>
      <c r="B141" s="35"/>
      <c r="C141" s="40"/>
      <c r="D141" s="40"/>
    </row>
    <row r="142" ht="15.75" customHeight="1">
      <c r="A142" s="149"/>
      <c r="B142" s="33"/>
      <c r="C142" s="40"/>
      <c r="D142" s="40"/>
    </row>
    <row r="143" ht="15.75" customHeight="1">
      <c r="A143" s="148"/>
      <c r="B143" s="35"/>
      <c r="C143" s="40"/>
      <c r="D143" s="40"/>
    </row>
    <row r="144" ht="15.75" customHeight="1">
      <c r="A144" s="149"/>
      <c r="B144" s="33"/>
      <c r="C144" s="40"/>
      <c r="D144" s="40"/>
    </row>
    <row r="145" ht="15.75" customHeight="1">
      <c r="A145" s="148"/>
      <c r="B145" s="35"/>
      <c r="C145" s="40"/>
      <c r="D145" s="40"/>
    </row>
    <row r="146" ht="15.75" customHeight="1">
      <c r="A146" s="149"/>
      <c r="B146" s="33"/>
      <c r="C146" s="40"/>
      <c r="D146" s="40"/>
    </row>
    <row r="147" ht="15.75" customHeight="1">
      <c r="A147" s="148"/>
      <c r="B147" s="35"/>
      <c r="C147" s="40"/>
      <c r="D147" s="40"/>
    </row>
    <row r="148" ht="15.75" customHeight="1">
      <c r="A148" s="149"/>
      <c r="B148" s="33"/>
      <c r="C148" s="40"/>
      <c r="D148" s="40"/>
    </row>
    <row r="149" ht="15.75" customHeight="1">
      <c r="A149" s="148"/>
      <c r="B149" s="35"/>
      <c r="C149" s="40"/>
      <c r="D149" s="40"/>
    </row>
    <row r="150" ht="15.75" customHeight="1">
      <c r="A150" s="149"/>
      <c r="B150" s="33"/>
      <c r="C150" s="40"/>
      <c r="D150" s="40"/>
    </row>
    <row r="151" ht="15.75" customHeight="1">
      <c r="A151" s="148"/>
      <c r="B151" s="35"/>
      <c r="C151" s="40"/>
      <c r="D151" s="40"/>
    </row>
    <row r="152" ht="15.75" customHeight="1">
      <c r="A152" s="149"/>
      <c r="B152" s="33"/>
      <c r="C152" s="40"/>
      <c r="D152" s="40"/>
    </row>
    <row r="153" ht="15.75" customHeight="1">
      <c r="A153" s="148"/>
      <c r="B153" s="35"/>
      <c r="C153" s="40"/>
      <c r="D153" s="40"/>
    </row>
    <row r="154" ht="15.75" customHeight="1">
      <c r="A154" s="149"/>
      <c r="B154" s="33"/>
      <c r="C154" s="40"/>
      <c r="D154" s="40"/>
    </row>
    <row r="155" ht="15.75" customHeight="1">
      <c r="A155" s="148"/>
      <c r="B155" s="35"/>
      <c r="C155" s="40"/>
      <c r="D155" s="40"/>
    </row>
    <row r="156" ht="15.75" customHeight="1">
      <c r="A156" s="149"/>
      <c r="B156" s="33"/>
      <c r="C156" s="40"/>
      <c r="D156" s="40"/>
    </row>
    <row r="157" ht="15.75" customHeight="1">
      <c r="A157" s="148"/>
      <c r="B157" s="35"/>
      <c r="C157" s="40"/>
      <c r="D157" s="40"/>
    </row>
    <row r="158" ht="15.75" customHeight="1">
      <c r="A158" s="149"/>
      <c r="B158" s="33"/>
      <c r="C158" s="40"/>
      <c r="D158" s="40"/>
    </row>
    <row r="159" ht="15.75" customHeight="1">
      <c r="A159" s="148"/>
      <c r="B159" s="35"/>
      <c r="C159" s="40"/>
      <c r="D159" s="40"/>
    </row>
    <row r="160" ht="15.75" customHeight="1">
      <c r="A160" s="149"/>
      <c r="B160" s="33"/>
      <c r="C160" s="40"/>
      <c r="D160" s="40"/>
    </row>
    <row r="161" ht="15.75" customHeight="1">
      <c r="A161" s="148"/>
      <c r="B161" s="35"/>
      <c r="C161" s="40"/>
      <c r="D161" s="40"/>
    </row>
    <row r="162" ht="15.75" customHeight="1">
      <c r="A162" s="149"/>
      <c r="B162" s="33"/>
      <c r="C162" s="40"/>
      <c r="D162" s="40"/>
    </row>
    <row r="163" ht="15.75" customHeight="1">
      <c r="A163" s="148"/>
      <c r="B163" s="35"/>
      <c r="C163" s="40"/>
      <c r="D163" s="40"/>
    </row>
    <row r="164" ht="15.75" customHeight="1">
      <c r="A164" s="149"/>
      <c r="B164" s="33"/>
      <c r="C164" s="40"/>
      <c r="D164" s="40"/>
    </row>
    <row r="165" ht="15.75" customHeight="1">
      <c r="A165" s="148"/>
      <c r="B165" s="35"/>
      <c r="C165" s="40"/>
      <c r="D165" s="40"/>
    </row>
    <row r="166" ht="15.75" customHeight="1">
      <c r="A166" s="149"/>
      <c r="B166" s="33"/>
      <c r="C166" s="40"/>
      <c r="D166" s="40"/>
    </row>
    <row r="167" ht="15.75" customHeight="1">
      <c r="A167" s="148"/>
      <c r="B167" s="35"/>
      <c r="C167" s="40"/>
      <c r="D167" s="40"/>
    </row>
    <row r="168" ht="15.75" customHeight="1">
      <c r="A168" s="149"/>
      <c r="B168" s="33"/>
      <c r="C168" s="40"/>
      <c r="D168" s="40"/>
    </row>
    <row r="169" ht="15.75" customHeight="1">
      <c r="A169" s="148"/>
      <c r="B169" s="35"/>
      <c r="C169" s="40"/>
      <c r="D169" s="40"/>
    </row>
    <row r="170" ht="15.75" customHeight="1">
      <c r="A170" s="149"/>
      <c r="B170" s="33"/>
      <c r="C170" s="40"/>
      <c r="D170" s="40"/>
    </row>
    <row r="171" ht="15.75" customHeight="1">
      <c r="A171" s="148"/>
      <c r="B171" s="35"/>
      <c r="C171" s="40"/>
      <c r="D171" s="40"/>
    </row>
    <row r="172" ht="15.75" customHeight="1">
      <c r="A172" s="149"/>
      <c r="B172" s="33"/>
      <c r="C172" s="40"/>
      <c r="D172" s="40"/>
    </row>
    <row r="173" ht="15.75" customHeight="1">
      <c r="A173" s="148"/>
      <c r="B173" s="35"/>
      <c r="C173" s="40"/>
      <c r="D173" s="40"/>
    </row>
    <row r="174" ht="15.75" customHeight="1">
      <c r="A174" s="149"/>
      <c r="B174" s="33"/>
      <c r="C174" s="40"/>
      <c r="D174" s="40"/>
    </row>
    <row r="175" ht="15.75" customHeight="1">
      <c r="A175" s="148"/>
      <c r="B175" s="35"/>
      <c r="C175" s="40"/>
      <c r="D175" s="40"/>
    </row>
    <row r="176" ht="15.75" customHeight="1">
      <c r="A176" s="149"/>
      <c r="B176" s="33"/>
      <c r="C176" s="40"/>
      <c r="D176" s="40"/>
    </row>
    <row r="177" ht="15.75" customHeight="1">
      <c r="A177" s="148"/>
      <c r="B177" s="35"/>
      <c r="C177" s="40"/>
      <c r="D177" s="40"/>
    </row>
    <row r="178" ht="15.75" customHeight="1">
      <c r="A178" s="149"/>
      <c r="B178" s="33"/>
      <c r="C178" s="40"/>
      <c r="D178" s="40"/>
    </row>
    <row r="179" ht="15.75" customHeight="1">
      <c r="A179" s="148"/>
      <c r="B179" s="35"/>
      <c r="C179" s="40"/>
      <c r="D179" s="40"/>
    </row>
    <row r="180" ht="15.75" customHeight="1">
      <c r="A180" s="149"/>
      <c r="B180" s="33"/>
      <c r="C180" s="40"/>
      <c r="D180" s="40"/>
    </row>
    <row r="181" ht="15.75" customHeight="1">
      <c r="A181" s="148"/>
      <c r="B181" s="35"/>
      <c r="C181" s="40"/>
      <c r="D181" s="40"/>
    </row>
    <row r="182" ht="15.75" customHeight="1">
      <c r="A182" s="149"/>
      <c r="B182" s="33"/>
      <c r="C182" s="40"/>
      <c r="D182" s="40"/>
    </row>
    <row r="183" ht="15.75" customHeight="1">
      <c r="A183" s="148"/>
      <c r="B183" s="35"/>
      <c r="C183" s="40"/>
      <c r="D183" s="40"/>
    </row>
    <row r="184" ht="15.75" customHeight="1">
      <c r="A184" s="149"/>
      <c r="B184" s="33"/>
      <c r="C184" s="40"/>
      <c r="D184" s="40"/>
    </row>
    <row r="185" ht="15.75" customHeight="1">
      <c r="A185" s="148"/>
      <c r="B185" s="35"/>
      <c r="C185" s="40"/>
      <c r="D185" s="40"/>
    </row>
    <row r="186" ht="15.75" customHeight="1">
      <c r="A186" s="149"/>
      <c r="B186" s="33"/>
      <c r="C186" s="40"/>
      <c r="D186" s="40"/>
    </row>
    <row r="187" ht="15.75" customHeight="1">
      <c r="A187" s="148"/>
      <c r="B187" s="35"/>
      <c r="C187" s="40"/>
      <c r="D187" s="40"/>
    </row>
    <row r="188" ht="15.75" customHeight="1">
      <c r="A188" s="149"/>
      <c r="B188" s="33"/>
      <c r="C188" s="40"/>
      <c r="D188" s="40"/>
    </row>
    <row r="189" ht="15.75" customHeight="1">
      <c r="A189" s="148"/>
      <c r="B189" s="35"/>
      <c r="C189" s="40"/>
      <c r="D189" s="40"/>
    </row>
    <row r="190" ht="15.75" customHeight="1">
      <c r="A190" s="149"/>
      <c r="B190" s="33"/>
      <c r="C190" s="40"/>
      <c r="D190" s="40"/>
    </row>
    <row r="191" ht="15.75" customHeight="1">
      <c r="A191" s="148"/>
      <c r="B191" s="35"/>
      <c r="C191" s="40"/>
      <c r="D191" s="40"/>
    </row>
    <row r="192" ht="15.75" customHeight="1">
      <c r="A192" s="149"/>
      <c r="B192" s="33"/>
      <c r="C192" s="40"/>
      <c r="D192" s="40"/>
    </row>
    <row r="193" ht="15.75" customHeight="1">
      <c r="A193" s="148"/>
      <c r="B193" s="35"/>
      <c r="C193" s="40"/>
      <c r="D193" s="40"/>
    </row>
    <row r="194" ht="15.75" customHeight="1">
      <c r="A194" s="149"/>
      <c r="B194" s="33"/>
      <c r="C194" s="40"/>
      <c r="D194" s="40"/>
    </row>
    <row r="195" ht="15.75" customHeight="1">
      <c r="A195" s="148"/>
      <c r="B195" s="35"/>
      <c r="C195" s="40"/>
      <c r="D195" s="40"/>
    </row>
    <row r="196" ht="15.75" customHeight="1">
      <c r="A196" s="149"/>
      <c r="B196" s="33"/>
      <c r="C196" s="40"/>
      <c r="D196" s="40"/>
    </row>
    <row r="197" ht="15.75" customHeight="1">
      <c r="A197" s="148"/>
      <c r="B197" s="35"/>
      <c r="C197" s="40"/>
      <c r="D197" s="40"/>
    </row>
    <row r="198" ht="15.75" customHeight="1">
      <c r="A198" s="149"/>
      <c r="B198" s="33"/>
      <c r="C198" s="40"/>
      <c r="D198" s="40"/>
    </row>
    <row r="199" ht="15.75" customHeight="1">
      <c r="A199" s="148"/>
      <c r="B199" s="35"/>
      <c r="C199" s="40"/>
      <c r="D199" s="40"/>
    </row>
    <row r="200" ht="15.75" customHeight="1">
      <c r="A200" s="149"/>
      <c r="B200" s="33"/>
      <c r="C200" s="40"/>
      <c r="D200" s="40"/>
    </row>
    <row r="201" ht="15.75" customHeight="1">
      <c r="A201" s="148"/>
      <c r="B201" s="35"/>
      <c r="C201" s="40"/>
      <c r="D201" s="40"/>
    </row>
    <row r="202" ht="15.75" customHeight="1">
      <c r="A202" s="149"/>
      <c r="B202" s="33"/>
      <c r="C202" s="40"/>
      <c r="D202" s="40"/>
    </row>
    <row r="203" ht="15.75" customHeight="1">
      <c r="A203" s="148"/>
      <c r="B203" s="35"/>
      <c r="C203" s="40"/>
      <c r="D203" s="40"/>
    </row>
    <row r="204" ht="15.75" customHeight="1">
      <c r="A204" s="149"/>
      <c r="B204" s="33"/>
      <c r="C204" s="40"/>
      <c r="D204" s="40"/>
    </row>
    <row r="205" ht="15.75" customHeight="1">
      <c r="A205" s="148"/>
      <c r="B205" s="35"/>
      <c r="C205" s="40"/>
      <c r="D205" s="40"/>
    </row>
    <row r="206" ht="15.75" customHeight="1">
      <c r="A206" s="149"/>
      <c r="B206" s="33"/>
      <c r="C206" s="40"/>
      <c r="D206" s="40"/>
    </row>
    <row r="207" ht="15.75" customHeight="1">
      <c r="A207" s="148"/>
      <c r="B207" s="35"/>
      <c r="C207" s="40"/>
      <c r="D207" s="40"/>
    </row>
    <row r="208" ht="15.75" customHeight="1">
      <c r="A208" s="149"/>
      <c r="B208" s="33"/>
      <c r="C208" s="40"/>
      <c r="D208" s="40"/>
    </row>
    <row r="209" ht="15.75" customHeight="1">
      <c r="A209" s="148"/>
      <c r="B209" s="35"/>
      <c r="C209" s="40"/>
      <c r="D209" s="40"/>
    </row>
    <row r="210" ht="15.75" customHeight="1">
      <c r="A210" s="149"/>
      <c r="B210" s="33"/>
      <c r="C210" s="40"/>
      <c r="D210" s="40"/>
    </row>
    <row r="211" ht="15.75" customHeight="1">
      <c r="A211" s="148"/>
      <c r="B211" s="35"/>
      <c r="C211" s="40"/>
      <c r="D211" s="40"/>
    </row>
    <row r="212" ht="15.75" customHeight="1">
      <c r="A212" s="149"/>
      <c r="B212" s="33"/>
      <c r="C212" s="40"/>
      <c r="D212" s="40"/>
    </row>
    <row r="213" ht="15.75" customHeight="1">
      <c r="A213" s="148"/>
      <c r="B213" s="35"/>
      <c r="C213" s="40"/>
      <c r="D213" s="40"/>
    </row>
    <row r="214" ht="15.75" customHeight="1">
      <c r="A214" s="149"/>
      <c r="B214" s="33"/>
      <c r="C214" s="40"/>
      <c r="D214" s="40"/>
    </row>
    <row r="215" ht="15.75" customHeight="1">
      <c r="A215" s="148"/>
      <c r="B215" s="35"/>
      <c r="C215" s="40"/>
      <c r="D215" s="40"/>
    </row>
    <row r="216" ht="15.75" customHeight="1">
      <c r="A216" s="149"/>
      <c r="B216" s="33"/>
      <c r="C216" s="40"/>
      <c r="D216" s="40"/>
    </row>
    <row r="217" ht="15.75" customHeight="1">
      <c r="A217" s="148"/>
      <c r="B217" s="35"/>
      <c r="C217" s="40"/>
      <c r="D217" s="40"/>
    </row>
    <row r="218" ht="15.75" customHeight="1">
      <c r="A218" s="149"/>
      <c r="B218" s="33"/>
      <c r="C218" s="40"/>
      <c r="D218" s="40"/>
    </row>
    <row r="219" ht="15.75" customHeight="1">
      <c r="A219" s="148"/>
      <c r="B219" s="35"/>
      <c r="C219" s="40"/>
      <c r="D219" s="40"/>
    </row>
    <row r="220" ht="15.75" customHeight="1">
      <c r="A220" s="149"/>
      <c r="B220" s="33"/>
      <c r="C220" s="40"/>
      <c r="D220" s="40"/>
    </row>
    <row r="221" ht="15.75" customHeight="1">
      <c r="A221" s="148"/>
      <c r="B221" s="35"/>
      <c r="C221" s="40"/>
      <c r="D221" s="40"/>
    </row>
    <row r="222" ht="15.75" customHeight="1">
      <c r="A222" s="149"/>
      <c r="B222" s="33"/>
      <c r="C222" s="40"/>
      <c r="D222" s="40"/>
    </row>
    <row r="223" ht="15.75" customHeight="1">
      <c r="A223" s="148"/>
      <c r="B223" s="35"/>
      <c r="C223" s="40"/>
      <c r="D223" s="40"/>
    </row>
    <row r="224" ht="15.75" customHeight="1">
      <c r="A224" s="149"/>
      <c r="B224" s="33"/>
      <c r="C224" s="40"/>
      <c r="D224" s="40"/>
    </row>
    <row r="225" ht="15.75" customHeight="1">
      <c r="A225" s="148"/>
      <c r="B225" s="35"/>
      <c r="C225" s="40"/>
      <c r="D225" s="40"/>
    </row>
    <row r="226" ht="15.75" customHeight="1">
      <c r="A226" s="149"/>
      <c r="B226" s="33"/>
      <c r="C226" s="40"/>
      <c r="D226" s="40"/>
    </row>
    <row r="227" ht="15.75" customHeight="1">
      <c r="A227" s="148"/>
      <c r="B227" s="35"/>
      <c r="C227" s="40"/>
      <c r="D227" s="40"/>
    </row>
    <row r="228" ht="15.75" customHeight="1">
      <c r="A228" s="149"/>
      <c r="B228" s="33"/>
      <c r="C228" s="40"/>
      <c r="D228" s="40"/>
    </row>
    <row r="229" ht="15.75" customHeight="1">
      <c r="A229" s="148"/>
      <c r="B229" s="35"/>
      <c r="C229" s="40"/>
      <c r="D229" s="40"/>
    </row>
    <row r="230" ht="15.75" customHeight="1">
      <c r="A230" s="149"/>
      <c r="B230" s="33"/>
      <c r="C230" s="40"/>
      <c r="D230" s="40"/>
    </row>
    <row r="231" ht="15.75" customHeight="1">
      <c r="A231" s="148"/>
      <c r="B231" s="35"/>
      <c r="C231" s="40"/>
      <c r="D231" s="40"/>
    </row>
    <row r="232" ht="15.75" customHeight="1">
      <c r="A232" s="149"/>
      <c r="B232" s="33"/>
      <c r="C232" s="40"/>
      <c r="D232" s="40"/>
    </row>
    <row r="233" ht="15.75" customHeight="1">
      <c r="A233" s="148"/>
      <c r="B233" s="35"/>
      <c r="C233" s="40"/>
      <c r="D233" s="40"/>
    </row>
    <row r="234" ht="15.75" customHeight="1">
      <c r="A234" s="149"/>
      <c r="B234" s="33"/>
      <c r="C234" s="40"/>
      <c r="D234" s="40"/>
    </row>
    <row r="235" ht="15.75" customHeight="1">
      <c r="A235" s="148"/>
      <c r="B235" s="35"/>
      <c r="C235" s="40"/>
      <c r="D235" s="40"/>
    </row>
    <row r="236" ht="15.75" customHeight="1">
      <c r="A236" s="149"/>
      <c r="B236" s="33"/>
      <c r="C236" s="40"/>
      <c r="D236" s="40"/>
    </row>
    <row r="237" ht="15.75" customHeight="1">
      <c r="A237" s="148"/>
      <c r="B237" s="35"/>
      <c r="C237" s="40"/>
      <c r="D237" s="40"/>
    </row>
    <row r="238" ht="15.75" customHeight="1">
      <c r="A238" s="149"/>
      <c r="B238" s="33"/>
      <c r="C238" s="40"/>
      <c r="D238" s="40"/>
    </row>
    <row r="239" ht="15.75" customHeight="1">
      <c r="A239" s="148"/>
      <c r="B239" s="35"/>
      <c r="C239" s="40"/>
      <c r="D239" s="40"/>
    </row>
    <row r="240" ht="15.75" customHeight="1">
      <c r="A240" s="149"/>
      <c r="B240" s="33"/>
      <c r="C240" s="40"/>
      <c r="D240" s="40"/>
    </row>
    <row r="241" ht="15.75" customHeight="1">
      <c r="A241" s="148"/>
      <c r="B241" s="35"/>
      <c r="C241" s="40"/>
      <c r="D241" s="40"/>
    </row>
    <row r="242" ht="15.75" customHeight="1">
      <c r="A242" s="149"/>
      <c r="B242" s="33"/>
      <c r="C242" s="40"/>
      <c r="D242" s="40"/>
    </row>
    <row r="243" ht="15.75" customHeight="1">
      <c r="A243" s="148"/>
      <c r="B243" s="35"/>
      <c r="C243" s="40"/>
      <c r="D243" s="40"/>
    </row>
    <row r="244" ht="15.75" customHeight="1">
      <c r="A244" s="149"/>
      <c r="B244" s="33"/>
      <c r="C244" s="40"/>
      <c r="D244" s="40"/>
    </row>
    <row r="245" ht="15.75" customHeight="1">
      <c r="A245" s="148"/>
      <c r="B245" s="35"/>
      <c r="C245" s="40"/>
      <c r="D245" s="40"/>
    </row>
    <row r="246" ht="15.75" customHeight="1">
      <c r="A246" s="149"/>
      <c r="B246" s="33"/>
      <c r="C246" s="40"/>
      <c r="D246" s="40"/>
    </row>
    <row r="247" ht="15.75" customHeight="1">
      <c r="A247" s="148"/>
      <c r="B247" s="35"/>
      <c r="C247" s="40"/>
      <c r="D247" s="40"/>
    </row>
    <row r="248" ht="15.75" customHeight="1">
      <c r="A248" s="149"/>
      <c r="B248" s="33"/>
      <c r="C248" s="40"/>
      <c r="D248" s="40"/>
    </row>
    <row r="249" ht="15.75" customHeight="1">
      <c r="A249" s="148"/>
      <c r="B249" s="35"/>
      <c r="C249" s="40"/>
      <c r="D249" s="40"/>
    </row>
    <row r="250" ht="15.75" customHeight="1">
      <c r="A250" s="149"/>
      <c r="B250" s="33"/>
      <c r="C250" s="40"/>
      <c r="D250" s="40"/>
    </row>
    <row r="251" ht="15.75" customHeight="1">
      <c r="A251" s="148"/>
      <c r="B251" s="35"/>
      <c r="C251" s="40"/>
      <c r="D251" s="40"/>
    </row>
    <row r="252" ht="15.75" customHeight="1">
      <c r="A252" s="149"/>
      <c r="B252" s="33"/>
      <c r="C252" s="40"/>
      <c r="D252" s="40"/>
    </row>
    <row r="253" ht="15.75" customHeight="1">
      <c r="A253" s="148"/>
      <c r="B253" s="35"/>
      <c r="C253" s="40"/>
      <c r="D253" s="40"/>
    </row>
    <row r="254" ht="15.75" customHeight="1">
      <c r="A254" s="149"/>
      <c r="B254" s="33"/>
      <c r="C254" s="40"/>
      <c r="D254" s="40"/>
    </row>
    <row r="255" ht="15.75" customHeight="1">
      <c r="A255" s="148"/>
      <c r="B255" s="35"/>
      <c r="C255" s="40"/>
      <c r="D255" s="40"/>
    </row>
    <row r="256" ht="15.75" customHeight="1">
      <c r="A256" s="149"/>
      <c r="B256" s="33"/>
      <c r="C256" s="40"/>
      <c r="D256" s="40"/>
    </row>
    <row r="257" ht="15.75" customHeight="1">
      <c r="A257" s="148"/>
      <c r="B257" s="35"/>
      <c r="C257" s="40"/>
      <c r="D257" s="40"/>
    </row>
    <row r="258" ht="15.75" customHeight="1">
      <c r="A258" s="149"/>
      <c r="B258" s="33"/>
      <c r="C258" s="40"/>
      <c r="D258" s="40"/>
    </row>
    <row r="259" ht="15.75" customHeight="1">
      <c r="A259" s="148"/>
      <c r="B259" s="35"/>
      <c r="C259" s="40"/>
      <c r="D259" s="40"/>
    </row>
    <row r="260" ht="15.75" customHeight="1">
      <c r="A260" s="149"/>
      <c r="B260" s="33"/>
      <c r="C260" s="40"/>
      <c r="D260" s="40"/>
    </row>
    <row r="261" ht="15.75" customHeight="1">
      <c r="A261" s="148"/>
      <c r="B261" s="35"/>
      <c r="C261" s="40"/>
      <c r="D261" s="40"/>
    </row>
    <row r="262" ht="15.75" customHeight="1">
      <c r="A262" s="149"/>
      <c r="B262" s="33"/>
      <c r="C262" s="40"/>
      <c r="D262" s="40"/>
    </row>
    <row r="263" ht="15.75" customHeight="1">
      <c r="A263" s="148"/>
      <c r="B263" s="35"/>
      <c r="C263" s="40"/>
      <c r="D263" s="40"/>
    </row>
    <row r="264" ht="15.75" customHeight="1">
      <c r="A264" s="149"/>
      <c r="B264" s="33"/>
      <c r="C264" s="40"/>
      <c r="D264" s="40"/>
    </row>
    <row r="265" ht="15.75" customHeight="1">
      <c r="A265" s="148"/>
      <c r="B265" s="35"/>
      <c r="C265" s="40"/>
      <c r="D265" s="40"/>
    </row>
    <row r="266" ht="15.75" customHeight="1">
      <c r="A266" s="149"/>
      <c r="B266" s="33"/>
      <c r="C266" s="40"/>
      <c r="D266" s="40"/>
    </row>
    <row r="267" ht="15.75" customHeight="1">
      <c r="A267" s="148"/>
      <c r="B267" s="35"/>
      <c r="C267" s="40"/>
      <c r="D267" s="40"/>
    </row>
    <row r="268" ht="15.75" customHeight="1">
      <c r="A268" s="149"/>
      <c r="B268" s="33"/>
      <c r="C268" s="40"/>
      <c r="D268" s="40"/>
    </row>
    <row r="269" ht="15.75" customHeight="1">
      <c r="A269" s="148"/>
      <c r="B269" s="35"/>
      <c r="C269" s="40"/>
      <c r="D269" s="40"/>
    </row>
    <row r="270" ht="15.75" customHeight="1">
      <c r="A270" s="149"/>
      <c r="B270" s="33"/>
      <c r="C270" s="40"/>
      <c r="D270" s="40"/>
    </row>
    <row r="271" ht="15.75" customHeight="1">
      <c r="A271" s="148"/>
      <c r="B271" s="35"/>
      <c r="C271" s="40"/>
      <c r="D271" s="40"/>
    </row>
    <row r="272" ht="15.75" customHeight="1">
      <c r="A272" s="149"/>
      <c r="B272" s="33"/>
      <c r="C272" s="40"/>
      <c r="D272" s="40"/>
    </row>
    <row r="273" ht="15.75" customHeight="1">
      <c r="A273" s="148"/>
      <c r="B273" s="35"/>
      <c r="C273" s="40"/>
      <c r="D273" s="40"/>
    </row>
    <row r="274" ht="15.75" customHeight="1">
      <c r="A274" s="149"/>
      <c r="B274" s="33"/>
      <c r="C274" s="40"/>
      <c r="D274" s="40"/>
    </row>
    <row r="275" ht="15.75" customHeight="1">
      <c r="A275" s="148"/>
      <c r="B275" s="35"/>
      <c r="C275" s="40"/>
      <c r="D275" s="40"/>
    </row>
    <row r="276" ht="15.75" customHeight="1">
      <c r="A276" s="149"/>
      <c r="B276" s="33"/>
      <c r="C276" s="40"/>
      <c r="D276" s="40"/>
    </row>
    <row r="277" ht="15.75" customHeight="1">
      <c r="A277" s="148"/>
      <c r="B277" s="35"/>
      <c r="C277" s="40"/>
      <c r="D277" s="40"/>
    </row>
    <row r="278" ht="15.75" customHeight="1">
      <c r="A278" s="149"/>
      <c r="B278" s="33"/>
      <c r="C278" s="40"/>
      <c r="D278" s="40"/>
    </row>
    <row r="279" ht="15.75" customHeight="1">
      <c r="A279" s="148"/>
      <c r="B279" s="35"/>
      <c r="C279" s="40"/>
      <c r="D279" s="40"/>
    </row>
    <row r="280" ht="15.75" customHeight="1">
      <c r="A280" s="149"/>
      <c r="B280" s="33"/>
      <c r="C280" s="40"/>
      <c r="D280" s="40"/>
    </row>
    <row r="281" ht="15.75" customHeight="1">
      <c r="A281" s="148"/>
      <c r="B281" s="35"/>
      <c r="C281" s="40"/>
      <c r="D281" s="40"/>
    </row>
    <row r="282" ht="15.75" customHeight="1">
      <c r="A282" s="149"/>
      <c r="B282" s="33"/>
      <c r="C282" s="40"/>
      <c r="D282" s="40"/>
    </row>
    <row r="283" ht="15.75" customHeight="1">
      <c r="A283" s="148"/>
      <c r="B283" s="35"/>
      <c r="C283" s="40"/>
      <c r="D283" s="40"/>
    </row>
    <row r="284" ht="15.75" customHeight="1">
      <c r="A284" s="149"/>
      <c r="B284" s="33"/>
      <c r="C284" s="40"/>
      <c r="D284" s="40"/>
    </row>
    <row r="285" ht="15.75" customHeight="1">
      <c r="A285" s="148"/>
      <c r="B285" s="35"/>
      <c r="C285" s="40"/>
      <c r="D285" s="40"/>
    </row>
    <row r="286" ht="15.75" customHeight="1">
      <c r="A286" s="149"/>
      <c r="B286" s="33"/>
      <c r="C286" s="40"/>
      <c r="D286" s="40"/>
    </row>
    <row r="287" ht="15.75" customHeight="1">
      <c r="A287" s="148"/>
      <c r="B287" s="35"/>
      <c r="C287" s="40"/>
      <c r="D287" s="40"/>
    </row>
    <row r="288" ht="15.75" customHeight="1">
      <c r="A288" s="149"/>
      <c r="B288" s="33"/>
      <c r="C288" s="40"/>
      <c r="D288" s="40"/>
    </row>
    <row r="289" ht="15.75" customHeight="1">
      <c r="A289" s="148"/>
      <c r="B289" s="35"/>
      <c r="C289" s="40"/>
      <c r="D289" s="40"/>
    </row>
    <row r="290" ht="15.75" customHeight="1">
      <c r="A290" s="149"/>
      <c r="B290" s="33"/>
      <c r="C290" s="40"/>
      <c r="D290" s="40"/>
    </row>
    <row r="291" ht="15.75" customHeight="1">
      <c r="A291" s="148"/>
      <c r="B291" s="35"/>
      <c r="C291" s="40"/>
      <c r="D291" s="40"/>
    </row>
    <row r="292" ht="15.75" customHeight="1">
      <c r="A292" s="149"/>
      <c r="B292" s="33"/>
      <c r="C292" s="40"/>
      <c r="D292" s="40"/>
    </row>
    <row r="293" ht="15.75" customHeight="1">
      <c r="A293" s="148"/>
      <c r="B293" s="35"/>
      <c r="C293" s="40"/>
      <c r="D293" s="40"/>
    </row>
    <row r="294" ht="15.75" customHeight="1">
      <c r="A294" s="149"/>
      <c r="B294" s="33"/>
      <c r="C294" s="40"/>
      <c r="D294" s="40"/>
    </row>
    <row r="295" ht="15.75" customHeight="1">
      <c r="A295" s="148"/>
      <c r="B295" s="35"/>
      <c r="C295" s="40"/>
      <c r="D295" s="40"/>
    </row>
    <row r="296" ht="15.75" customHeight="1">
      <c r="A296" s="149"/>
      <c r="B296" s="33"/>
      <c r="C296" s="40"/>
      <c r="D296" s="40"/>
    </row>
    <row r="297" ht="15.75" customHeight="1">
      <c r="A297" s="148"/>
      <c r="B297" s="35"/>
      <c r="C297" s="40"/>
      <c r="D297" s="40"/>
    </row>
    <row r="298" ht="15.75" customHeight="1">
      <c r="A298" s="149"/>
      <c r="B298" s="33"/>
      <c r="C298" s="40"/>
      <c r="D298" s="40"/>
    </row>
    <row r="299" ht="15.75" customHeight="1">
      <c r="A299" s="148"/>
      <c r="B299" s="35"/>
      <c r="C299" s="40"/>
      <c r="D299" s="40"/>
    </row>
    <row r="300" ht="15.75" customHeight="1">
      <c r="A300" s="149"/>
      <c r="B300" s="33"/>
      <c r="C300" s="40"/>
      <c r="D300" s="40"/>
    </row>
    <row r="301" ht="15.75" customHeight="1">
      <c r="A301" s="148"/>
      <c r="B301" s="35"/>
      <c r="C301" s="40"/>
      <c r="D301" s="40"/>
    </row>
    <row r="302" ht="15.75" customHeight="1">
      <c r="A302" s="149"/>
      <c r="B302" s="33"/>
      <c r="C302" s="40"/>
      <c r="D302" s="40"/>
    </row>
    <row r="303" ht="15.75" customHeight="1">
      <c r="A303" s="148"/>
      <c r="B303" s="35"/>
      <c r="C303" s="40"/>
      <c r="D303" s="40"/>
    </row>
    <row r="304" ht="15.75" customHeight="1">
      <c r="A304" s="149"/>
      <c r="B304" s="33"/>
      <c r="C304" s="40"/>
      <c r="D304" s="40"/>
    </row>
    <row r="305" ht="15.75" customHeight="1">
      <c r="A305" s="148"/>
      <c r="B305" s="35"/>
      <c r="C305" s="40"/>
      <c r="D305" s="40"/>
    </row>
    <row r="306" ht="15.75" customHeight="1">
      <c r="A306" s="149"/>
      <c r="B306" s="33"/>
      <c r="C306" s="40"/>
      <c r="D306" s="40"/>
    </row>
    <row r="307" ht="15.75" customHeight="1">
      <c r="A307" s="148"/>
      <c r="B307" s="35"/>
      <c r="C307" s="40"/>
      <c r="D307" s="40"/>
    </row>
    <row r="308" ht="15.75" customHeight="1">
      <c r="A308" s="149"/>
      <c r="B308" s="33"/>
      <c r="C308" s="40"/>
      <c r="D308" s="40"/>
    </row>
    <row r="309" ht="15.75" customHeight="1">
      <c r="A309" s="148"/>
      <c r="B309" s="35"/>
      <c r="C309" s="40"/>
      <c r="D309" s="40"/>
    </row>
    <row r="310" ht="15.75" customHeight="1">
      <c r="A310" s="149"/>
      <c r="B310" s="33"/>
      <c r="C310" s="40"/>
      <c r="D310" s="40"/>
    </row>
    <row r="311" ht="15.75" customHeight="1">
      <c r="A311" s="148"/>
      <c r="B311" s="35"/>
      <c r="C311" s="40"/>
      <c r="D311" s="40"/>
    </row>
    <row r="312" ht="15.75" customHeight="1">
      <c r="A312" s="149"/>
      <c r="B312" s="33"/>
      <c r="C312" s="40"/>
      <c r="D312" s="40"/>
    </row>
    <row r="313" ht="15.75" customHeight="1">
      <c r="A313" s="148"/>
      <c r="B313" s="35"/>
      <c r="C313" s="40"/>
      <c r="D313" s="40"/>
    </row>
    <row r="314" ht="15.75" customHeight="1">
      <c r="A314" s="149"/>
      <c r="B314" s="33"/>
      <c r="C314" s="40"/>
      <c r="D314" s="40"/>
    </row>
    <row r="315" ht="15.75" customHeight="1">
      <c r="A315" s="148"/>
      <c r="B315" s="35"/>
      <c r="C315" s="40"/>
      <c r="D315" s="40"/>
    </row>
    <row r="316" ht="15.75" customHeight="1">
      <c r="A316" s="149"/>
      <c r="B316" s="33"/>
      <c r="C316" s="40"/>
      <c r="D316" s="40"/>
    </row>
    <row r="317" ht="15.75" customHeight="1">
      <c r="A317" s="148"/>
      <c r="B317" s="35"/>
      <c r="C317" s="40"/>
      <c r="D317" s="40"/>
    </row>
    <row r="318" ht="15.75" customHeight="1">
      <c r="A318" s="149"/>
      <c r="B318" s="33"/>
      <c r="C318" s="40"/>
      <c r="D318" s="40"/>
    </row>
    <row r="319" ht="15.75" customHeight="1">
      <c r="A319" s="148"/>
      <c r="B319" s="35"/>
      <c r="C319" s="40"/>
      <c r="D319" s="40"/>
    </row>
    <row r="320" ht="15.75" customHeight="1">
      <c r="A320" s="149"/>
      <c r="B320" s="33"/>
      <c r="C320" s="40"/>
      <c r="D320" s="40"/>
    </row>
    <row r="321" ht="15.75" customHeight="1">
      <c r="A321" s="148"/>
      <c r="B321" s="35"/>
      <c r="C321" s="40"/>
      <c r="D321" s="40"/>
    </row>
    <row r="322" ht="15.75" customHeight="1">
      <c r="A322" s="149"/>
      <c r="B322" s="33"/>
      <c r="C322" s="40"/>
      <c r="D322" s="40"/>
    </row>
    <row r="323" ht="15.75" customHeight="1">
      <c r="A323" s="148"/>
      <c r="B323" s="35"/>
      <c r="C323" s="40"/>
      <c r="D323" s="40"/>
    </row>
    <row r="324" ht="15.75" customHeight="1">
      <c r="A324" s="149"/>
      <c r="B324" s="33"/>
      <c r="C324" s="40"/>
      <c r="D324" s="40"/>
    </row>
    <row r="325" ht="15.75" customHeight="1">
      <c r="A325" s="148"/>
      <c r="B325" s="35"/>
      <c r="C325" s="40"/>
      <c r="D325" s="40"/>
    </row>
    <row r="326" ht="15.75" customHeight="1">
      <c r="A326" s="149"/>
      <c r="B326" s="33"/>
      <c r="C326" s="40"/>
      <c r="D326" s="40"/>
    </row>
    <row r="327" ht="15.75" customHeight="1">
      <c r="A327" s="148"/>
      <c r="B327" s="35"/>
      <c r="C327" s="40"/>
      <c r="D327" s="40"/>
    </row>
    <row r="328" ht="15.75" customHeight="1">
      <c r="A328" s="149"/>
      <c r="B328" s="33"/>
      <c r="C328" s="40"/>
      <c r="D328" s="40"/>
    </row>
    <row r="329" ht="15.75" customHeight="1">
      <c r="A329" s="148"/>
      <c r="B329" s="35"/>
      <c r="C329" s="40"/>
      <c r="D329" s="40"/>
    </row>
    <row r="330" ht="15.75" customHeight="1">
      <c r="A330" s="149"/>
      <c r="B330" s="33"/>
      <c r="C330" s="40"/>
      <c r="D330" s="40"/>
    </row>
    <row r="331" ht="15.75" customHeight="1">
      <c r="A331" s="148"/>
      <c r="B331" s="35"/>
      <c r="C331" s="40"/>
      <c r="D331" s="40"/>
    </row>
    <row r="332" ht="15.75" customHeight="1">
      <c r="A332" s="149"/>
      <c r="B332" s="33"/>
      <c r="C332" s="40"/>
      <c r="D332" s="40"/>
    </row>
    <row r="333" ht="15.75" customHeight="1">
      <c r="A333" s="148"/>
      <c r="B333" s="35"/>
      <c r="C333" s="40"/>
      <c r="D333" s="40"/>
    </row>
    <row r="334" ht="15.75" customHeight="1">
      <c r="A334" s="149"/>
      <c r="B334" s="33"/>
      <c r="C334" s="40"/>
      <c r="D334" s="40"/>
    </row>
    <row r="335" ht="15.75" customHeight="1">
      <c r="A335" s="148"/>
      <c r="B335" s="35"/>
      <c r="C335" s="40"/>
      <c r="D335" s="40"/>
    </row>
    <row r="336" ht="15.75" customHeight="1">
      <c r="A336" s="149"/>
      <c r="B336" s="33"/>
      <c r="C336" s="40"/>
      <c r="D336" s="40"/>
    </row>
    <row r="337" ht="15.75" customHeight="1">
      <c r="A337" s="148"/>
      <c r="B337" s="35"/>
      <c r="C337" s="40"/>
      <c r="D337" s="40"/>
    </row>
    <row r="338" ht="15.75" customHeight="1">
      <c r="A338" s="149"/>
      <c r="B338" s="33"/>
      <c r="C338" s="40"/>
      <c r="D338" s="40"/>
    </row>
    <row r="339" ht="15.75" customHeight="1">
      <c r="A339" s="148"/>
      <c r="B339" s="35"/>
      <c r="C339" s="40"/>
      <c r="D339" s="40"/>
    </row>
    <row r="340" ht="15.75" customHeight="1">
      <c r="A340" s="149"/>
      <c r="B340" s="33"/>
      <c r="C340" s="40"/>
      <c r="D340" s="40"/>
    </row>
  </sheetData>
  <drawing r:id="rId1"/>
  <tableParts count="2"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0.0"/>
    <col customWidth="1" min="3" max="3" width="39.0"/>
    <col customWidth="1" min="4" max="4" width="12.0"/>
    <col customWidth="1" min="5" max="5" width="22.29"/>
    <col customWidth="1" min="6" max="6" width="11.43"/>
    <col customWidth="1" min="7" max="7" width="19.43"/>
    <col customWidth="1" min="8" max="8" width="21.29"/>
    <col customWidth="1" min="9" max="12" width="11.57"/>
  </cols>
  <sheetData>
    <row r="1" ht="30.75" customHeight="1">
      <c r="A1" s="1" t="s">
        <v>0</v>
      </c>
      <c r="B1" s="2" t="s">
        <v>1130</v>
      </c>
      <c r="C1" s="2" t="s">
        <v>1131</v>
      </c>
      <c r="D1" s="2" t="s">
        <v>3</v>
      </c>
      <c r="E1" s="18" t="s">
        <v>1571</v>
      </c>
      <c r="F1" s="46" t="s">
        <v>1572</v>
      </c>
      <c r="G1" s="46" t="s">
        <v>1573</v>
      </c>
      <c r="H1" s="2" t="s">
        <v>1574</v>
      </c>
      <c r="I1" s="2" t="s">
        <v>1575</v>
      </c>
      <c r="J1" s="2" t="s">
        <v>1576</v>
      </c>
      <c r="K1" s="2" t="s">
        <v>1577</v>
      </c>
      <c r="L1" s="19" t="s">
        <v>1578</v>
      </c>
    </row>
    <row r="2">
      <c r="A2" s="5">
        <v>1.0</v>
      </c>
      <c r="B2" s="6">
        <v>2.172633E7</v>
      </c>
      <c r="C2" s="6" t="s">
        <v>1579</v>
      </c>
      <c r="D2" s="6"/>
      <c r="E2" s="20">
        <v>39868.0</v>
      </c>
      <c r="F2" s="58" t="str">
        <f t="shared" ref="F2:F159" si="1">YEAR(NOW())-YEAR(E2)</f>
        <v>16</v>
      </c>
      <c r="G2" s="58" t="s">
        <v>1580</v>
      </c>
      <c r="H2" s="6"/>
      <c r="I2" s="150" t="str">
        <f t="shared" ref="I2:I159" si="2">IF(F2&lt;4,0,IF(F2&lt;=5,1,IF(F2&lt;=8,0,IF(F2&lt;=11,0,IF(F2&lt;=19,0,0)))))</f>
        <v>0</v>
      </c>
      <c r="J2" s="150" t="str">
        <f t="shared" ref="J2:J159" si="3">IF(F2&lt;4,0,IF(F2&lt;=5,0,IF(F2&lt;=8,1,IF(F2&lt;=11,0,IF(F2&lt;=19,0,0)))))</f>
        <v>0</v>
      </c>
      <c r="K2" s="150" t="str">
        <f t="shared" ref="K2:K159" si="4">IF(F2&lt;4,0,IF(F2&lt;=5,0,IF(F2&lt;=8,0,IF(F2&lt;=11,1,IF(F2&lt;=19,0,0)))))</f>
        <v>0</v>
      </c>
      <c r="L2" s="151" t="str">
        <f t="shared" ref="L2:L159" si="5">IF(F2&lt;4,0,IF(F2&lt;=5,0,IF(F2&lt;=8,0,IF(F2&lt;=11,0,IF(F2&lt;=19,1,0)))))</f>
        <v>1</v>
      </c>
    </row>
    <row r="3">
      <c r="A3" s="8">
        <v>2.0</v>
      </c>
      <c r="B3" s="9">
        <v>3.1963497E7</v>
      </c>
      <c r="C3" s="9" t="s">
        <v>1581</v>
      </c>
      <c r="D3" s="9">
        <v>5.4185111E7</v>
      </c>
      <c r="E3" s="22">
        <v>41872.0</v>
      </c>
      <c r="F3" s="63" t="str">
        <f t="shared" si="1"/>
        <v>11</v>
      </c>
      <c r="G3" s="63" t="s">
        <v>1580</v>
      </c>
      <c r="H3" s="9"/>
      <c r="I3" s="150" t="str">
        <f t="shared" si="2"/>
        <v>0</v>
      </c>
      <c r="J3" s="150" t="str">
        <f t="shared" si="3"/>
        <v>0</v>
      </c>
      <c r="K3" s="152" t="str">
        <f t="shared" si="4"/>
        <v>1</v>
      </c>
      <c r="L3" s="153" t="str">
        <f t="shared" si="5"/>
        <v>0</v>
      </c>
    </row>
    <row r="4">
      <c r="A4" s="5">
        <v>3.0</v>
      </c>
      <c r="B4" s="6">
        <v>3.1963497E7</v>
      </c>
      <c r="C4" s="6" t="s">
        <v>1582</v>
      </c>
      <c r="D4" s="6">
        <v>4.9002653E7</v>
      </c>
      <c r="E4" s="20">
        <v>39879.0</v>
      </c>
      <c r="F4" s="58" t="str">
        <f t="shared" si="1"/>
        <v>16</v>
      </c>
      <c r="G4" s="58" t="s">
        <v>1580</v>
      </c>
      <c r="H4" s="6"/>
      <c r="I4" s="150" t="str">
        <f t="shared" si="2"/>
        <v>0</v>
      </c>
      <c r="J4" s="150" t="str">
        <f t="shared" si="3"/>
        <v>0</v>
      </c>
      <c r="K4" s="150" t="str">
        <f t="shared" si="4"/>
        <v>0</v>
      </c>
      <c r="L4" s="151" t="str">
        <f t="shared" si="5"/>
        <v>1</v>
      </c>
    </row>
    <row r="5">
      <c r="A5" s="8">
        <v>4.0</v>
      </c>
      <c r="B5" s="9">
        <v>2.5379033E7</v>
      </c>
      <c r="C5" s="9" t="s">
        <v>1583</v>
      </c>
      <c r="D5" s="9">
        <v>5.3171566E7</v>
      </c>
      <c r="E5" s="22">
        <v>41358.0</v>
      </c>
      <c r="F5" s="63" t="str">
        <f t="shared" si="1"/>
        <v>12</v>
      </c>
      <c r="G5" s="63" t="s">
        <v>1580</v>
      </c>
      <c r="H5" s="9"/>
      <c r="I5" s="150" t="str">
        <f t="shared" si="2"/>
        <v>0</v>
      </c>
      <c r="J5" s="150" t="str">
        <f t="shared" si="3"/>
        <v>0</v>
      </c>
      <c r="K5" s="150" t="str">
        <f t="shared" si="4"/>
        <v>0</v>
      </c>
      <c r="L5" s="151" t="str">
        <f t="shared" si="5"/>
        <v>1</v>
      </c>
    </row>
    <row r="6">
      <c r="A6" s="5">
        <v>5.0</v>
      </c>
      <c r="B6" s="6">
        <v>3.8184089E7</v>
      </c>
      <c r="C6" s="6" t="s">
        <v>1584</v>
      </c>
      <c r="D6" s="6">
        <v>5.8254918E7</v>
      </c>
      <c r="E6" s="20">
        <v>43954.0</v>
      </c>
      <c r="F6" s="58" t="str">
        <f t="shared" si="1"/>
        <v>5</v>
      </c>
      <c r="G6" s="58" t="s">
        <v>1580</v>
      </c>
      <c r="H6" s="6"/>
      <c r="I6" s="152" t="str">
        <f t="shared" si="2"/>
        <v>1</v>
      </c>
      <c r="J6" s="150" t="str">
        <f t="shared" si="3"/>
        <v>0</v>
      </c>
      <c r="K6" s="150" t="str">
        <f t="shared" si="4"/>
        <v>0</v>
      </c>
      <c r="L6" s="153" t="str">
        <f t="shared" si="5"/>
        <v>0</v>
      </c>
    </row>
    <row r="7">
      <c r="A7" s="8">
        <v>6.0</v>
      </c>
      <c r="B7" s="9">
        <v>3.8184089E7</v>
      </c>
      <c r="C7" s="9" t="s">
        <v>1585</v>
      </c>
      <c r="D7" s="9">
        <v>5.9036365E7</v>
      </c>
      <c r="E7" s="22">
        <v>44469.0</v>
      </c>
      <c r="F7" s="63" t="str">
        <f t="shared" si="1"/>
        <v>4</v>
      </c>
      <c r="G7" s="63" t="s">
        <v>1580</v>
      </c>
      <c r="H7" s="9"/>
      <c r="I7" s="152" t="str">
        <f t="shared" si="2"/>
        <v>1</v>
      </c>
      <c r="J7" s="150" t="str">
        <f t="shared" si="3"/>
        <v>0</v>
      </c>
      <c r="K7" s="150" t="str">
        <f t="shared" si="4"/>
        <v>0</v>
      </c>
      <c r="L7" s="153" t="str">
        <f t="shared" si="5"/>
        <v>0</v>
      </c>
    </row>
    <row r="8">
      <c r="A8" s="5">
        <v>7.0</v>
      </c>
      <c r="B8" s="6">
        <v>3.8894668E7</v>
      </c>
      <c r="C8" s="6" t="s">
        <v>1586</v>
      </c>
      <c r="D8" s="6">
        <v>5.4881018E7</v>
      </c>
      <c r="E8" s="20">
        <v>42177.0</v>
      </c>
      <c r="F8" s="58" t="str">
        <f t="shared" si="1"/>
        <v>10</v>
      </c>
      <c r="G8" s="58" t="s">
        <v>1580</v>
      </c>
      <c r="H8" s="6"/>
      <c r="I8" s="150" t="str">
        <f t="shared" si="2"/>
        <v>0</v>
      </c>
      <c r="J8" s="150" t="str">
        <f t="shared" si="3"/>
        <v>0</v>
      </c>
      <c r="K8" s="152" t="str">
        <f t="shared" si="4"/>
        <v>1</v>
      </c>
      <c r="L8" s="153" t="str">
        <f t="shared" si="5"/>
        <v>0</v>
      </c>
    </row>
    <row r="9">
      <c r="A9" s="8">
        <v>8.0</v>
      </c>
      <c r="B9" s="9">
        <v>4.2012262E7</v>
      </c>
      <c r="C9" s="9" t="s">
        <v>1587</v>
      </c>
      <c r="D9" s="9">
        <v>5.6664434E7</v>
      </c>
      <c r="E9" s="22">
        <v>43052.0</v>
      </c>
      <c r="F9" s="63" t="str">
        <f t="shared" si="1"/>
        <v>8</v>
      </c>
      <c r="G9" s="63" t="s">
        <v>1580</v>
      </c>
      <c r="H9" s="9"/>
      <c r="I9" s="150" t="str">
        <f t="shared" si="2"/>
        <v>0</v>
      </c>
      <c r="J9" s="152" t="str">
        <f t="shared" si="3"/>
        <v>1</v>
      </c>
      <c r="K9" s="150" t="str">
        <f t="shared" si="4"/>
        <v>0</v>
      </c>
      <c r="L9" s="153" t="str">
        <f t="shared" si="5"/>
        <v>0</v>
      </c>
    </row>
    <row r="10">
      <c r="A10" s="5">
        <v>9.0</v>
      </c>
      <c r="B10" s="6">
        <v>3.3155103E7</v>
      </c>
      <c r="C10" s="6" t="s">
        <v>1588</v>
      </c>
      <c r="D10" s="6">
        <v>4.9008586E7</v>
      </c>
      <c r="E10" s="20">
        <v>39710.0</v>
      </c>
      <c r="F10" s="58" t="str">
        <f t="shared" si="1"/>
        <v>17</v>
      </c>
      <c r="G10" s="58" t="s">
        <v>1580</v>
      </c>
      <c r="H10" s="6"/>
      <c r="I10" s="150" t="str">
        <f t="shared" si="2"/>
        <v>0</v>
      </c>
      <c r="J10" s="150" t="str">
        <f t="shared" si="3"/>
        <v>0</v>
      </c>
      <c r="K10" s="150" t="str">
        <f t="shared" si="4"/>
        <v>0</v>
      </c>
      <c r="L10" s="151" t="str">
        <f t="shared" si="5"/>
        <v>1</v>
      </c>
    </row>
    <row r="11">
      <c r="A11" s="8">
        <v>10.0</v>
      </c>
      <c r="B11" s="9">
        <v>9.3996095E7</v>
      </c>
      <c r="C11" s="9" t="s">
        <v>1589</v>
      </c>
      <c r="D11" s="9">
        <v>5.6385774E7</v>
      </c>
      <c r="E11" s="22">
        <v>42893.0</v>
      </c>
      <c r="F11" s="63" t="str">
        <f t="shared" si="1"/>
        <v>8</v>
      </c>
      <c r="G11" s="63" t="s">
        <v>1580</v>
      </c>
      <c r="H11" s="9"/>
      <c r="I11" s="150" t="str">
        <f t="shared" si="2"/>
        <v>0</v>
      </c>
      <c r="J11" s="152" t="str">
        <f t="shared" si="3"/>
        <v>1</v>
      </c>
      <c r="K11" s="150" t="str">
        <f t="shared" si="4"/>
        <v>0</v>
      </c>
      <c r="L11" s="153" t="str">
        <f t="shared" si="5"/>
        <v>0</v>
      </c>
    </row>
    <row r="12">
      <c r="A12" s="5">
        <v>11.0</v>
      </c>
      <c r="B12" s="6">
        <v>9.3996095E7</v>
      </c>
      <c r="C12" s="6" t="s">
        <v>1590</v>
      </c>
      <c r="D12" s="6">
        <v>4.9002705E7</v>
      </c>
      <c r="E12" s="20">
        <v>39910.0</v>
      </c>
      <c r="F12" s="58" t="str">
        <f t="shared" si="1"/>
        <v>16</v>
      </c>
      <c r="G12" s="58" t="s">
        <v>1580</v>
      </c>
      <c r="H12" s="6"/>
      <c r="I12" s="150" t="str">
        <f t="shared" si="2"/>
        <v>0</v>
      </c>
      <c r="J12" s="150" t="str">
        <f t="shared" si="3"/>
        <v>0</v>
      </c>
      <c r="K12" s="150" t="str">
        <f t="shared" si="4"/>
        <v>0</v>
      </c>
      <c r="L12" s="151" t="str">
        <f t="shared" si="5"/>
        <v>1</v>
      </c>
    </row>
    <row r="13">
      <c r="A13" s="8">
        <v>12.0</v>
      </c>
      <c r="B13" s="9">
        <v>9.3996095E7</v>
      </c>
      <c r="C13" s="9" t="s">
        <v>1591</v>
      </c>
      <c r="D13" s="9">
        <v>5.0289552E7</v>
      </c>
      <c r="E13" s="22">
        <v>40323.0</v>
      </c>
      <c r="F13" s="63" t="str">
        <f t="shared" si="1"/>
        <v>15</v>
      </c>
      <c r="G13" s="63" t="s">
        <v>1580</v>
      </c>
      <c r="H13" s="9"/>
      <c r="I13" s="150" t="str">
        <f t="shared" si="2"/>
        <v>0</v>
      </c>
      <c r="J13" s="150" t="str">
        <f t="shared" si="3"/>
        <v>0</v>
      </c>
      <c r="K13" s="150" t="str">
        <f t="shared" si="4"/>
        <v>0</v>
      </c>
      <c r="L13" s="151" t="str">
        <f t="shared" si="5"/>
        <v>1</v>
      </c>
    </row>
    <row r="14">
      <c r="A14" s="5">
        <v>13.0</v>
      </c>
      <c r="B14" s="6">
        <v>9.5102089E7</v>
      </c>
      <c r="C14" s="6" t="s">
        <v>1592</v>
      </c>
      <c r="D14" s="6">
        <v>9.5028129E7</v>
      </c>
      <c r="E14" s="20">
        <v>36046.0</v>
      </c>
      <c r="F14" s="58" t="str">
        <f t="shared" si="1"/>
        <v>27</v>
      </c>
      <c r="G14" s="58" t="s">
        <v>1580</v>
      </c>
      <c r="H14" s="6"/>
      <c r="I14" s="150" t="str">
        <f t="shared" si="2"/>
        <v>0</v>
      </c>
      <c r="J14" s="150" t="str">
        <f t="shared" si="3"/>
        <v>0</v>
      </c>
      <c r="K14" s="150" t="str">
        <f t="shared" si="4"/>
        <v>0</v>
      </c>
      <c r="L14" s="153" t="str">
        <f t="shared" si="5"/>
        <v>0</v>
      </c>
    </row>
    <row r="15">
      <c r="A15" s="8">
        <v>14.0</v>
      </c>
      <c r="B15" s="9">
        <v>9.5102089E7</v>
      </c>
      <c r="C15" s="9" t="s">
        <v>1593</v>
      </c>
      <c r="D15" s="9">
        <v>9.5102102E7</v>
      </c>
      <c r="E15" s="22">
        <v>38543.0</v>
      </c>
      <c r="F15" s="63" t="str">
        <f t="shared" si="1"/>
        <v>20</v>
      </c>
      <c r="G15" s="63" t="s">
        <v>1580</v>
      </c>
      <c r="H15" s="9"/>
      <c r="I15" s="150" t="str">
        <f t="shared" si="2"/>
        <v>0</v>
      </c>
      <c r="J15" s="150" t="str">
        <f t="shared" si="3"/>
        <v>0</v>
      </c>
      <c r="K15" s="150" t="str">
        <f t="shared" si="4"/>
        <v>0</v>
      </c>
      <c r="L15" s="153" t="str">
        <f t="shared" si="5"/>
        <v>0</v>
      </c>
    </row>
    <row r="16">
      <c r="A16" s="5">
        <v>15.0</v>
      </c>
      <c r="B16" s="6">
        <v>9.5189729E7</v>
      </c>
      <c r="C16" s="6" t="s">
        <v>1594</v>
      </c>
      <c r="D16" s="6">
        <v>5.5389451E7</v>
      </c>
      <c r="E16" s="20">
        <v>42398.0</v>
      </c>
      <c r="F16" s="58" t="str">
        <f t="shared" si="1"/>
        <v>9</v>
      </c>
      <c r="G16" s="58" t="s">
        <v>1580</v>
      </c>
      <c r="H16" s="6"/>
      <c r="I16" s="150" t="str">
        <f t="shared" si="2"/>
        <v>0</v>
      </c>
      <c r="J16" s="150" t="str">
        <f t="shared" si="3"/>
        <v>0</v>
      </c>
      <c r="K16" s="152" t="str">
        <f t="shared" si="4"/>
        <v>1</v>
      </c>
      <c r="L16" s="153" t="str">
        <f t="shared" si="5"/>
        <v>0</v>
      </c>
    </row>
    <row r="17">
      <c r="A17" s="8">
        <v>16.0</v>
      </c>
      <c r="B17" s="9">
        <v>9.5189729E7</v>
      </c>
      <c r="C17" s="9" t="s">
        <v>1595</v>
      </c>
      <c r="D17" s="9">
        <v>5.3649865E7</v>
      </c>
      <c r="E17" s="22">
        <v>41651.0</v>
      </c>
      <c r="F17" s="63" t="str">
        <f t="shared" si="1"/>
        <v>11</v>
      </c>
      <c r="G17" s="63" t="s">
        <v>1580</v>
      </c>
      <c r="H17" s="9"/>
      <c r="I17" s="150" t="str">
        <f t="shared" si="2"/>
        <v>0</v>
      </c>
      <c r="J17" s="150" t="str">
        <f t="shared" si="3"/>
        <v>0</v>
      </c>
      <c r="K17" s="152" t="str">
        <f t="shared" si="4"/>
        <v>1</v>
      </c>
      <c r="L17" s="153" t="str">
        <f t="shared" si="5"/>
        <v>0</v>
      </c>
    </row>
    <row r="18">
      <c r="A18" s="5">
        <v>17.0</v>
      </c>
      <c r="B18" s="6">
        <v>9.5189729E7</v>
      </c>
      <c r="C18" s="6" t="s">
        <v>1596</v>
      </c>
      <c r="D18" s="6">
        <v>9.5189737E7</v>
      </c>
      <c r="E18" s="20">
        <v>40095.0</v>
      </c>
      <c r="F18" s="58" t="str">
        <f t="shared" si="1"/>
        <v>16</v>
      </c>
      <c r="G18" s="58" t="s">
        <v>1580</v>
      </c>
      <c r="H18" s="6"/>
      <c r="I18" s="150" t="str">
        <f t="shared" si="2"/>
        <v>0</v>
      </c>
      <c r="J18" s="150" t="str">
        <f t="shared" si="3"/>
        <v>0</v>
      </c>
      <c r="K18" s="150" t="str">
        <f t="shared" si="4"/>
        <v>0</v>
      </c>
      <c r="L18" s="151" t="str">
        <f t="shared" si="5"/>
        <v>1</v>
      </c>
    </row>
    <row r="19">
      <c r="A19" s="8">
        <v>18.0</v>
      </c>
      <c r="B19" s="9">
        <v>9.5189729E7</v>
      </c>
      <c r="C19" s="9" t="s">
        <v>1597</v>
      </c>
      <c r="D19" s="9">
        <v>9.5189738E7</v>
      </c>
      <c r="E19" s="22">
        <v>39336.0</v>
      </c>
      <c r="F19" s="63" t="str">
        <f t="shared" si="1"/>
        <v>18</v>
      </c>
      <c r="G19" s="63" t="s">
        <v>1580</v>
      </c>
      <c r="H19" s="9"/>
      <c r="I19" s="150" t="str">
        <f t="shared" si="2"/>
        <v>0</v>
      </c>
      <c r="J19" s="150" t="str">
        <f t="shared" si="3"/>
        <v>0</v>
      </c>
      <c r="K19" s="150" t="str">
        <f t="shared" si="4"/>
        <v>0</v>
      </c>
      <c r="L19" s="151" t="str">
        <f t="shared" si="5"/>
        <v>1</v>
      </c>
    </row>
    <row r="20">
      <c r="A20" s="5">
        <v>19.0</v>
      </c>
      <c r="B20" s="6">
        <v>9.5189729E7</v>
      </c>
      <c r="C20" s="6" t="s">
        <v>1598</v>
      </c>
      <c r="D20" s="6">
        <v>9.5189739E7</v>
      </c>
      <c r="E20" s="20">
        <v>38842.0</v>
      </c>
      <c r="F20" s="58" t="str">
        <f t="shared" si="1"/>
        <v>19</v>
      </c>
      <c r="G20" s="58" t="s">
        <v>1580</v>
      </c>
      <c r="H20" s="6"/>
      <c r="I20" s="150" t="str">
        <f t="shared" si="2"/>
        <v>0</v>
      </c>
      <c r="J20" s="150" t="str">
        <f t="shared" si="3"/>
        <v>0</v>
      </c>
      <c r="K20" s="150" t="str">
        <f t="shared" si="4"/>
        <v>0</v>
      </c>
      <c r="L20" s="151" t="str">
        <f t="shared" si="5"/>
        <v>1</v>
      </c>
    </row>
    <row r="21" ht="15.75" customHeight="1">
      <c r="A21" s="8">
        <v>20.0</v>
      </c>
      <c r="B21" s="9">
        <v>2.0009014E7</v>
      </c>
      <c r="C21" s="9" t="s">
        <v>1599</v>
      </c>
      <c r="D21" s="9">
        <v>4.8313602E7</v>
      </c>
      <c r="E21" s="22">
        <v>39406.0</v>
      </c>
      <c r="F21" s="63" t="str">
        <f t="shared" si="1"/>
        <v>18</v>
      </c>
      <c r="G21" s="63" t="s">
        <v>1580</v>
      </c>
      <c r="H21" s="9"/>
      <c r="I21" s="150" t="str">
        <f t="shared" si="2"/>
        <v>0</v>
      </c>
      <c r="J21" s="150" t="str">
        <f t="shared" si="3"/>
        <v>0</v>
      </c>
      <c r="K21" s="150" t="str">
        <f t="shared" si="4"/>
        <v>0</v>
      </c>
      <c r="L21" s="151" t="str">
        <f t="shared" si="5"/>
        <v>1</v>
      </c>
    </row>
    <row r="22" ht="15.75" customHeight="1">
      <c r="A22" s="5">
        <v>21.0</v>
      </c>
      <c r="B22" s="6">
        <v>2.0009014E7</v>
      </c>
      <c r="C22" s="6" t="s">
        <v>1600</v>
      </c>
      <c r="D22" s="6">
        <v>4.4554988E7</v>
      </c>
      <c r="E22" s="20">
        <v>37624.0</v>
      </c>
      <c r="F22" s="58" t="str">
        <f t="shared" si="1"/>
        <v>22</v>
      </c>
      <c r="G22" s="58" t="s">
        <v>1580</v>
      </c>
      <c r="H22" s="6"/>
      <c r="I22" s="150" t="str">
        <f t="shared" si="2"/>
        <v>0</v>
      </c>
      <c r="J22" s="150" t="str">
        <f t="shared" si="3"/>
        <v>0</v>
      </c>
      <c r="K22" s="150" t="str">
        <f t="shared" si="4"/>
        <v>0</v>
      </c>
      <c r="L22" s="153" t="str">
        <f t="shared" si="5"/>
        <v>0</v>
      </c>
    </row>
    <row r="23" ht="15.75" customHeight="1">
      <c r="A23" s="8">
        <v>22.0</v>
      </c>
      <c r="B23" s="9">
        <v>2.0009014E7</v>
      </c>
      <c r="C23" s="9" t="s">
        <v>1601</v>
      </c>
      <c r="D23" s="9">
        <v>3.7904714E7</v>
      </c>
      <c r="E23" s="22">
        <v>34229.0</v>
      </c>
      <c r="F23" s="63" t="str">
        <f t="shared" si="1"/>
        <v>32</v>
      </c>
      <c r="G23" s="63" t="s">
        <v>1580</v>
      </c>
      <c r="H23" s="9"/>
      <c r="I23" s="150" t="str">
        <f t="shared" si="2"/>
        <v>0</v>
      </c>
      <c r="J23" s="150" t="str">
        <f t="shared" si="3"/>
        <v>0</v>
      </c>
      <c r="K23" s="150" t="str">
        <f t="shared" si="4"/>
        <v>0</v>
      </c>
      <c r="L23" s="153" t="str">
        <f t="shared" si="5"/>
        <v>0</v>
      </c>
    </row>
    <row r="24" ht="15.75" customHeight="1">
      <c r="A24" s="5">
        <v>23.0</v>
      </c>
      <c r="B24" s="6">
        <v>3.3905319E7</v>
      </c>
      <c r="C24" s="6" t="s">
        <v>1602</v>
      </c>
      <c r="D24" s="6">
        <v>5.3815519E7</v>
      </c>
      <c r="E24" s="20">
        <v>44373.0</v>
      </c>
      <c r="F24" s="58" t="str">
        <f t="shared" si="1"/>
        <v>4</v>
      </c>
      <c r="G24" s="58" t="s">
        <v>1580</v>
      </c>
      <c r="H24" s="6"/>
      <c r="I24" s="152" t="str">
        <f t="shared" si="2"/>
        <v>1</v>
      </c>
      <c r="J24" s="150" t="str">
        <f t="shared" si="3"/>
        <v>0</v>
      </c>
      <c r="K24" s="150" t="str">
        <f t="shared" si="4"/>
        <v>0</v>
      </c>
      <c r="L24" s="153" t="str">
        <f t="shared" si="5"/>
        <v>0</v>
      </c>
    </row>
    <row r="25" ht="15.75" customHeight="1">
      <c r="A25" s="8">
        <v>25.0</v>
      </c>
      <c r="B25" s="9">
        <v>3.2554313E7</v>
      </c>
      <c r="C25" s="9" t="s">
        <v>1603</v>
      </c>
      <c r="D25" s="9">
        <v>5.6177284E7</v>
      </c>
      <c r="E25" s="22">
        <v>39901.0</v>
      </c>
      <c r="F25" s="63" t="str">
        <f t="shared" si="1"/>
        <v>16</v>
      </c>
      <c r="G25" s="63" t="s">
        <v>1580</v>
      </c>
      <c r="H25" s="9"/>
      <c r="I25" s="150" t="str">
        <f t="shared" si="2"/>
        <v>0</v>
      </c>
      <c r="J25" s="150" t="str">
        <f t="shared" si="3"/>
        <v>0</v>
      </c>
      <c r="K25" s="150" t="str">
        <f t="shared" si="4"/>
        <v>0</v>
      </c>
      <c r="L25" s="151" t="str">
        <f t="shared" si="5"/>
        <v>1</v>
      </c>
    </row>
    <row r="26" ht="15.75" customHeight="1">
      <c r="A26" s="5">
        <v>26.0</v>
      </c>
      <c r="B26" s="6">
        <v>2.5060598E7</v>
      </c>
      <c r="C26" s="6" t="s">
        <v>1604</v>
      </c>
      <c r="D26" s="6">
        <v>5.4386305E7</v>
      </c>
      <c r="E26" s="20">
        <v>41638.0</v>
      </c>
      <c r="F26" s="58" t="str">
        <f t="shared" si="1"/>
        <v>12</v>
      </c>
      <c r="G26" s="58" t="s">
        <v>1580</v>
      </c>
      <c r="H26" s="6"/>
      <c r="I26" s="150" t="str">
        <f t="shared" si="2"/>
        <v>0</v>
      </c>
      <c r="J26" s="150" t="str">
        <f t="shared" si="3"/>
        <v>0</v>
      </c>
      <c r="K26" s="150" t="str">
        <f t="shared" si="4"/>
        <v>0</v>
      </c>
      <c r="L26" s="151" t="str">
        <f t="shared" si="5"/>
        <v>1</v>
      </c>
    </row>
    <row r="27" ht="15.75" customHeight="1">
      <c r="A27" s="8">
        <v>27.0</v>
      </c>
      <c r="B27" s="9">
        <v>2.9635937E7</v>
      </c>
      <c r="C27" s="9" t="s">
        <v>1605</v>
      </c>
      <c r="D27" s="9">
        <v>4.7170109E7</v>
      </c>
      <c r="E27" s="22">
        <v>38780.0</v>
      </c>
      <c r="F27" s="63" t="str">
        <f t="shared" si="1"/>
        <v>19</v>
      </c>
      <c r="G27" s="63" t="s">
        <v>1580</v>
      </c>
      <c r="H27" s="9"/>
      <c r="I27" s="150" t="str">
        <f t="shared" si="2"/>
        <v>0</v>
      </c>
      <c r="J27" s="150" t="str">
        <f t="shared" si="3"/>
        <v>0</v>
      </c>
      <c r="K27" s="150" t="str">
        <f t="shared" si="4"/>
        <v>0</v>
      </c>
      <c r="L27" s="151" t="str">
        <f t="shared" si="5"/>
        <v>1</v>
      </c>
    </row>
    <row r="28" ht="15.75" customHeight="1">
      <c r="A28" s="5">
        <v>28.0</v>
      </c>
      <c r="B28" s="6">
        <v>2.5060598E7</v>
      </c>
      <c r="C28" s="6" t="s">
        <v>1606</v>
      </c>
      <c r="D28" s="6">
        <v>5.1140548E7</v>
      </c>
      <c r="E28" s="20">
        <v>40907.0</v>
      </c>
      <c r="F28" s="58" t="str">
        <f t="shared" si="1"/>
        <v>14</v>
      </c>
      <c r="G28" s="58" t="s">
        <v>1580</v>
      </c>
      <c r="H28" s="6"/>
      <c r="I28" s="150" t="str">
        <f t="shared" si="2"/>
        <v>0</v>
      </c>
      <c r="J28" s="150" t="str">
        <f t="shared" si="3"/>
        <v>0</v>
      </c>
      <c r="K28" s="150" t="str">
        <f t="shared" si="4"/>
        <v>0</v>
      </c>
      <c r="L28" s="151" t="str">
        <f t="shared" si="5"/>
        <v>1</v>
      </c>
    </row>
    <row r="29" ht="15.75" customHeight="1">
      <c r="A29" s="8">
        <v>29.0</v>
      </c>
      <c r="B29" s="9">
        <v>2.5060598E7</v>
      </c>
      <c r="C29" s="9" t="s">
        <v>1607</v>
      </c>
      <c r="D29" s="9">
        <v>4.8715443E7</v>
      </c>
      <c r="E29" s="22">
        <v>39446.0</v>
      </c>
      <c r="F29" s="63" t="str">
        <f t="shared" si="1"/>
        <v>18</v>
      </c>
      <c r="G29" s="63" t="s">
        <v>1580</v>
      </c>
      <c r="H29" s="9"/>
      <c r="I29" s="150" t="str">
        <f t="shared" si="2"/>
        <v>0</v>
      </c>
      <c r="J29" s="150" t="str">
        <f t="shared" si="3"/>
        <v>0</v>
      </c>
      <c r="K29" s="150" t="str">
        <f t="shared" si="4"/>
        <v>0</v>
      </c>
      <c r="L29" s="151" t="str">
        <f t="shared" si="5"/>
        <v>1</v>
      </c>
    </row>
    <row r="30" ht="15.75" customHeight="1">
      <c r="A30" s="5">
        <v>30.0</v>
      </c>
      <c r="B30" s="6">
        <v>3.1896263E7</v>
      </c>
      <c r="C30" s="6" t="s">
        <v>1608</v>
      </c>
      <c r="D30" s="6">
        <v>4.8677298E7</v>
      </c>
      <c r="E30" s="20">
        <v>39559.0</v>
      </c>
      <c r="F30" s="58" t="str">
        <f t="shared" si="1"/>
        <v>17</v>
      </c>
      <c r="G30" s="58" t="s">
        <v>1580</v>
      </c>
      <c r="H30" s="6"/>
      <c r="I30" s="150" t="str">
        <f t="shared" si="2"/>
        <v>0</v>
      </c>
      <c r="J30" s="150" t="str">
        <f t="shared" si="3"/>
        <v>0</v>
      </c>
      <c r="K30" s="150" t="str">
        <f t="shared" si="4"/>
        <v>0</v>
      </c>
      <c r="L30" s="151" t="str">
        <f t="shared" si="5"/>
        <v>1</v>
      </c>
    </row>
    <row r="31" ht="15.75" customHeight="1">
      <c r="A31" s="8">
        <v>31.0</v>
      </c>
      <c r="B31" s="9">
        <v>3.2554313E7</v>
      </c>
      <c r="C31" s="9" t="s">
        <v>1609</v>
      </c>
      <c r="D31" s="9">
        <v>4.9373859E7</v>
      </c>
      <c r="E31" s="22">
        <v>39936.0</v>
      </c>
      <c r="F31" s="63" t="str">
        <f t="shared" si="1"/>
        <v>16</v>
      </c>
      <c r="G31" s="63" t="s">
        <v>1580</v>
      </c>
      <c r="H31" s="9"/>
      <c r="I31" s="150" t="str">
        <f t="shared" si="2"/>
        <v>0</v>
      </c>
      <c r="J31" s="150" t="str">
        <f t="shared" si="3"/>
        <v>0</v>
      </c>
      <c r="K31" s="150" t="str">
        <f t="shared" si="4"/>
        <v>0</v>
      </c>
      <c r="L31" s="151" t="str">
        <f t="shared" si="5"/>
        <v>1</v>
      </c>
    </row>
    <row r="32" ht="15.75" customHeight="1">
      <c r="A32" s="5">
        <v>32.0</v>
      </c>
      <c r="B32" s="6">
        <v>3.3905319E7</v>
      </c>
      <c r="C32" s="6" t="s">
        <v>1610</v>
      </c>
      <c r="D32" s="6">
        <v>5.3815519E7</v>
      </c>
      <c r="E32" s="20">
        <v>41746.0</v>
      </c>
      <c r="F32" s="58" t="str">
        <f t="shared" si="1"/>
        <v>11</v>
      </c>
      <c r="G32" s="58" t="s">
        <v>1580</v>
      </c>
      <c r="H32" s="6"/>
      <c r="I32" s="150" t="str">
        <f t="shared" si="2"/>
        <v>0</v>
      </c>
      <c r="J32" s="150" t="str">
        <f t="shared" si="3"/>
        <v>0</v>
      </c>
      <c r="K32" s="152" t="str">
        <f t="shared" si="4"/>
        <v>1</v>
      </c>
      <c r="L32" s="153" t="str">
        <f t="shared" si="5"/>
        <v>0</v>
      </c>
    </row>
    <row r="33" ht="15.75" customHeight="1">
      <c r="A33" s="8">
        <v>33.0</v>
      </c>
      <c r="B33" s="9">
        <v>3.0211914E7</v>
      </c>
      <c r="C33" s="9" t="s">
        <v>1611</v>
      </c>
      <c r="D33" s="9">
        <v>4.937386E7</v>
      </c>
      <c r="E33" s="22">
        <v>40520.0</v>
      </c>
      <c r="F33" s="63" t="str">
        <f t="shared" si="1"/>
        <v>15</v>
      </c>
      <c r="G33" s="63" t="s">
        <v>1580</v>
      </c>
      <c r="H33" s="9"/>
      <c r="I33" s="150" t="str">
        <f t="shared" si="2"/>
        <v>0</v>
      </c>
      <c r="J33" s="150" t="str">
        <f t="shared" si="3"/>
        <v>0</v>
      </c>
      <c r="K33" s="150" t="str">
        <f t="shared" si="4"/>
        <v>0</v>
      </c>
      <c r="L33" s="151" t="str">
        <f t="shared" si="5"/>
        <v>1</v>
      </c>
    </row>
    <row r="34" ht="15.75" customHeight="1">
      <c r="A34" s="5">
        <v>34.0</v>
      </c>
      <c r="B34" s="6">
        <v>4.0873767E7</v>
      </c>
      <c r="C34" s="6" t="s">
        <v>1612</v>
      </c>
      <c r="D34" s="6"/>
      <c r="E34" s="20">
        <v>41691.0</v>
      </c>
      <c r="F34" s="58" t="str">
        <f t="shared" si="1"/>
        <v>11</v>
      </c>
      <c r="G34" s="58" t="s">
        <v>1580</v>
      </c>
      <c r="H34" s="6"/>
      <c r="I34" s="150" t="str">
        <f t="shared" si="2"/>
        <v>0</v>
      </c>
      <c r="J34" s="150" t="str">
        <f t="shared" si="3"/>
        <v>0</v>
      </c>
      <c r="K34" s="152" t="str">
        <f t="shared" si="4"/>
        <v>1</v>
      </c>
      <c r="L34" s="153" t="str">
        <f t="shared" si="5"/>
        <v>0</v>
      </c>
    </row>
    <row r="35" ht="15.75" customHeight="1">
      <c r="A35" s="8">
        <v>35.0</v>
      </c>
      <c r="B35" s="9">
        <v>4.0873767E7</v>
      </c>
      <c r="C35" s="9" t="s">
        <v>1613</v>
      </c>
      <c r="D35" s="9"/>
      <c r="E35" s="22">
        <v>39970.0</v>
      </c>
      <c r="F35" s="63" t="str">
        <f t="shared" si="1"/>
        <v>16</v>
      </c>
      <c r="G35" s="63" t="s">
        <v>1580</v>
      </c>
      <c r="H35" s="9"/>
      <c r="I35" s="150" t="str">
        <f t="shared" si="2"/>
        <v>0</v>
      </c>
      <c r="J35" s="150" t="str">
        <f t="shared" si="3"/>
        <v>0</v>
      </c>
      <c r="K35" s="150" t="str">
        <f t="shared" si="4"/>
        <v>0</v>
      </c>
      <c r="L35" s="151" t="str">
        <f t="shared" si="5"/>
        <v>1</v>
      </c>
    </row>
    <row r="36" ht="15.75" customHeight="1">
      <c r="A36" s="5">
        <v>36.0</v>
      </c>
      <c r="B36" s="6">
        <v>2.9064893E7</v>
      </c>
      <c r="C36" s="6" t="s">
        <v>1614</v>
      </c>
      <c r="D36" s="6">
        <v>5.299061E7</v>
      </c>
      <c r="E36" s="20">
        <v>41330.0</v>
      </c>
      <c r="F36" s="58" t="str">
        <f t="shared" si="1"/>
        <v>12</v>
      </c>
      <c r="G36" s="58" t="s">
        <v>1580</v>
      </c>
      <c r="H36" s="6"/>
      <c r="I36" s="150" t="str">
        <f t="shared" si="2"/>
        <v>0</v>
      </c>
      <c r="J36" s="150" t="str">
        <f t="shared" si="3"/>
        <v>0</v>
      </c>
      <c r="K36" s="150" t="str">
        <f t="shared" si="4"/>
        <v>0</v>
      </c>
      <c r="L36" s="151" t="str">
        <f t="shared" si="5"/>
        <v>1</v>
      </c>
    </row>
    <row r="37" ht="15.75" customHeight="1">
      <c r="A37" s="8">
        <v>37.0</v>
      </c>
      <c r="B37" s="9">
        <v>2.9064893E7</v>
      </c>
      <c r="C37" s="9" t="s">
        <v>1615</v>
      </c>
      <c r="D37" s="9">
        <v>5.4039861E7</v>
      </c>
      <c r="E37" s="22">
        <v>41741.0</v>
      </c>
      <c r="F37" s="63" t="str">
        <f t="shared" si="1"/>
        <v>11</v>
      </c>
      <c r="G37" s="63" t="s">
        <v>1580</v>
      </c>
      <c r="H37" s="9"/>
      <c r="I37" s="150" t="str">
        <f t="shared" si="2"/>
        <v>0</v>
      </c>
      <c r="J37" s="150" t="str">
        <f t="shared" si="3"/>
        <v>0</v>
      </c>
      <c r="K37" s="152" t="str">
        <f t="shared" si="4"/>
        <v>1</v>
      </c>
      <c r="L37" s="153" t="str">
        <f t="shared" si="5"/>
        <v>0</v>
      </c>
    </row>
    <row r="38" ht="15.75" customHeight="1">
      <c r="A38" s="5">
        <v>38.0</v>
      </c>
      <c r="B38" s="6">
        <v>2.9064893E7</v>
      </c>
      <c r="C38" s="6" t="s">
        <v>1616</v>
      </c>
      <c r="D38" s="6">
        <v>5.2915598E7</v>
      </c>
      <c r="E38" s="20">
        <v>41312.0</v>
      </c>
      <c r="F38" s="58" t="str">
        <f t="shared" si="1"/>
        <v>12</v>
      </c>
      <c r="G38" s="58" t="s">
        <v>1580</v>
      </c>
      <c r="H38" s="6"/>
      <c r="I38" s="150" t="str">
        <f t="shared" si="2"/>
        <v>0</v>
      </c>
      <c r="J38" s="150" t="str">
        <f t="shared" si="3"/>
        <v>0</v>
      </c>
      <c r="K38" s="150" t="str">
        <f t="shared" si="4"/>
        <v>0</v>
      </c>
      <c r="L38" s="151" t="str">
        <f t="shared" si="5"/>
        <v>1</v>
      </c>
    </row>
    <row r="39" ht="15.75" customHeight="1">
      <c r="A39" s="8">
        <v>39.0</v>
      </c>
      <c r="B39" s="9">
        <v>1.0000001E7</v>
      </c>
      <c r="C39" s="9" t="s">
        <v>1617</v>
      </c>
      <c r="D39" s="9">
        <v>5.6252686E7</v>
      </c>
      <c r="E39" s="22">
        <v>42837.0</v>
      </c>
      <c r="F39" s="63" t="str">
        <f t="shared" si="1"/>
        <v>8</v>
      </c>
      <c r="G39" s="63" t="s">
        <v>1580</v>
      </c>
      <c r="H39" s="9"/>
      <c r="I39" s="150" t="str">
        <f t="shared" si="2"/>
        <v>0</v>
      </c>
      <c r="J39" s="152" t="str">
        <f t="shared" si="3"/>
        <v>1</v>
      </c>
      <c r="K39" s="150" t="str">
        <f t="shared" si="4"/>
        <v>0</v>
      </c>
      <c r="L39" s="153" t="str">
        <f t="shared" si="5"/>
        <v>0</v>
      </c>
    </row>
    <row r="40" ht="15.75" customHeight="1">
      <c r="A40" s="5">
        <v>40.0</v>
      </c>
      <c r="B40" s="6">
        <v>1.0000002E7</v>
      </c>
      <c r="C40" s="6" t="s">
        <v>1618</v>
      </c>
      <c r="D40" s="6">
        <v>5.2696388E7</v>
      </c>
      <c r="E40" s="20">
        <v>41149.0</v>
      </c>
      <c r="F40" s="58" t="str">
        <f t="shared" si="1"/>
        <v>13</v>
      </c>
      <c r="G40" s="58" t="s">
        <v>1580</v>
      </c>
      <c r="H40" s="6"/>
      <c r="I40" s="150" t="str">
        <f t="shared" si="2"/>
        <v>0</v>
      </c>
      <c r="J40" s="150" t="str">
        <f t="shared" si="3"/>
        <v>0</v>
      </c>
      <c r="K40" s="150" t="str">
        <f t="shared" si="4"/>
        <v>0</v>
      </c>
      <c r="L40" s="151" t="str">
        <f t="shared" si="5"/>
        <v>1</v>
      </c>
    </row>
    <row r="41" ht="15.75" customHeight="1">
      <c r="A41" s="8">
        <v>41.0</v>
      </c>
      <c r="B41" s="9">
        <v>1.0000003E7</v>
      </c>
      <c r="C41" s="9" t="s">
        <v>1619</v>
      </c>
      <c r="D41" s="9">
        <v>5.5075344E7</v>
      </c>
      <c r="E41" s="22">
        <v>42291.0</v>
      </c>
      <c r="F41" s="63" t="str">
        <f t="shared" si="1"/>
        <v>10</v>
      </c>
      <c r="G41" s="63" t="s">
        <v>1580</v>
      </c>
      <c r="H41" s="9"/>
      <c r="I41" s="150" t="str">
        <f t="shared" si="2"/>
        <v>0</v>
      </c>
      <c r="J41" s="150" t="str">
        <f t="shared" si="3"/>
        <v>0</v>
      </c>
      <c r="K41" s="152" t="str">
        <f t="shared" si="4"/>
        <v>1</v>
      </c>
      <c r="L41" s="153" t="str">
        <f t="shared" si="5"/>
        <v>0</v>
      </c>
    </row>
    <row r="42" ht="15.75" customHeight="1">
      <c r="A42" s="5">
        <v>42.0</v>
      </c>
      <c r="B42" s="6">
        <v>1.0000004E7</v>
      </c>
      <c r="C42" s="6" t="s">
        <v>1620</v>
      </c>
      <c r="D42" s="6">
        <v>5.7103234E7</v>
      </c>
      <c r="E42" s="20">
        <v>43246.0</v>
      </c>
      <c r="F42" s="58" t="str">
        <f t="shared" si="1"/>
        <v>7</v>
      </c>
      <c r="G42" s="58" t="s">
        <v>1580</v>
      </c>
      <c r="H42" s="6"/>
      <c r="I42" s="150" t="str">
        <f t="shared" si="2"/>
        <v>0</v>
      </c>
      <c r="J42" s="152" t="str">
        <f t="shared" si="3"/>
        <v>1</v>
      </c>
      <c r="K42" s="150" t="str">
        <f t="shared" si="4"/>
        <v>0</v>
      </c>
      <c r="L42" s="153" t="str">
        <f t="shared" si="5"/>
        <v>0</v>
      </c>
    </row>
    <row r="43" ht="15.75" customHeight="1">
      <c r="A43" s="8">
        <v>43.0</v>
      </c>
      <c r="B43" s="9">
        <v>1.0000005E7</v>
      </c>
      <c r="C43" s="9" t="s">
        <v>1621</v>
      </c>
      <c r="D43" s="9">
        <v>4.7170109E7</v>
      </c>
      <c r="E43" s="22">
        <v>38780.0</v>
      </c>
      <c r="F43" s="63" t="str">
        <f t="shared" si="1"/>
        <v>19</v>
      </c>
      <c r="G43" s="63" t="s">
        <v>1580</v>
      </c>
      <c r="H43" s="9"/>
      <c r="I43" s="150" t="str">
        <f t="shared" si="2"/>
        <v>0</v>
      </c>
      <c r="J43" s="150" t="str">
        <f t="shared" si="3"/>
        <v>0</v>
      </c>
      <c r="K43" s="150" t="str">
        <f t="shared" si="4"/>
        <v>0</v>
      </c>
      <c r="L43" s="151" t="str">
        <f t="shared" si="5"/>
        <v>1</v>
      </c>
    </row>
    <row r="44" ht="15.75" customHeight="1">
      <c r="A44" s="5">
        <v>44.0</v>
      </c>
      <c r="B44" s="6">
        <v>1.0000006E7</v>
      </c>
      <c r="C44" s="6" t="s">
        <v>1622</v>
      </c>
      <c r="D44" s="6">
        <v>5.4215352E7</v>
      </c>
      <c r="E44" s="20">
        <v>41894.0</v>
      </c>
      <c r="F44" s="58" t="str">
        <f t="shared" si="1"/>
        <v>11</v>
      </c>
      <c r="G44" s="58" t="s">
        <v>1580</v>
      </c>
      <c r="H44" s="6"/>
      <c r="I44" s="150" t="str">
        <f t="shared" si="2"/>
        <v>0</v>
      </c>
      <c r="J44" s="150" t="str">
        <f t="shared" si="3"/>
        <v>0</v>
      </c>
      <c r="K44" s="152" t="str">
        <f t="shared" si="4"/>
        <v>1</v>
      </c>
      <c r="L44" s="153" t="str">
        <f t="shared" si="5"/>
        <v>0</v>
      </c>
    </row>
    <row r="45" ht="15.75" customHeight="1">
      <c r="A45" s="8">
        <v>45.0</v>
      </c>
      <c r="B45" s="9">
        <v>1.0000006E7</v>
      </c>
      <c r="C45" s="9" t="s">
        <v>1623</v>
      </c>
      <c r="D45" s="9">
        <v>5.6784336E7</v>
      </c>
      <c r="E45" s="22">
        <v>43134.0</v>
      </c>
      <c r="F45" s="63" t="str">
        <f t="shared" si="1"/>
        <v>7</v>
      </c>
      <c r="G45" s="63" t="s">
        <v>1580</v>
      </c>
      <c r="H45" s="9"/>
      <c r="I45" s="150" t="str">
        <f t="shared" si="2"/>
        <v>0</v>
      </c>
      <c r="J45" s="152" t="str">
        <f t="shared" si="3"/>
        <v>1</v>
      </c>
      <c r="K45" s="150" t="str">
        <f t="shared" si="4"/>
        <v>0</v>
      </c>
      <c r="L45" s="153" t="str">
        <f t="shared" si="5"/>
        <v>0</v>
      </c>
    </row>
    <row r="46" ht="15.75" customHeight="1">
      <c r="A46" s="5">
        <v>46.0</v>
      </c>
      <c r="B46" s="6">
        <v>1.0000006E7</v>
      </c>
      <c r="C46" s="6" t="s">
        <v>1624</v>
      </c>
      <c r="D46" s="6">
        <v>5.95585E7</v>
      </c>
      <c r="E46" s="20">
        <v>44610.0</v>
      </c>
      <c r="F46" s="58" t="str">
        <f t="shared" si="1"/>
        <v>3</v>
      </c>
      <c r="G46" s="58" t="s">
        <v>1580</v>
      </c>
      <c r="H46" s="6"/>
      <c r="I46" s="150" t="str">
        <f t="shared" si="2"/>
        <v>0</v>
      </c>
      <c r="J46" s="150" t="str">
        <f t="shared" si="3"/>
        <v>0</v>
      </c>
      <c r="K46" s="150" t="str">
        <f t="shared" si="4"/>
        <v>0</v>
      </c>
      <c r="L46" s="153" t="str">
        <f t="shared" si="5"/>
        <v>0</v>
      </c>
    </row>
    <row r="47" ht="15.75" customHeight="1">
      <c r="A47" s="8">
        <v>47.0</v>
      </c>
      <c r="B47" s="9">
        <v>1.0000007E7</v>
      </c>
      <c r="C47" s="9" t="s">
        <v>1625</v>
      </c>
      <c r="D47" s="9">
        <v>5.3878036E7</v>
      </c>
      <c r="E47" s="22">
        <v>41694.0</v>
      </c>
      <c r="F47" s="63" t="str">
        <f t="shared" si="1"/>
        <v>11</v>
      </c>
      <c r="G47" s="63" t="s">
        <v>1580</v>
      </c>
      <c r="H47" s="9"/>
      <c r="I47" s="150" t="str">
        <f t="shared" si="2"/>
        <v>0</v>
      </c>
      <c r="J47" s="150" t="str">
        <f t="shared" si="3"/>
        <v>0</v>
      </c>
      <c r="K47" s="152" t="str">
        <f t="shared" si="4"/>
        <v>1</v>
      </c>
      <c r="L47" s="153" t="str">
        <f t="shared" si="5"/>
        <v>0</v>
      </c>
    </row>
    <row r="48" ht="15.75" customHeight="1">
      <c r="A48" s="5">
        <v>48.0</v>
      </c>
      <c r="B48" s="6">
        <v>1.0000007E7</v>
      </c>
      <c r="C48" s="6" t="s">
        <v>1626</v>
      </c>
      <c r="D48" s="6">
        <v>5.6865794E7</v>
      </c>
      <c r="E48" s="20">
        <v>43143.0</v>
      </c>
      <c r="F48" s="58" t="str">
        <f t="shared" si="1"/>
        <v>7</v>
      </c>
      <c r="G48" s="58" t="s">
        <v>1580</v>
      </c>
      <c r="H48" s="6"/>
      <c r="I48" s="150" t="str">
        <f t="shared" si="2"/>
        <v>0</v>
      </c>
      <c r="J48" s="152" t="str">
        <f t="shared" si="3"/>
        <v>1</v>
      </c>
      <c r="K48" s="150" t="str">
        <f t="shared" si="4"/>
        <v>0</v>
      </c>
      <c r="L48" s="153" t="str">
        <f t="shared" si="5"/>
        <v>0</v>
      </c>
    </row>
    <row r="49" ht="15.75" customHeight="1">
      <c r="A49" s="8">
        <v>49.0</v>
      </c>
      <c r="B49" s="9">
        <v>1.0000008E7</v>
      </c>
      <c r="C49" s="9" t="s">
        <v>1627</v>
      </c>
      <c r="D49" s="9">
        <v>5.7172279E7</v>
      </c>
      <c r="E49" s="22">
        <v>43316.0</v>
      </c>
      <c r="F49" s="63" t="str">
        <f t="shared" si="1"/>
        <v>7</v>
      </c>
      <c r="G49" s="63" t="s">
        <v>1580</v>
      </c>
      <c r="H49" s="9"/>
      <c r="I49" s="150" t="str">
        <f t="shared" si="2"/>
        <v>0</v>
      </c>
      <c r="J49" s="152" t="str">
        <f t="shared" si="3"/>
        <v>1</v>
      </c>
      <c r="K49" s="150" t="str">
        <f t="shared" si="4"/>
        <v>0</v>
      </c>
      <c r="L49" s="153" t="str">
        <f t="shared" si="5"/>
        <v>0</v>
      </c>
    </row>
    <row r="50" ht="15.75" customHeight="1">
      <c r="A50" s="5">
        <v>50.0</v>
      </c>
      <c r="B50" s="6">
        <v>1.0000009E7</v>
      </c>
      <c r="C50" s="6" t="s">
        <v>1628</v>
      </c>
      <c r="D50" s="6">
        <v>5.5690082E7</v>
      </c>
      <c r="E50" s="20">
        <v>42557.0</v>
      </c>
      <c r="F50" s="58" t="str">
        <f t="shared" si="1"/>
        <v>9</v>
      </c>
      <c r="G50" s="58" t="s">
        <v>1580</v>
      </c>
      <c r="H50" s="6"/>
      <c r="I50" s="150" t="str">
        <f t="shared" si="2"/>
        <v>0</v>
      </c>
      <c r="J50" s="150" t="str">
        <f t="shared" si="3"/>
        <v>0</v>
      </c>
      <c r="K50" s="152" t="str">
        <f t="shared" si="4"/>
        <v>1</v>
      </c>
      <c r="L50" s="153" t="str">
        <f t="shared" si="5"/>
        <v>0</v>
      </c>
    </row>
    <row r="51" ht="15.75" customHeight="1">
      <c r="A51" s="8">
        <v>51.0</v>
      </c>
      <c r="B51" s="9">
        <v>1.000001E7</v>
      </c>
      <c r="C51" s="9" t="s">
        <v>1629</v>
      </c>
      <c r="D51" s="9">
        <v>5.5070052E7</v>
      </c>
      <c r="E51" s="22">
        <v>42265.0</v>
      </c>
      <c r="F51" s="63" t="str">
        <f t="shared" si="1"/>
        <v>10</v>
      </c>
      <c r="G51" s="63" t="s">
        <v>1580</v>
      </c>
      <c r="H51" s="9"/>
      <c r="I51" s="150" t="str">
        <f t="shared" si="2"/>
        <v>0</v>
      </c>
      <c r="J51" s="150" t="str">
        <f t="shared" si="3"/>
        <v>0</v>
      </c>
      <c r="K51" s="152" t="str">
        <f t="shared" si="4"/>
        <v>1</v>
      </c>
      <c r="L51" s="153" t="str">
        <f t="shared" si="5"/>
        <v>0</v>
      </c>
    </row>
    <row r="52" ht="15.75" customHeight="1">
      <c r="A52" s="5">
        <v>52.0</v>
      </c>
      <c r="B52" s="6">
        <v>1.000001E7</v>
      </c>
      <c r="C52" s="6" t="s">
        <v>1630</v>
      </c>
      <c r="D52" s="6">
        <v>5.1220905E7</v>
      </c>
      <c r="E52" s="20">
        <v>40712.0</v>
      </c>
      <c r="F52" s="58" t="str">
        <f t="shared" si="1"/>
        <v>14</v>
      </c>
      <c r="G52" s="58" t="s">
        <v>1580</v>
      </c>
      <c r="H52" s="6"/>
      <c r="I52" s="150" t="str">
        <f t="shared" si="2"/>
        <v>0</v>
      </c>
      <c r="J52" s="150" t="str">
        <f t="shared" si="3"/>
        <v>0</v>
      </c>
      <c r="K52" s="150" t="str">
        <f t="shared" si="4"/>
        <v>0</v>
      </c>
      <c r="L52" s="151" t="str">
        <f t="shared" si="5"/>
        <v>1</v>
      </c>
    </row>
    <row r="53" ht="15.75" customHeight="1">
      <c r="A53" s="8">
        <v>53.0</v>
      </c>
      <c r="B53" s="9">
        <v>1.0000011E7</v>
      </c>
      <c r="C53" s="9" t="s">
        <v>1631</v>
      </c>
      <c r="D53" s="9">
        <v>5.5604251E7</v>
      </c>
      <c r="E53" s="22">
        <v>42524.0</v>
      </c>
      <c r="F53" s="63" t="str">
        <f t="shared" si="1"/>
        <v>9</v>
      </c>
      <c r="G53" s="63" t="s">
        <v>1580</v>
      </c>
      <c r="H53" s="9"/>
      <c r="I53" s="150" t="str">
        <f t="shared" si="2"/>
        <v>0</v>
      </c>
      <c r="J53" s="150" t="str">
        <f t="shared" si="3"/>
        <v>0</v>
      </c>
      <c r="K53" s="152" t="str">
        <f t="shared" si="4"/>
        <v>1</v>
      </c>
      <c r="L53" s="153" t="str">
        <f t="shared" si="5"/>
        <v>0</v>
      </c>
    </row>
    <row r="54" ht="15.75" customHeight="1">
      <c r="A54" s="5">
        <v>54.0</v>
      </c>
      <c r="B54" s="6">
        <v>1.0000012E7</v>
      </c>
      <c r="C54" s="6" t="s">
        <v>1632</v>
      </c>
      <c r="D54" s="6">
        <v>4.8239121E7</v>
      </c>
      <c r="E54" s="20">
        <v>39364.0</v>
      </c>
      <c r="F54" s="58" t="str">
        <f t="shared" si="1"/>
        <v>18</v>
      </c>
      <c r="G54" s="58" t="s">
        <v>1580</v>
      </c>
      <c r="H54" s="6"/>
      <c r="I54" s="150" t="str">
        <f t="shared" si="2"/>
        <v>0</v>
      </c>
      <c r="J54" s="150" t="str">
        <f t="shared" si="3"/>
        <v>0</v>
      </c>
      <c r="K54" s="150" t="str">
        <f t="shared" si="4"/>
        <v>0</v>
      </c>
      <c r="L54" s="151" t="str">
        <f t="shared" si="5"/>
        <v>1</v>
      </c>
    </row>
    <row r="55" ht="15.75" customHeight="1">
      <c r="A55" s="8">
        <v>55.0</v>
      </c>
      <c r="B55" s="9">
        <v>1.0000012E7</v>
      </c>
      <c r="C55" s="9" t="s">
        <v>1633</v>
      </c>
      <c r="D55" s="9">
        <v>5.3085021E7</v>
      </c>
      <c r="E55" s="22">
        <v>41377.0</v>
      </c>
      <c r="F55" s="63" t="str">
        <f t="shared" si="1"/>
        <v>12</v>
      </c>
      <c r="G55" s="63" t="s">
        <v>1580</v>
      </c>
      <c r="H55" s="9"/>
      <c r="I55" s="150" t="str">
        <f t="shared" si="2"/>
        <v>0</v>
      </c>
      <c r="J55" s="150" t="str">
        <f t="shared" si="3"/>
        <v>0</v>
      </c>
      <c r="K55" s="150" t="str">
        <f t="shared" si="4"/>
        <v>0</v>
      </c>
      <c r="L55" s="151" t="str">
        <f t="shared" si="5"/>
        <v>1</v>
      </c>
    </row>
    <row r="56" ht="15.75" customHeight="1">
      <c r="A56" s="5">
        <v>56.0</v>
      </c>
      <c r="B56" s="6">
        <v>1.0000013E7</v>
      </c>
      <c r="C56" s="6" t="s">
        <v>1634</v>
      </c>
      <c r="D56" s="6">
        <v>5.4631191E7</v>
      </c>
      <c r="E56" s="20">
        <v>42067.0</v>
      </c>
      <c r="F56" s="58" t="str">
        <f t="shared" si="1"/>
        <v>10</v>
      </c>
      <c r="G56" s="58" t="s">
        <v>1580</v>
      </c>
      <c r="H56" s="6"/>
      <c r="I56" s="150" t="str">
        <f t="shared" si="2"/>
        <v>0</v>
      </c>
      <c r="J56" s="150" t="str">
        <f t="shared" si="3"/>
        <v>0</v>
      </c>
      <c r="K56" s="152" t="str">
        <f t="shared" si="4"/>
        <v>1</v>
      </c>
      <c r="L56" s="153" t="str">
        <f t="shared" si="5"/>
        <v>0</v>
      </c>
    </row>
    <row r="57" ht="15.75" customHeight="1">
      <c r="A57" s="8">
        <v>59.0</v>
      </c>
      <c r="B57" s="9">
        <v>1.0000015E7</v>
      </c>
      <c r="C57" s="9" t="s">
        <v>1635</v>
      </c>
      <c r="D57" s="9">
        <v>5.5696264E7</v>
      </c>
      <c r="E57" s="22">
        <v>42576.0</v>
      </c>
      <c r="F57" s="63" t="str">
        <f t="shared" si="1"/>
        <v>9</v>
      </c>
      <c r="G57" s="63" t="s">
        <v>1580</v>
      </c>
      <c r="H57" s="9"/>
      <c r="I57" s="150" t="str">
        <f t="shared" si="2"/>
        <v>0</v>
      </c>
      <c r="J57" s="150" t="str">
        <f t="shared" si="3"/>
        <v>0</v>
      </c>
      <c r="K57" s="152" t="str">
        <f t="shared" si="4"/>
        <v>1</v>
      </c>
      <c r="L57" s="153" t="str">
        <f t="shared" si="5"/>
        <v>0</v>
      </c>
    </row>
    <row r="58" ht="15.75" customHeight="1">
      <c r="A58" s="5">
        <v>60.0</v>
      </c>
      <c r="B58" s="6">
        <v>1.0000015E7</v>
      </c>
      <c r="C58" s="6" t="s">
        <v>1636</v>
      </c>
      <c r="D58" s="6">
        <v>5.6992871E7</v>
      </c>
      <c r="E58" s="20">
        <v>43170.0</v>
      </c>
      <c r="F58" s="58" t="str">
        <f t="shared" si="1"/>
        <v>7</v>
      </c>
      <c r="G58" s="58" t="s">
        <v>1580</v>
      </c>
      <c r="H58" s="6"/>
      <c r="I58" s="150" t="str">
        <f t="shared" si="2"/>
        <v>0</v>
      </c>
      <c r="J58" s="152" t="str">
        <f t="shared" si="3"/>
        <v>1</v>
      </c>
      <c r="K58" s="150" t="str">
        <f t="shared" si="4"/>
        <v>0</v>
      </c>
      <c r="L58" s="153" t="str">
        <f t="shared" si="5"/>
        <v>0</v>
      </c>
    </row>
    <row r="59" ht="15.75" customHeight="1">
      <c r="A59" s="8">
        <v>61.0</v>
      </c>
      <c r="B59" s="9">
        <v>1.906315E7</v>
      </c>
      <c r="C59" s="9" t="s">
        <v>1637</v>
      </c>
      <c r="D59" s="9">
        <v>4.8463113E7</v>
      </c>
      <c r="E59" s="22">
        <v>39475.0</v>
      </c>
      <c r="F59" s="63" t="str">
        <f t="shared" si="1"/>
        <v>17</v>
      </c>
      <c r="G59" s="63" t="s">
        <v>1580</v>
      </c>
      <c r="H59" s="9"/>
      <c r="I59" s="150" t="str">
        <f t="shared" si="2"/>
        <v>0</v>
      </c>
      <c r="J59" s="150" t="str">
        <f t="shared" si="3"/>
        <v>0</v>
      </c>
      <c r="K59" s="150" t="str">
        <f t="shared" si="4"/>
        <v>0</v>
      </c>
      <c r="L59" s="151" t="str">
        <f t="shared" si="5"/>
        <v>1</v>
      </c>
    </row>
    <row r="60" ht="15.75" customHeight="1">
      <c r="A60" s="5">
        <v>62.0</v>
      </c>
      <c r="B60" s="6">
        <v>1.906315E7</v>
      </c>
      <c r="C60" s="6" t="s">
        <v>1638</v>
      </c>
      <c r="D60" s="6">
        <v>5.0437489E7</v>
      </c>
      <c r="E60" s="20">
        <v>40381.0</v>
      </c>
      <c r="F60" s="58" t="str">
        <f t="shared" si="1"/>
        <v>15</v>
      </c>
      <c r="G60" s="58" t="s">
        <v>1580</v>
      </c>
      <c r="H60" s="6"/>
      <c r="I60" s="150" t="str">
        <f t="shared" si="2"/>
        <v>0</v>
      </c>
      <c r="J60" s="150" t="str">
        <f t="shared" si="3"/>
        <v>0</v>
      </c>
      <c r="K60" s="150" t="str">
        <f t="shared" si="4"/>
        <v>0</v>
      </c>
      <c r="L60" s="151" t="str">
        <f t="shared" si="5"/>
        <v>1</v>
      </c>
    </row>
    <row r="61" ht="15.75" customHeight="1">
      <c r="A61" s="8">
        <v>63.0</v>
      </c>
      <c r="B61" s="9">
        <v>2.2447579E7</v>
      </c>
      <c r="C61" s="9" t="s">
        <v>1639</v>
      </c>
      <c r="D61" s="9">
        <v>4.7489951E7</v>
      </c>
      <c r="E61" s="22">
        <v>39005.0</v>
      </c>
      <c r="F61" s="63" t="str">
        <f t="shared" si="1"/>
        <v>19</v>
      </c>
      <c r="G61" s="63" t="s">
        <v>1580</v>
      </c>
      <c r="H61" s="9"/>
      <c r="I61" s="150" t="str">
        <f t="shared" si="2"/>
        <v>0</v>
      </c>
      <c r="J61" s="150" t="str">
        <f t="shared" si="3"/>
        <v>0</v>
      </c>
      <c r="K61" s="150" t="str">
        <f t="shared" si="4"/>
        <v>0</v>
      </c>
      <c r="L61" s="151" t="str">
        <f t="shared" si="5"/>
        <v>1</v>
      </c>
    </row>
    <row r="62" ht="15.75" customHeight="1">
      <c r="A62" s="5">
        <v>64.0</v>
      </c>
      <c r="B62" s="6">
        <v>2.2447579E7</v>
      </c>
      <c r="C62" s="6" t="s">
        <v>1640</v>
      </c>
      <c r="D62" s="6">
        <v>4.900615E7</v>
      </c>
      <c r="E62" s="20">
        <v>39713.0</v>
      </c>
      <c r="F62" s="58" t="str">
        <f t="shared" si="1"/>
        <v>17</v>
      </c>
      <c r="G62" s="58" t="s">
        <v>1580</v>
      </c>
      <c r="H62" s="6"/>
      <c r="I62" s="150" t="str">
        <f t="shared" si="2"/>
        <v>0</v>
      </c>
      <c r="J62" s="150" t="str">
        <f t="shared" si="3"/>
        <v>0</v>
      </c>
      <c r="K62" s="150" t="str">
        <f t="shared" si="4"/>
        <v>0</v>
      </c>
      <c r="L62" s="151" t="str">
        <f t="shared" si="5"/>
        <v>1</v>
      </c>
    </row>
    <row r="63" ht="15.75" customHeight="1">
      <c r="A63" s="8">
        <v>65.0</v>
      </c>
      <c r="B63" s="9">
        <v>2.2826482E7</v>
      </c>
      <c r="C63" s="9" t="s">
        <v>1641</v>
      </c>
      <c r="D63" s="9">
        <v>5.2139693E7</v>
      </c>
      <c r="E63" s="22">
        <v>40920.0</v>
      </c>
      <c r="F63" s="63" t="str">
        <f t="shared" si="1"/>
        <v>13</v>
      </c>
      <c r="G63" s="63" t="s">
        <v>1580</v>
      </c>
      <c r="H63" s="9"/>
      <c r="I63" s="150" t="str">
        <f t="shared" si="2"/>
        <v>0</v>
      </c>
      <c r="J63" s="150" t="str">
        <f t="shared" si="3"/>
        <v>0</v>
      </c>
      <c r="K63" s="150" t="str">
        <f t="shared" si="4"/>
        <v>0</v>
      </c>
      <c r="L63" s="151" t="str">
        <f t="shared" si="5"/>
        <v>1</v>
      </c>
    </row>
    <row r="64" ht="15.75" customHeight="1">
      <c r="A64" s="5">
        <v>66.0</v>
      </c>
      <c r="B64" s="6">
        <v>2.2826482E7</v>
      </c>
      <c r="C64" s="6" t="s">
        <v>1642</v>
      </c>
      <c r="D64" s="6"/>
      <c r="E64" s="20">
        <v>40163.0</v>
      </c>
      <c r="F64" s="58" t="str">
        <f t="shared" si="1"/>
        <v>16</v>
      </c>
      <c r="G64" s="58" t="s">
        <v>1580</v>
      </c>
      <c r="H64" s="6"/>
      <c r="I64" s="150" t="str">
        <f t="shared" si="2"/>
        <v>0</v>
      </c>
      <c r="J64" s="150" t="str">
        <f t="shared" si="3"/>
        <v>0</v>
      </c>
      <c r="K64" s="150" t="str">
        <f t="shared" si="4"/>
        <v>0</v>
      </c>
      <c r="L64" s="151" t="str">
        <f t="shared" si="5"/>
        <v>1</v>
      </c>
    </row>
    <row r="65" ht="15.75" customHeight="1">
      <c r="A65" s="8">
        <v>67.0</v>
      </c>
      <c r="B65" s="9">
        <v>2.2982124E7</v>
      </c>
      <c r="C65" s="9" t="s">
        <v>1643</v>
      </c>
      <c r="D65" s="9">
        <v>4.9982218E7</v>
      </c>
      <c r="E65" s="22">
        <v>40191.0</v>
      </c>
      <c r="F65" s="63" t="str">
        <f t="shared" si="1"/>
        <v>15</v>
      </c>
      <c r="G65" s="63" t="s">
        <v>1580</v>
      </c>
      <c r="H65" s="9"/>
      <c r="I65" s="150" t="str">
        <f t="shared" si="2"/>
        <v>0</v>
      </c>
      <c r="J65" s="150" t="str">
        <f t="shared" si="3"/>
        <v>0</v>
      </c>
      <c r="K65" s="150" t="str">
        <f t="shared" si="4"/>
        <v>0</v>
      </c>
      <c r="L65" s="151" t="str">
        <f t="shared" si="5"/>
        <v>1</v>
      </c>
    </row>
    <row r="66" ht="15.75" customHeight="1">
      <c r="A66" s="5">
        <v>68.0</v>
      </c>
      <c r="B66" s="6">
        <v>2.2986617E7</v>
      </c>
      <c r="C66" s="6" t="s">
        <v>1644</v>
      </c>
      <c r="D66" s="6">
        <v>5.5761712E7</v>
      </c>
      <c r="E66" s="20">
        <v>43410.0</v>
      </c>
      <c r="F66" s="58" t="str">
        <f t="shared" si="1"/>
        <v>7</v>
      </c>
      <c r="G66" s="58" t="s">
        <v>1580</v>
      </c>
      <c r="H66" s="6"/>
      <c r="I66" s="150" t="str">
        <f t="shared" si="2"/>
        <v>0</v>
      </c>
      <c r="J66" s="152" t="str">
        <f t="shared" si="3"/>
        <v>1</v>
      </c>
      <c r="K66" s="150" t="str">
        <f t="shared" si="4"/>
        <v>0</v>
      </c>
      <c r="L66" s="153" t="str">
        <f t="shared" si="5"/>
        <v>0</v>
      </c>
    </row>
    <row r="67" ht="15.75" customHeight="1">
      <c r="A67" s="8">
        <v>69.0</v>
      </c>
      <c r="B67" s="9">
        <v>2.3506497E7</v>
      </c>
      <c r="C67" s="9" t="s">
        <v>1645</v>
      </c>
      <c r="D67" s="9">
        <v>4.7575244E7</v>
      </c>
      <c r="E67" s="22">
        <v>39062.0</v>
      </c>
      <c r="F67" s="63" t="str">
        <f t="shared" si="1"/>
        <v>19</v>
      </c>
      <c r="G67" s="63" t="s">
        <v>1580</v>
      </c>
      <c r="H67" s="9"/>
      <c r="I67" s="150" t="str">
        <f t="shared" si="2"/>
        <v>0</v>
      </c>
      <c r="J67" s="150" t="str">
        <f t="shared" si="3"/>
        <v>0</v>
      </c>
      <c r="K67" s="150" t="str">
        <f t="shared" si="4"/>
        <v>0</v>
      </c>
      <c r="L67" s="151" t="str">
        <f t="shared" si="5"/>
        <v>1</v>
      </c>
    </row>
    <row r="68" ht="15.75" customHeight="1">
      <c r="A68" s="5">
        <v>70.0</v>
      </c>
      <c r="B68" s="6">
        <v>2.3506497E7</v>
      </c>
      <c r="C68" s="6" t="s">
        <v>1646</v>
      </c>
      <c r="D68" s="6"/>
      <c r="E68" s="20">
        <v>36500.0</v>
      </c>
      <c r="F68" s="58" t="str">
        <f t="shared" si="1"/>
        <v>26</v>
      </c>
      <c r="G68" s="58" t="s">
        <v>1580</v>
      </c>
      <c r="H68" s="6"/>
      <c r="I68" s="150" t="str">
        <f t="shared" si="2"/>
        <v>0</v>
      </c>
      <c r="J68" s="150" t="str">
        <f t="shared" si="3"/>
        <v>0</v>
      </c>
      <c r="K68" s="150" t="str">
        <f t="shared" si="4"/>
        <v>0</v>
      </c>
      <c r="L68" s="153" t="str">
        <f t="shared" si="5"/>
        <v>0</v>
      </c>
    </row>
    <row r="69" ht="15.75" customHeight="1">
      <c r="A69" s="8">
        <v>71.0</v>
      </c>
      <c r="B69" s="9">
        <v>2.3696368E7</v>
      </c>
      <c r="C69" s="9" t="s">
        <v>1647</v>
      </c>
      <c r="D69" s="9">
        <v>5.1221884E7</v>
      </c>
      <c r="E69" s="22">
        <v>40757.0</v>
      </c>
      <c r="F69" s="63" t="str">
        <f t="shared" si="1"/>
        <v>14</v>
      </c>
      <c r="G69" s="63" t="s">
        <v>1580</v>
      </c>
      <c r="H69" s="9"/>
      <c r="I69" s="150" t="str">
        <f t="shared" si="2"/>
        <v>0</v>
      </c>
      <c r="J69" s="150" t="str">
        <f t="shared" si="3"/>
        <v>0</v>
      </c>
      <c r="K69" s="150" t="str">
        <f t="shared" si="4"/>
        <v>0</v>
      </c>
      <c r="L69" s="151" t="str">
        <f t="shared" si="5"/>
        <v>1</v>
      </c>
    </row>
    <row r="70" ht="15.75" customHeight="1">
      <c r="A70" s="5">
        <v>72.0</v>
      </c>
      <c r="B70" s="6">
        <v>2.4033237E7</v>
      </c>
      <c r="C70" s="6" t="s">
        <v>1648</v>
      </c>
      <c r="D70" s="6"/>
      <c r="E70" s="20">
        <v>39448.0</v>
      </c>
      <c r="F70" s="58" t="str">
        <f t="shared" si="1"/>
        <v>17</v>
      </c>
      <c r="G70" s="58" t="s">
        <v>1580</v>
      </c>
      <c r="H70" s="6"/>
      <c r="I70" s="150" t="str">
        <f t="shared" si="2"/>
        <v>0</v>
      </c>
      <c r="J70" s="150" t="str">
        <f t="shared" si="3"/>
        <v>0</v>
      </c>
      <c r="K70" s="150" t="str">
        <f t="shared" si="4"/>
        <v>0</v>
      </c>
      <c r="L70" s="151" t="str">
        <f t="shared" si="5"/>
        <v>1</v>
      </c>
    </row>
    <row r="71" ht="15.75" customHeight="1">
      <c r="A71" s="8">
        <v>73.0</v>
      </c>
      <c r="B71" s="9">
        <v>2.4033237E7</v>
      </c>
      <c r="C71" s="9" t="s">
        <v>1649</v>
      </c>
      <c r="D71" s="9"/>
      <c r="E71" s="22">
        <v>40909.0</v>
      </c>
      <c r="F71" s="63" t="str">
        <f t="shared" si="1"/>
        <v>13</v>
      </c>
      <c r="G71" s="63" t="s">
        <v>1580</v>
      </c>
      <c r="H71" s="9"/>
      <c r="I71" s="150" t="str">
        <f t="shared" si="2"/>
        <v>0</v>
      </c>
      <c r="J71" s="150" t="str">
        <f t="shared" si="3"/>
        <v>0</v>
      </c>
      <c r="K71" s="150" t="str">
        <f t="shared" si="4"/>
        <v>0</v>
      </c>
      <c r="L71" s="151" t="str">
        <f t="shared" si="5"/>
        <v>1</v>
      </c>
    </row>
    <row r="72" ht="15.75" customHeight="1">
      <c r="A72" s="5">
        <v>75.0</v>
      </c>
      <c r="B72" s="6">
        <v>2.5681364E7</v>
      </c>
      <c r="C72" s="6" t="s">
        <v>1650</v>
      </c>
      <c r="D72" s="6">
        <v>5.2768578E7</v>
      </c>
      <c r="E72" s="20">
        <v>41242.0</v>
      </c>
      <c r="F72" s="58" t="str">
        <f t="shared" si="1"/>
        <v>13</v>
      </c>
      <c r="G72" s="58" t="s">
        <v>1580</v>
      </c>
      <c r="H72" s="6"/>
      <c r="I72" s="150" t="str">
        <f t="shared" si="2"/>
        <v>0</v>
      </c>
      <c r="J72" s="150" t="str">
        <f t="shared" si="3"/>
        <v>0</v>
      </c>
      <c r="K72" s="150" t="str">
        <f t="shared" si="4"/>
        <v>0</v>
      </c>
      <c r="L72" s="151" t="str">
        <f t="shared" si="5"/>
        <v>1</v>
      </c>
    </row>
    <row r="73" ht="15.75" customHeight="1">
      <c r="A73" s="8">
        <v>76.0</v>
      </c>
      <c r="B73" s="9">
        <v>2.5847688E7</v>
      </c>
      <c r="C73" s="9" t="s">
        <v>1651</v>
      </c>
      <c r="D73" s="9">
        <v>4.8446084E7</v>
      </c>
      <c r="E73" s="22">
        <v>39469.0</v>
      </c>
      <c r="F73" s="63" t="str">
        <f t="shared" si="1"/>
        <v>17</v>
      </c>
      <c r="G73" s="63" t="s">
        <v>1580</v>
      </c>
      <c r="H73" s="9"/>
      <c r="I73" s="150" t="str">
        <f t="shared" si="2"/>
        <v>0</v>
      </c>
      <c r="J73" s="150" t="str">
        <f t="shared" si="3"/>
        <v>0</v>
      </c>
      <c r="K73" s="150" t="str">
        <f t="shared" si="4"/>
        <v>0</v>
      </c>
      <c r="L73" s="151" t="str">
        <f t="shared" si="5"/>
        <v>1</v>
      </c>
    </row>
    <row r="74" ht="15.75" customHeight="1">
      <c r="A74" s="5">
        <v>77.0</v>
      </c>
      <c r="B74" s="6">
        <v>2.5847688E7</v>
      </c>
      <c r="C74" s="6" t="s">
        <v>1652</v>
      </c>
      <c r="D74" s="6">
        <v>5.7018907E7</v>
      </c>
      <c r="E74" s="20">
        <v>43220.0</v>
      </c>
      <c r="F74" s="58" t="str">
        <f t="shared" si="1"/>
        <v>7</v>
      </c>
      <c r="G74" s="58" t="s">
        <v>1580</v>
      </c>
      <c r="H74" s="6"/>
      <c r="I74" s="150" t="str">
        <f t="shared" si="2"/>
        <v>0</v>
      </c>
      <c r="J74" s="152" t="str">
        <f t="shared" si="3"/>
        <v>1</v>
      </c>
      <c r="K74" s="150" t="str">
        <f t="shared" si="4"/>
        <v>0</v>
      </c>
      <c r="L74" s="153" t="str">
        <f t="shared" si="5"/>
        <v>0</v>
      </c>
    </row>
    <row r="75" ht="15.75" customHeight="1">
      <c r="A75" s="8">
        <v>78.0</v>
      </c>
      <c r="B75" s="9">
        <v>2.7259537E7</v>
      </c>
      <c r="C75" s="9" t="s">
        <v>1653</v>
      </c>
      <c r="D75" s="9">
        <v>5.0678363E7</v>
      </c>
      <c r="E75" s="22">
        <v>40455.0</v>
      </c>
      <c r="F75" s="63" t="str">
        <f t="shared" si="1"/>
        <v>15</v>
      </c>
      <c r="G75" s="63" t="s">
        <v>1580</v>
      </c>
      <c r="H75" s="9"/>
      <c r="I75" s="150" t="str">
        <f t="shared" si="2"/>
        <v>0</v>
      </c>
      <c r="J75" s="150" t="str">
        <f t="shared" si="3"/>
        <v>0</v>
      </c>
      <c r="K75" s="150" t="str">
        <f t="shared" si="4"/>
        <v>0</v>
      </c>
      <c r="L75" s="151" t="str">
        <f t="shared" si="5"/>
        <v>1</v>
      </c>
    </row>
    <row r="76" ht="15.75" customHeight="1">
      <c r="A76" s="5">
        <v>79.0</v>
      </c>
      <c r="B76" s="6">
        <v>2.7259537E7</v>
      </c>
      <c r="C76" s="6" t="s">
        <v>1654</v>
      </c>
      <c r="D76" s="6">
        <v>5.2656821E7</v>
      </c>
      <c r="E76" s="20">
        <v>41121.0</v>
      </c>
      <c r="F76" s="58" t="str">
        <f t="shared" si="1"/>
        <v>13</v>
      </c>
      <c r="G76" s="58" t="s">
        <v>1580</v>
      </c>
      <c r="H76" s="6"/>
      <c r="I76" s="150" t="str">
        <f t="shared" si="2"/>
        <v>0</v>
      </c>
      <c r="J76" s="150" t="str">
        <f t="shared" si="3"/>
        <v>0</v>
      </c>
      <c r="K76" s="150" t="str">
        <f t="shared" si="4"/>
        <v>0</v>
      </c>
      <c r="L76" s="151" t="str">
        <f t="shared" si="5"/>
        <v>1</v>
      </c>
    </row>
    <row r="77" ht="15.75" customHeight="1">
      <c r="A77" s="8">
        <v>80.0</v>
      </c>
      <c r="B77" s="9">
        <v>2.7767903E7</v>
      </c>
      <c r="C77" s="9" t="s">
        <v>1655</v>
      </c>
      <c r="D77" s="9"/>
      <c r="E77" s="22">
        <v>43496.0</v>
      </c>
      <c r="F77" s="63" t="str">
        <f t="shared" si="1"/>
        <v>6</v>
      </c>
      <c r="G77" s="63" t="s">
        <v>1580</v>
      </c>
      <c r="H77" s="9"/>
      <c r="I77" s="150" t="str">
        <f t="shared" si="2"/>
        <v>0</v>
      </c>
      <c r="J77" s="152" t="str">
        <f t="shared" si="3"/>
        <v>1</v>
      </c>
      <c r="K77" s="150" t="str">
        <f t="shared" si="4"/>
        <v>0</v>
      </c>
      <c r="L77" s="153" t="str">
        <f t="shared" si="5"/>
        <v>0</v>
      </c>
    </row>
    <row r="78" ht="15.75" customHeight="1">
      <c r="A78" s="5">
        <v>81.0</v>
      </c>
      <c r="B78" s="6">
        <v>2.8054001E7</v>
      </c>
      <c r="C78" s="6" t="s">
        <v>1656</v>
      </c>
      <c r="D78" s="6"/>
      <c r="E78" s="20">
        <v>37825.0</v>
      </c>
      <c r="F78" s="58" t="str">
        <f t="shared" si="1"/>
        <v>22</v>
      </c>
      <c r="G78" s="58" t="s">
        <v>1580</v>
      </c>
      <c r="H78" s="6"/>
      <c r="I78" s="150" t="str">
        <f t="shared" si="2"/>
        <v>0</v>
      </c>
      <c r="J78" s="150" t="str">
        <f t="shared" si="3"/>
        <v>0</v>
      </c>
      <c r="K78" s="150" t="str">
        <f t="shared" si="4"/>
        <v>0</v>
      </c>
      <c r="L78" s="153" t="str">
        <f t="shared" si="5"/>
        <v>0</v>
      </c>
    </row>
    <row r="79" ht="15.75" customHeight="1">
      <c r="A79" s="8">
        <v>82.0</v>
      </c>
      <c r="B79" s="9">
        <v>2.8168835E7</v>
      </c>
      <c r="C79" s="9" t="s">
        <v>1657</v>
      </c>
      <c r="D79" s="9"/>
      <c r="E79" s="22">
        <v>37736.0</v>
      </c>
      <c r="F79" s="63" t="str">
        <f t="shared" si="1"/>
        <v>22</v>
      </c>
      <c r="G79" s="63" t="s">
        <v>1580</v>
      </c>
      <c r="H79" s="9"/>
      <c r="I79" s="150" t="str">
        <f t="shared" si="2"/>
        <v>0</v>
      </c>
      <c r="J79" s="150" t="str">
        <f t="shared" si="3"/>
        <v>0</v>
      </c>
      <c r="K79" s="150" t="str">
        <f t="shared" si="4"/>
        <v>0</v>
      </c>
      <c r="L79" s="153" t="str">
        <f t="shared" si="5"/>
        <v>0</v>
      </c>
    </row>
    <row r="80" ht="15.75" customHeight="1">
      <c r="A80" s="5">
        <v>83.0</v>
      </c>
      <c r="B80" s="6">
        <v>2.8168835E7</v>
      </c>
      <c r="C80" s="6" t="s">
        <v>1658</v>
      </c>
      <c r="D80" s="6"/>
      <c r="E80" s="20">
        <v>39596.0</v>
      </c>
      <c r="F80" s="58" t="str">
        <f t="shared" si="1"/>
        <v>17</v>
      </c>
      <c r="G80" s="58" t="s">
        <v>1580</v>
      </c>
      <c r="H80" s="6"/>
      <c r="I80" s="150" t="str">
        <f t="shared" si="2"/>
        <v>0</v>
      </c>
      <c r="J80" s="150" t="str">
        <f t="shared" si="3"/>
        <v>0</v>
      </c>
      <c r="K80" s="150" t="str">
        <f t="shared" si="4"/>
        <v>0</v>
      </c>
      <c r="L80" s="151" t="str">
        <f t="shared" si="5"/>
        <v>1</v>
      </c>
    </row>
    <row r="81" ht="15.75" customHeight="1">
      <c r="A81" s="8">
        <v>84.0</v>
      </c>
      <c r="B81" s="9">
        <v>2.8168835E7</v>
      </c>
      <c r="C81" s="9" t="s">
        <v>1659</v>
      </c>
      <c r="D81" s="9"/>
      <c r="E81" s="22">
        <v>40584.0</v>
      </c>
      <c r="F81" s="63" t="str">
        <f t="shared" si="1"/>
        <v>14</v>
      </c>
      <c r="G81" s="63" t="s">
        <v>1580</v>
      </c>
      <c r="H81" s="9"/>
      <c r="I81" s="150" t="str">
        <f t="shared" si="2"/>
        <v>0</v>
      </c>
      <c r="J81" s="150" t="str">
        <f t="shared" si="3"/>
        <v>0</v>
      </c>
      <c r="K81" s="150" t="str">
        <f t="shared" si="4"/>
        <v>0</v>
      </c>
      <c r="L81" s="151" t="str">
        <f t="shared" si="5"/>
        <v>1</v>
      </c>
    </row>
    <row r="82" ht="15.75" customHeight="1">
      <c r="A82" s="5">
        <v>85.0</v>
      </c>
      <c r="B82" s="6">
        <v>2.8418896E7</v>
      </c>
      <c r="C82" s="6" t="s">
        <v>1660</v>
      </c>
      <c r="D82" s="6">
        <v>5.1576533E7</v>
      </c>
      <c r="E82" s="20">
        <v>40903.0</v>
      </c>
      <c r="F82" s="58" t="str">
        <f t="shared" si="1"/>
        <v>14</v>
      </c>
      <c r="G82" s="58" t="s">
        <v>1580</v>
      </c>
      <c r="H82" s="6"/>
      <c r="I82" s="150" t="str">
        <f t="shared" si="2"/>
        <v>0</v>
      </c>
      <c r="J82" s="150" t="str">
        <f t="shared" si="3"/>
        <v>0</v>
      </c>
      <c r="K82" s="150" t="str">
        <f t="shared" si="4"/>
        <v>0</v>
      </c>
      <c r="L82" s="151" t="str">
        <f t="shared" si="5"/>
        <v>1</v>
      </c>
    </row>
    <row r="83" ht="15.75" customHeight="1">
      <c r="A83" s="8">
        <v>86.0</v>
      </c>
      <c r="B83" s="9">
        <v>2.8683156E7</v>
      </c>
      <c r="C83" s="9" t="s">
        <v>1661</v>
      </c>
      <c r="D83" s="9">
        <v>4.6122212E7</v>
      </c>
      <c r="E83" s="22">
        <v>38494.0</v>
      </c>
      <c r="F83" s="63" t="str">
        <f t="shared" si="1"/>
        <v>20</v>
      </c>
      <c r="G83" s="63" t="s">
        <v>1580</v>
      </c>
      <c r="H83" s="9"/>
      <c r="I83" s="150" t="str">
        <f t="shared" si="2"/>
        <v>0</v>
      </c>
      <c r="J83" s="150" t="str">
        <f t="shared" si="3"/>
        <v>0</v>
      </c>
      <c r="K83" s="150" t="str">
        <f t="shared" si="4"/>
        <v>0</v>
      </c>
      <c r="L83" s="153" t="str">
        <f t="shared" si="5"/>
        <v>0</v>
      </c>
    </row>
    <row r="84" ht="15.75" customHeight="1">
      <c r="A84" s="5">
        <v>87.0</v>
      </c>
      <c r="B84" s="6">
        <v>2.8683156E7</v>
      </c>
      <c r="C84" s="6" t="s">
        <v>1662</v>
      </c>
      <c r="D84" s="6">
        <v>5.028852E7</v>
      </c>
      <c r="E84" s="20">
        <v>40303.0</v>
      </c>
      <c r="F84" s="58" t="str">
        <f t="shared" si="1"/>
        <v>15</v>
      </c>
      <c r="G84" s="58" t="s">
        <v>1580</v>
      </c>
      <c r="H84" s="6"/>
      <c r="I84" s="150" t="str">
        <f t="shared" si="2"/>
        <v>0</v>
      </c>
      <c r="J84" s="150" t="str">
        <f t="shared" si="3"/>
        <v>0</v>
      </c>
      <c r="K84" s="150" t="str">
        <f t="shared" si="4"/>
        <v>0</v>
      </c>
      <c r="L84" s="151" t="str">
        <f t="shared" si="5"/>
        <v>1</v>
      </c>
    </row>
    <row r="85" ht="15.75" customHeight="1">
      <c r="A85" s="8">
        <v>88.0</v>
      </c>
      <c r="B85" s="9">
        <v>2.873501E7</v>
      </c>
      <c r="C85" s="9" t="s">
        <v>1663</v>
      </c>
      <c r="D85" s="9">
        <v>5.5070128E7</v>
      </c>
      <c r="E85" s="22">
        <v>42255.0</v>
      </c>
      <c r="F85" s="63" t="str">
        <f t="shared" si="1"/>
        <v>10</v>
      </c>
      <c r="G85" s="63" t="s">
        <v>1580</v>
      </c>
      <c r="H85" s="9"/>
      <c r="I85" s="150" t="str">
        <f t="shared" si="2"/>
        <v>0</v>
      </c>
      <c r="J85" s="150" t="str">
        <f t="shared" si="3"/>
        <v>0</v>
      </c>
      <c r="K85" s="152" t="str">
        <f t="shared" si="4"/>
        <v>1</v>
      </c>
      <c r="L85" s="153" t="str">
        <f t="shared" si="5"/>
        <v>0</v>
      </c>
    </row>
    <row r="86" ht="15.75" customHeight="1">
      <c r="A86" s="5">
        <v>89.0</v>
      </c>
      <c r="B86" s="6">
        <v>2.873501E7</v>
      </c>
      <c r="C86" s="6" t="s">
        <v>1664</v>
      </c>
      <c r="D86" s="6">
        <v>5.6480283E7</v>
      </c>
      <c r="E86" s="20">
        <v>42736.0</v>
      </c>
      <c r="F86" s="58" t="str">
        <f t="shared" si="1"/>
        <v>8</v>
      </c>
      <c r="G86" s="58" t="s">
        <v>1580</v>
      </c>
      <c r="H86" s="6"/>
      <c r="I86" s="150" t="str">
        <f t="shared" si="2"/>
        <v>0</v>
      </c>
      <c r="J86" s="152" t="str">
        <f t="shared" si="3"/>
        <v>1</v>
      </c>
      <c r="K86" s="150" t="str">
        <f t="shared" si="4"/>
        <v>0</v>
      </c>
      <c r="L86" s="153" t="str">
        <f t="shared" si="5"/>
        <v>0</v>
      </c>
    </row>
    <row r="87" ht="15.75" customHeight="1">
      <c r="A87" s="8">
        <v>90.0</v>
      </c>
      <c r="B87" s="9">
        <v>2.9319005E7</v>
      </c>
      <c r="C87" s="9" t="s">
        <v>1665</v>
      </c>
      <c r="D87" s="9">
        <v>5.5481578E7</v>
      </c>
      <c r="E87" s="22">
        <v>42442.0</v>
      </c>
      <c r="F87" s="63" t="str">
        <f t="shared" si="1"/>
        <v>9</v>
      </c>
      <c r="G87" s="63" t="s">
        <v>1580</v>
      </c>
      <c r="H87" s="9"/>
      <c r="I87" s="150" t="str">
        <f t="shared" si="2"/>
        <v>0</v>
      </c>
      <c r="J87" s="150" t="str">
        <f t="shared" si="3"/>
        <v>0</v>
      </c>
      <c r="K87" s="152" t="str">
        <f t="shared" si="4"/>
        <v>1</v>
      </c>
      <c r="L87" s="153" t="str">
        <f t="shared" si="5"/>
        <v>0</v>
      </c>
    </row>
    <row r="88" ht="15.75" customHeight="1">
      <c r="A88" s="5">
        <v>91.0</v>
      </c>
      <c r="B88" s="6">
        <v>2.9400848E7</v>
      </c>
      <c r="C88" s="6" t="s">
        <v>1666</v>
      </c>
      <c r="D88" s="6">
        <v>5.7094406E7</v>
      </c>
      <c r="E88" s="20">
        <v>43295.0</v>
      </c>
      <c r="F88" s="58" t="str">
        <f t="shared" si="1"/>
        <v>7</v>
      </c>
      <c r="G88" s="58" t="s">
        <v>1580</v>
      </c>
      <c r="H88" s="6"/>
      <c r="I88" s="150" t="str">
        <f t="shared" si="2"/>
        <v>0</v>
      </c>
      <c r="J88" s="152" t="str">
        <f t="shared" si="3"/>
        <v>1</v>
      </c>
      <c r="K88" s="150" t="str">
        <f t="shared" si="4"/>
        <v>0</v>
      </c>
      <c r="L88" s="153" t="str">
        <f t="shared" si="5"/>
        <v>0</v>
      </c>
    </row>
    <row r="89" ht="15.75" customHeight="1">
      <c r="A89" s="8">
        <v>92.0</v>
      </c>
      <c r="B89" s="9">
        <v>2.9697288E7</v>
      </c>
      <c r="C89" s="9" t="s">
        <v>1667</v>
      </c>
      <c r="D89" s="9"/>
      <c r="E89" s="22">
        <v>40878.0</v>
      </c>
      <c r="F89" s="63" t="str">
        <f t="shared" si="1"/>
        <v>14</v>
      </c>
      <c r="G89" s="63" t="s">
        <v>1580</v>
      </c>
      <c r="H89" s="9"/>
      <c r="I89" s="150" t="str">
        <f t="shared" si="2"/>
        <v>0</v>
      </c>
      <c r="J89" s="150" t="str">
        <f t="shared" si="3"/>
        <v>0</v>
      </c>
      <c r="K89" s="150" t="str">
        <f t="shared" si="4"/>
        <v>0</v>
      </c>
      <c r="L89" s="151" t="str">
        <f t="shared" si="5"/>
        <v>1</v>
      </c>
    </row>
    <row r="90" ht="15.75" customHeight="1">
      <c r="A90" s="5">
        <v>93.0</v>
      </c>
      <c r="B90" s="6">
        <v>2.9697288E7</v>
      </c>
      <c r="C90" s="6" t="s">
        <v>1668</v>
      </c>
      <c r="D90" s="6"/>
      <c r="E90" s="20">
        <v>42482.0</v>
      </c>
      <c r="F90" s="58" t="str">
        <f t="shared" si="1"/>
        <v>9</v>
      </c>
      <c r="G90" s="58" t="s">
        <v>1580</v>
      </c>
      <c r="H90" s="6"/>
      <c r="I90" s="150" t="str">
        <f t="shared" si="2"/>
        <v>0</v>
      </c>
      <c r="J90" s="150" t="str">
        <f t="shared" si="3"/>
        <v>0</v>
      </c>
      <c r="K90" s="152" t="str">
        <f t="shared" si="4"/>
        <v>1</v>
      </c>
      <c r="L90" s="153" t="str">
        <f t="shared" si="5"/>
        <v>0</v>
      </c>
    </row>
    <row r="91" ht="15.75" customHeight="1">
      <c r="A91" s="8">
        <v>96.0</v>
      </c>
      <c r="B91" s="9">
        <v>3.0455729E7</v>
      </c>
      <c r="C91" s="9" t="s">
        <v>1669</v>
      </c>
      <c r="D91" s="9">
        <v>4.6758287E7</v>
      </c>
      <c r="E91" s="22"/>
      <c r="F91" s="63" t="str">
        <f t="shared" si="1"/>
        <v>126</v>
      </c>
      <c r="G91" s="63" t="s">
        <v>1580</v>
      </c>
      <c r="H91" s="9"/>
      <c r="I91" s="150" t="str">
        <f t="shared" si="2"/>
        <v>0</v>
      </c>
      <c r="J91" s="150" t="str">
        <f t="shared" si="3"/>
        <v>0</v>
      </c>
      <c r="K91" s="150" t="str">
        <f t="shared" si="4"/>
        <v>0</v>
      </c>
      <c r="L91" s="153" t="str">
        <f t="shared" si="5"/>
        <v>0</v>
      </c>
    </row>
    <row r="92" ht="15.75" customHeight="1">
      <c r="A92" s="5">
        <v>97.0</v>
      </c>
      <c r="B92" s="6">
        <v>3.0455729E7</v>
      </c>
      <c r="C92" s="6" t="s">
        <v>1670</v>
      </c>
      <c r="D92" s="6">
        <v>4.8338318E7</v>
      </c>
      <c r="E92" s="20"/>
      <c r="F92" s="58" t="str">
        <f t="shared" si="1"/>
        <v>126</v>
      </c>
      <c r="G92" s="58" t="s">
        <v>1580</v>
      </c>
      <c r="H92" s="6"/>
      <c r="I92" s="150" t="str">
        <f t="shared" si="2"/>
        <v>0</v>
      </c>
      <c r="J92" s="150" t="str">
        <f t="shared" si="3"/>
        <v>0</v>
      </c>
      <c r="K92" s="150" t="str">
        <f t="shared" si="4"/>
        <v>0</v>
      </c>
      <c r="L92" s="153" t="str">
        <f t="shared" si="5"/>
        <v>0</v>
      </c>
    </row>
    <row r="93" ht="15.75" customHeight="1">
      <c r="A93" s="8">
        <v>98.0</v>
      </c>
      <c r="B93" s="9">
        <v>3.0455729E7</v>
      </c>
      <c r="C93" s="9" t="s">
        <v>1671</v>
      </c>
      <c r="D93" s="9">
        <v>5.0257321E7</v>
      </c>
      <c r="E93" s="22"/>
      <c r="F93" s="63" t="str">
        <f t="shared" si="1"/>
        <v>126</v>
      </c>
      <c r="G93" s="63" t="s">
        <v>1580</v>
      </c>
      <c r="H93" s="9"/>
      <c r="I93" s="150" t="str">
        <f t="shared" si="2"/>
        <v>0</v>
      </c>
      <c r="J93" s="150" t="str">
        <f t="shared" si="3"/>
        <v>0</v>
      </c>
      <c r="K93" s="150" t="str">
        <f t="shared" si="4"/>
        <v>0</v>
      </c>
      <c r="L93" s="153" t="str">
        <f t="shared" si="5"/>
        <v>0</v>
      </c>
    </row>
    <row r="94" ht="15.75" customHeight="1">
      <c r="A94" s="5">
        <v>99.0</v>
      </c>
      <c r="B94" s="6">
        <v>3.0465419E7</v>
      </c>
      <c r="C94" s="6" t="s">
        <v>1672</v>
      </c>
      <c r="D94" s="6">
        <v>5.6141902E7</v>
      </c>
      <c r="E94" s="20">
        <v>40666.0</v>
      </c>
      <c r="F94" s="58" t="str">
        <f t="shared" si="1"/>
        <v>14</v>
      </c>
      <c r="G94" s="58" t="s">
        <v>1580</v>
      </c>
      <c r="H94" s="6"/>
      <c r="I94" s="150" t="str">
        <f t="shared" si="2"/>
        <v>0</v>
      </c>
      <c r="J94" s="150" t="str">
        <f t="shared" si="3"/>
        <v>0</v>
      </c>
      <c r="K94" s="150" t="str">
        <f t="shared" si="4"/>
        <v>0</v>
      </c>
      <c r="L94" s="151" t="str">
        <f t="shared" si="5"/>
        <v>1</v>
      </c>
    </row>
    <row r="95" ht="15.75" customHeight="1">
      <c r="A95" s="8">
        <v>100.0</v>
      </c>
      <c r="B95" s="9">
        <v>3.0465419E7</v>
      </c>
      <c r="C95" s="9" t="s">
        <v>1673</v>
      </c>
      <c r="D95" s="9">
        <v>5.6475149E7</v>
      </c>
      <c r="E95" s="22">
        <v>42908.0</v>
      </c>
      <c r="F95" s="63" t="str">
        <f t="shared" si="1"/>
        <v>8</v>
      </c>
      <c r="G95" s="63" t="s">
        <v>1580</v>
      </c>
      <c r="H95" s="9"/>
      <c r="I95" s="150" t="str">
        <f t="shared" si="2"/>
        <v>0</v>
      </c>
      <c r="J95" s="152" t="str">
        <f t="shared" si="3"/>
        <v>1</v>
      </c>
      <c r="K95" s="150" t="str">
        <f t="shared" si="4"/>
        <v>0</v>
      </c>
      <c r="L95" s="153" t="str">
        <f t="shared" si="5"/>
        <v>0</v>
      </c>
    </row>
    <row r="96" ht="15.75" customHeight="1">
      <c r="A96" s="5">
        <v>101.0</v>
      </c>
      <c r="B96" s="6">
        <v>3.1137587E7</v>
      </c>
      <c r="C96" s="6" t="s">
        <v>1674</v>
      </c>
      <c r="D96" s="6">
        <v>5.0156592E7</v>
      </c>
      <c r="E96" s="20">
        <v>40234.0</v>
      </c>
      <c r="F96" s="58" t="str">
        <f t="shared" si="1"/>
        <v>15</v>
      </c>
      <c r="G96" s="58" t="s">
        <v>1580</v>
      </c>
      <c r="H96" s="6"/>
      <c r="I96" s="150" t="str">
        <f t="shared" si="2"/>
        <v>0</v>
      </c>
      <c r="J96" s="150" t="str">
        <f t="shared" si="3"/>
        <v>0</v>
      </c>
      <c r="K96" s="150" t="str">
        <f t="shared" si="4"/>
        <v>0</v>
      </c>
      <c r="L96" s="151" t="str">
        <f t="shared" si="5"/>
        <v>1</v>
      </c>
    </row>
    <row r="97" ht="15.75" customHeight="1">
      <c r="A97" s="8">
        <v>102.0</v>
      </c>
      <c r="B97" s="9">
        <v>3.1164406E7</v>
      </c>
      <c r="C97" s="9" t="s">
        <v>1675</v>
      </c>
      <c r="D97" s="9">
        <v>5.0707822E7</v>
      </c>
      <c r="E97" s="22">
        <v>40481.0</v>
      </c>
      <c r="F97" s="63" t="str">
        <f t="shared" si="1"/>
        <v>15</v>
      </c>
      <c r="G97" s="63" t="s">
        <v>1580</v>
      </c>
      <c r="H97" s="9"/>
      <c r="I97" s="150" t="str">
        <f t="shared" si="2"/>
        <v>0</v>
      </c>
      <c r="J97" s="150" t="str">
        <f t="shared" si="3"/>
        <v>0</v>
      </c>
      <c r="K97" s="150" t="str">
        <f t="shared" si="4"/>
        <v>0</v>
      </c>
      <c r="L97" s="151" t="str">
        <f t="shared" si="5"/>
        <v>1</v>
      </c>
    </row>
    <row r="98" ht="15.75" customHeight="1">
      <c r="A98" s="5">
        <v>103.0</v>
      </c>
      <c r="B98" s="6">
        <v>3.1164406E7</v>
      </c>
      <c r="C98" s="6" t="s">
        <v>1676</v>
      </c>
      <c r="D98" s="6">
        <v>4.8524959E7</v>
      </c>
      <c r="E98" s="20">
        <v>39627.0</v>
      </c>
      <c r="F98" s="58" t="str">
        <f t="shared" si="1"/>
        <v>17</v>
      </c>
      <c r="G98" s="58" t="s">
        <v>1580</v>
      </c>
      <c r="H98" s="6"/>
      <c r="I98" s="150" t="str">
        <f t="shared" si="2"/>
        <v>0</v>
      </c>
      <c r="J98" s="150" t="str">
        <f t="shared" si="3"/>
        <v>0</v>
      </c>
      <c r="K98" s="150" t="str">
        <f t="shared" si="4"/>
        <v>0</v>
      </c>
      <c r="L98" s="151" t="str">
        <f t="shared" si="5"/>
        <v>1</v>
      </c>
    </row>
    <row r="99" ht="15.75" customHeight="1">
      <c r="A99" s="8">
        <v>104.0</v>
      </c>
      <c r="B99" s="9">
        <v>3.1164406E7</v>
      </c>
      <c r="C99" s="9" t="s">
        <v>1677</v>
      </c>
      <c r="D99" s="9">
        <v>5.6280438E7</v>
      </c>
      <c r="E99" s="22">
        <v>42863.0</v>
      </c>
      <c r="F99" s="63" t="str">
        <f t="shared" si="1"/>
        <v>8</v>
      </c>
      <c r="G99" s="63" t="s">
        <v>1580</v>
      </c>
      <c r="H99" s="9"/>
      <c r="I99" s="150" t="str">
        <f t="shared" si="2"/>
        <v>0</v>
      </c>
      <c r="J99" s="152" t="str">
        <f t="shared" si="3"/>
        <v>1</v>
      </c>
      <c r="K99" s="150" t="str">
        <f t="shared" si="4"/>
        <v>0</v>
      </c>
      <c r="L99" s="153" t="str">
        <f t="shared" si="5"/>
        <v>0</v>
      </c>
    </row>
    <row r="100" ht="15.75" customHeight="1">
      <c r="A100" s="5">
        <v>105.0</v>
      </c>
      <c r="B100" s="6">
        <v>3.1302984E7</v>
      </c>
      <c r="C100" s="6" t="s">
        <v>1678</v>
      </c>
      <c r="D100" s="6">
        <v>5.4699167E7</v>
      </c>
      <c r="E100" s="20">
        <v>42117.0</v>
      </c>
      <c r="F100" s="58" t="str">
        <f t="shared" si="1"/>
        <v>10</v>
      </c>
      <c r="G100" s="58" t="s">
        <v>1580</v>
      </c>
      <c r="H100" s="6"/>
      <c r="I100" s="150" t="str">
        <f t="shared" si="2"/>
        <v>0</v>
      </c>
      <c r="J100" s="150" t="str">
        <f t="shared" si="3"/>
        <v>0</v>
      </c>
      <c r="K100" s="152" t="str">
        <f t="shared" si="4"/>
        <v>1</v>
      </c>
      <c r="L100" s="153" t="str">
        <f t="shared" si="5"/>
        <v>0</v>
      </c>
    </row>
    <row r="101" ht="15.75" customHeight="1">
      <c r="A101" s="8">
        <v>106.0</v>
      </c>
      <c r="B101" s="9">
        <v>3.140378E7</v>
      </c>
      <c r="C101" s="9" t="s">
        <v>1679</v>
      </c>
      <c r="D101" s="9"/>
      <c r="E101" s="22">
        <v>40115.0</v>
      </c>
      <c r="F101" s="63" t="str">
        <f t="shared" si="1"/>
        <v>16</v>
      </c>
      <c r="G101" s="63" t="s">
        <v>1580</v>
      </c>
      <c r="H101" s="9"/>
      <c r="I101" s="150" t="str">
        <f t="shared" si="2"/>
        <v>0</v>
      </c>
      <c r="J101" s="150" t="str">
        <f t="shared" si="3"/>
        <v>0</v>
      </c>
      <c r="K101" s="150" t="str">
        <f t="shared" si="4"/>
        <v>0</v>
      </c>
      <c r="L101" s="151" t="str">
        <f t="shared" si="5"/>
        <v>1</v>
      </c>
    </row>
    <row r="102" ht="15.75" customHeight="1">
      <c r="A102" s="5">
        <v>107.0</v>
      </c>
      <c r="B102" s="6">
        <v>3.140378E7</v>
      </c>
      <c r="C102" s="6" t="s">
        <v>1680</v>
      </c>
      <c r="D102" s="6"/>
      <c r="E102" s="20">
        <v>41745.0</v>
      </c>
      <c r="F102" s="58" t="str">
        <f t="shared" si="1"/>
        <v>11</v>
      </c>
      <c r="G102" s="58" t="s">
        <v>1580</v>
      </c>
      <c r="H102" s="6"/>
      <c r="I102" s="150" t="str">
        <f t="shared" si="2"/>
        <v>0</v>
      </c>
      <c r="J102" s="150" t="str">
        <f t="shared" si="3"/>
        <v>0</v>
      </c>
      <c r="K102" s="152" t="str">
        <f t="shared" si="4"/>
        <v>1</v>
      </c>
      <c r="L102" s="153" t="str">
        <f t="shared" si="5"/>
        <v>0</v>
      </c>
    </row>
    <row r="103" ht="15.75" customHeight="1">
      <c r="A103" s="8">
        <v>108.0</v>
      </c>
      <c r="B103" s="9">
        <v>3.1575604E7</v>
      </c>
      <c r="C103" s="9" t="s">
        <v>1681</v>
      </c>
      <c r="D103" s="9"/>
      <c r="E103" s="22">
        <v>40044.0</v>
      </c>
      <c r="F103" s="63" t="str">
        <f t="shared" si="1"/>
        <v>16</v>
      </c>
      <c r="G103" s="63" t="s">
        <v>1580</v>
      </c>
      <c r="H103" s="9"/>
      <c r="I103" s="150" t="str">
        <f t="shared" si="2"/>
        <v>0</v>
      </c>
      <c r="J103" s="150" t="str">
        <f t="shared" si="3"/>
        <v>0</v>
      </c>
      <c r="K103" s="150" t="str">
        <f t="shared" si="4"/>
        <v>0</v>
      </c>
      <c r="L103" s="151" t="str">
        <f t="shared" si="5"/>
        <v>1</v>
      </c>
    </row>
    <row r="104" ht="15.75" customHeight="1">
      <c r="A104" s="5">
        <v>109.0</v>
      </c>
      <c r="B104" s="6">
        <v>3.2554313E7</v>
      </c>
      <c r="C104" s="6" t="s">
        <v>1682</v>
      </c>
      <c r="D104" s="6"/>
      <c r="E104" s="20">
        <v>39936.0</v>
      </c>
      <c r="F104" s="58" t="str">
        <f t="shared" si="1"/>
        <v>16</v>
      </c>
      <c r="G104" s="58" t="s">
        <v>1580</v>
      </c>
      <c r="H104" s="6"/>
      <c r="I104" s="150" t="str">
        <f t="shared" si="2"/>
        <v>0</v>
      </c>
      <c r="J104" s="150" t="str">
        <f t="shared" si="3"/>
        <v>0</v>
      </c>
      <c r="K104" s="150" t="str">
        <f t="shared" si="4"/>
        <v>0</v>
      </c>
      <c r="L104" s="151" t="str">
        <f t="shared" si="5"/>
        <v>1</v>
      </c>
    </row>
    <row r="105" ht="15.75" customHeight="1">
      <c r="A105" s="8">
        <v>110.0</v>
      </c>
      <c r="B105" s="9">
        <v>3.2554313E7</v>
      </c>
      <c r="C105" s="9" t="s">
        <v>1683</v>
      </c>
      <c r="D105" s="9"/>
      <c r="E105" s="22">
        <v>42823.0</v>
      </c>
      <c r="F105" s="63" t="str">
        <f t="shared" si="1"/>
        <v>8</v>
      </c>
      <c r="G105" s="63" t="s">
        <v>1580</v>
      </c>
      <c r="H105" s="9"/>
      <c r="I105" s="150" t="str">
        <f t="shared" si="2"/>
        <v>0</v>
      </c>
      <c r="J105" s="152" t="str">
        <f t="shared" si="3"/>
        <v>1</v>
      </c>
      <c r="K105" s="150" t="str">
        <f t="shared" si="4"/>
        <v>0</v>
      </c>
      <c r="L105" s="153" t="str">
        <f t="shared" si="5"/>
        <v>0</v>
      </c>
    </row>
    <row r="106" ht="15.75" customHeight="1">
      <c r="A106" s="5">
        <v>111.0</v>
      </c>
      <c r="B106" s="6">
        <v>3.3155103E7</v>
      </c>
      <c r="C106" s="6" t="s">
        <v>1684</v>
      </c>
      <c r="D106" s="6">
        <v>4.9008586E7</v>
      </c>
      <c r="E106" s="20">
        <v>39710.0</v>
      </c>
      <c r="F106" s="58" t="str">
        <f t="shared" si="1"/>
        <v>17</v>
      </c>
      <c r="G106" s="58" t="s">
        <v>1580</v>
      </c>
      <c r="H106" s="6"/>
      <c r="I106" s="150" t="str">
        <f t="shared" si="2"/>
        <v>0</v>
      </c>
      <c r="J106" s="150" t="str">
        <f t="shared" si="3"/>
        <v>0</v>
      </c>
      <c r="K106" s="150" t="str">
        <f t="shared" si="4"/>
        <v>0</v>
      </c>
      <c r="L106" s="151" t="str">
        <f t="shared" si="5"/>
        <v>1</v>
      </c>
    </row>
    <row r="107" ht="15.75" customHeight="1">
      <c r="A107" s="8">
        <v>112.0</v>
      </c>
      <c r="B107" s="9">
        <v>3.442385E7</v>
      </c>
      <c r="C107" s="9" t="s">
        <v>1685</v>
      </c>
      <c r="D107" s="9">
        <v>4.8802503E7</v>
      </c>
      <c r="E107" s="22">
        <v>39658.0</v>
      </c>
      <c r="F107" s="63" t="str">
        <f t="shared" si="1"/>
        <v>17</v>
      </c>
      <c r="G107" s="63" t="s">
        <v>1580</v>
      </c>
      <c r="H107" s="9"/>
      <c r="I107" s="150" t="str">
        <f t="shared" si="2"/>
        <v>0</v>
      </c>
      <c r="J107" s="150" t="str">
        <f t="shared" si="3"/>
        <v>0</v>
      </c>
      <c r="K107" s="150" t="str">
        <f t="shared" si="4"/>
        <v>0</v>
      </c>
      <c r="L107" s="151" t="str">
        <f t="shared" si="5"/>
        <v>1</v>
      </c>
    </row>
    <row r="108" ht="15.75" customHeight="1">
      <c r="A108" s="5">
        <v>113.0</v>
      </c>
      <c r="B108" s="6">
        <v>3.4436156E7</v>
      </c>
      <c r="C108" s="6" t="s">
        <v>1686</v>
      </c>
      <c r="D108" s="6">
        <v>5.4301982E7</v>
      </c>
      <c r="E108" s="20">
        <v>41911.0</v>
      </c>
      <c r="F108" s="58" t="str">
        <f t="shared" si="1"/>
        <v>11</v>
      </c>
      <c r="G108" s="58" t="s">
        <v>1580</v>
      </c>
      <c r="H108" s="6"/>
      <c r="I108" s="150" t="str">
        <f t="shared" si="2"/>
        <v>0</v>
      </c>
      <c r="J108" s="150" t="str">
        <f t="shared" si="3"/>
        <v>0</v>
      </c>
      <c r="K108" s="152" t="str">
        <f t="shared" si="4"/>
        <v>1</v>
      </c>
      <c r="L108" s="153" t="str">
        <f t="shared" si="5"/>
        <v>0</v>
      </c>
    </row>
    <row r="109" ht="15.75" customHeight="1">
      <c r="A109" s="8">
        <v>115.0</v>
      </c>
      <c r="B109" s="9">
        <v>3.4871654E7</v>
      </c>
      <c r="C109" s="9" t="s">
        <v>1687</v>
      </c>
      <c r="D109" s="9">
        <v>5.277023E7</v>
      </c>
      <c r="E109" s="22">
        <v>41184.0</v>
      </c>
      <c r="F109" s="63" t="str">
        <f t="shared" si="1"/>
        <v>13</v>
      </c>
      <c r="G109" s="63" t="s">
        <v>1580</v>
      </c>
      <c r="H109" s="9"/>
      <c r="I109" s="150" t="str">
        <f t="shared" si="2"/>
        <v>0</v>
      </c>
      <c r="J109" s="150" t="str">
        <f t="shared" si="3"/>
        <v>0</v>
      </c>
      <c r="K109" s="150" t="str">
        <f t="shared" si="4"/>
        <v>0</v>
      </c>
      <c r="L109" s="151" t="str">
        <f t="shared" si="5"/>
        <v>1</v>
      </c>
    </row>
    <row r="110" ht="15.75" customHeight="1">
      <c r="A110" s="5">
        <v>116.0</v>
      </c>
      <c r="B110" s="6">
        <v>3.4871654E7</v>
      </c>
      <c r="C110" s="6" t="s">
        <v>1688</v>
      </c>
      <c r="D110" s="6">
        <v>5.8454841E7</v>
      </c>
      <c r="E110" s="20">
        <v>44048.0</v>
      </c>
      <c r="F110" s="58" t="str">
        <f t="shared" si="1"/>
        <v>5</v>
      </c>
      <c r="G110" s="58" t="s">
        <v>1580</v>
      </c>
      <c r="H110" s="6"/>
      <c r="I110" s="152" t="str">
        <f t="shared" si="2"/>
        <v>1</v>
      </c>
      <c r="J110" s="150" t="str">
        <f t="shared" si="3"/>
        <v>0</v>
      </c>
      <c r="K110" s="150" t="str">
        <f t="shared" si="4"/>
        <v>0</v>
      </c>
      <c r="L110" s="153" t="str">
        <f t="shared" si="5"/>
        <v>0</v>
      </c>
    </row>
    <row r="111" ht="15.75" customHeight="1">
      <c r="A111" s="8">
        <v>118.0</v>
      </c>
      <c r="B111" s="9">
        <v>3.5973296E7</v>
      </c>
      <c r="C111" s="9" t="s">
        <v>1689</v>
      </c>
      <c r="D111" s="9">
        <v>5.1267277E7</v>
      </c>
      <c r="E111" s="22">
        <v>40728.0</v>
      </c>
      <c r="F111" s="63" t="str">
        <f t="shared" si="1"/>
        <v>14</v>
      </c>
      <c r="G111" s="63" t="s">
        <v>1580</v>
      </c>
      <c r="H111" s="9"/>
      <c r="I111" s="150" t="str">
        <f t="shared" si="2"/>
        <v>0</v>
      </c>
      <c r="J111" s="150" t="str">
        <f t="shared" si="3"/>
        <v>0</v>
      </c>
      <c r="K111" s="150" t="str">
        <f t="shared" si="4"/>
        <v>0</v>
      </c>
      <c r="L111" s="151" t="str">
        <f t="shared" si="5"/>
        <v>1</v>
      </c>
    </row>
    <row r="112" ht="15.75" customHeight="1">
      <c r="A112" s="5">
        <v>119.0</v>
      </c>
      <c r="B112" s="6">
        <v>3.5979324E7</v>
      </c>
      <c r="C112" s="6" t="s">
        <v>1690</v>
      </c>
      <c r="D112" s="6">
        <v>5.0322706E7</v>
      </c>
      <c r="E112" s="20">
        <v>40312.0</v>
      </c>
      <c r="F112" s="58" t="str">
        <f t="shared" si="1"/>
        <v>15</v>
      </c>
      <c r="G112" s="58" t="s">
        <v>1580</v>
      </c>
      <c r="H112" s="6"/>
      <c r="I112" s="150" t="str">
        <f t="shared" si="2"/>
        <v>0</v>
      </c>
      <c r="J112" s="150" t="str">
        <f t="shared" si="3"/>
        <v>0</v>
      </c>
      <c r="K112" s="150" t="str">
        <f t="shared" si="4"/>
        <v>0</v>
      </c>
      <c r="L112" s="151" t="str">
        <f t="shared" si="5"/>
        <v>1</v>
      </c>
    </row>
    <row r="113" ht="15.75" customHeight="1">
      <c r="A113" s="8">
        <v>120.0</v>
      </c>
      <c r="B113" s="9">
        <v>3.6162205E7</v>
      </c>
      <c r="C113" s="9" t="s">
        <v>1691</v>
      </c>
      <c r="D113" s="9">
        <v>5.0289674E7</v>
      </c>
      <c r="E113" s="22">
        <v>40323.0</v>
      </c>
      <c r="F113" s="63" t="str">
        <f t="shared" si="1"/>
        <v>15</v>
      </c>
      <c r="G113" s="63" t="s">
        <v>1580</v>
      </c>
      <c r="H113" s="9"/>
      <c r="I113" s="150" t="str">
        <f t="shared" si="2"/>
        <v>0</v>
      </c>
      <c r="J113" s="150" t="str">
        <f t="shared" si="3"/>
        <v>0</v>
      </c>
      <c r="K113" s="150" t="str">
        <f t="shared" si="4"/>
        <v>0</v>
      </c>
      <c r="L113" s="151" t="str">
        <f t="shared" si="5"/>
        <v>1</v>
      </c>
    </row>
    <row r="114" ht="15.75" customHeight="1">
      <c r="A114" s="5">
        <v>121.0</v>
      </c>
      <c r="B114" s="6">
        <v>3.6162205E7</v>
      </c>
      <c r="C114" s="6" t="s">
        <v>1692</v>
      </c>
      <c r="D114" s="6">
        <v>5.6482394E7</v>
      </c>
      <c r="E114" s="20">
        <v>42981.0</v>
      </c>
      <c r="F114" s="58" t="str">
        <f t="shared" si="1"/>
        <v>8</v>
      </c>
      <c r="G114" s="58" t="s">
        <v>1580</v>
      </c>
      <c r="H114" s="6"/>
      <c r="I114" s="150" t="str">
        <f t="shared" si="2"/>
        <v>0</v>
      </c>
      <c r="J114" s="152" t="str">
        <f t="shared" si="3"/>
        <v>1</v>
      </c>
      <c r="K114" s="150" t="str">
        <f t="shared" si="4"/>
        <v>0</v>
      </c>
      <c r="L114" s="153" t="str">
        <f t="shared" si="5"/>
        <v>0</v>
      </c>
    </row>
    <row r="115" ht="15.75" customHeight="1">
      <c r="A115" s="8">
        <v>122.0</v>
      </c>
      <c r="B115" s="9">
        <v>3.6162205E7</v>
      </c>
      <c r="C115" s="9" t="s">
        <v>1693</v>
      </c>
      <c r="D115" s="9">
        <v>5.2446826E7</v>
      </c>
      <c r="E115" s="22">
        <v>40979.0</v>
      </c>
      <c r="F115" s="63" t="str">
        <f t="shared" si="1"/>
        <v>13</v>
      </c>
      <c r="G115" s="63" t="s">
        <v>1580</v>
      </c>
      <c r="H115" s="9"/>
      <c r="I115" s="150" t="str">
        <f t="shared" si="2"/>
        <v>0</v>
      </c>
      <c r="J115" s="150" t="str">
        <f t="shared" si="3"/>
        <v>0</v>
      </c>
      <c r="K115" s="150" t="str">
        <f t="shared" si="4"/>
        <v>0</v>
      </c>
      <c r="L115" s="151" t="str">
        <f t="shared" si="5"/>
        <v>1</v>
      </c>
    </row>
    <row r="116" ht="15.75" customHeight="1">
      <c r="A116" s="5">
        <v>123.0</v>
      </c>
      <c r="B116" s="6">
        <v>3.6297487E7</v>
      </c>
      <c r="C116" s="6" t="s">
        <v>1694</v>
      </c>
      <c r="D116" s="6">
        <v>5.479255E7</v>
      </c>
      <c r="E116" s="20">
        <v>42108.0</v>
      </c>
      <c r="F116" s="58" t="str">
        <f t="shared" si="1"/>
        <v>10</v>
      </c>
      <c r="G116" s="58" t="s">
        <v>1580</v>
      </c>
      <c r="H116" s="6"/>
      <c r="I116" s="150" t="str">
        <f t="shared" si="2"/>
        <v>0</v>
      </c>
      <c r="J116" s="150" t="str">
        <f t="shared" si="3"/>
        <v>0</v>
      </c>
      <c r="K116" s="152" t="str">
        <f t="shared" si="4"/>
        <v>1</v>
      </c>
      <c r="L116" s="153" t="str">
        <f t="shared" si="5"/>
        <v>0</v>
      </c>
    </row>
    <row r="117" ht="15.75" customHeight="1">
      <c r="A117" s="8">
        <v>124.0</v>
      </c>
      <c r="B117" s="9">
        <v>3.6297487E7</v>
      </c>
      <c r="C117" s="9" t="s">
        <v>1695</v>
      </c>
      <c r="D117" s="9">
        <v>5.8026189E7</v>
      </c>
      <c r="E117" s="22">
        <v>43766.0</v>
      </c>
      <c r="F117" s="63" t="str">
        <f t="shared" si="1"/>
        <v>6</v>
      </c>
      <c r="G117" s="63" t="s">
        <v>1580</v>
      </c>
      <c r="H117" s="9"/>
      <c r="I117" s="150" t="str">
        <f t="shared" si="2"/>
        <v>0</v>
      </c>
      <c r="J117" s="152" t="str">
        <f t="shared" si="3"/>
        <v>1</v>
      </c>
      <c r="K117" s="150" t="str">
        <f t="shared" si="4"/>
        <v>0</v>
      </c>
      <c r="L117" s="153" t="str">
        <f t="shared" si="5"/>
        <v>0</v>
      </c>
    </row>
    <row r="118" ht="15.75" customHeight="1">
      <c r="A118" s="5">
        <v>125.0</v>
      </c>
      <c r="B118" s="6">
        <v>3.6297487E7</v>
      </c>
      <c r="C118" s="6" t="s">
        <v>1696</v>
      </c>
      <c r="D118" s="6">
        <v>5.8873165E7</v>
      </c>
      <c r="E118" s="20">
        <v>44361.0</v>
      </c>
      <c r="F118" s="58" t="str">
        <f t="shared" si="1"/>
        <v>4</v>
      </c>
      <c r="G118" s="58" t="s">
        <v>1580</v>
      </c>
      <c r="H118" s="6"/>
      <c r="I118" s="152" t="str">
        <f t="shared" si="2"/>
        <v>1</v>
      </c>
      <c r="J118" s="150" t="str">
        <f t="shared" si="3"/>
        <v>0</v>
      </c>
      <c r="K118" s="150" t="str">
        <f t="shared" si="4"/>
        <v>0</v>
      </c>
      <c r="L118" s="153" t="str">
        <f t="shared" si="5"/>
        <v>0</v>
      </c>
    </row>
    <row r="119" ht="15.75" customHeight="1">
      <c r="A119" s="8">
        <v>126.0</v>
      </c>
      <c r="B119" s="9">
        <v>3.6375804E7</v>
      </c>
      <c r="C119" s="9" t="s">
        <v>1697</v>
      </c>
      <c r="D119" s="9">
        <v>5.973882E7</v>
      </c>
      <c r="E119" s="22">
        <v>45030.0</v>
      </c>
      <c r="F119" s="63" t="str">
        <f t="shared" si="1"/>
        <v>2</v>
      </c>
      <c r="G119" s="63" t="s">
        <v>1580</v>
      </c>
      <c r="H119" s="9"/>
      <c r="I119" s="150" t="str">
        <f t="shared" si="2"/>
        <v>0</v>
      </c>
      <c r="J119" s="150" t="str">
        <f t="shared" si="3"/>
        <v>0</v>
      </c>
      <c r="K119" s="150" t="str">
        <f t="shared" si="4"/>
        <v>0</v>
      </c>
      <c r="L119" s="153" t="str">
        <f t="shared" si="5"/>
        <v>0</v>
      </c>
    </row>
    <row r="120" ht="15.75" customHeight="1">
      <c r="A120" s="5">
        <v>127.0</v>
      </c>
      <c r="B120" s="6">
        <v>3.6786519E7</v>
      </c>
      <c r="C120" s="6" t="s">
        <v>1698</v>
      </c>
      <c r="D120" s="6">
        <v>5.7651273E7</v>
      </c>
      <c r="E120" s="20">
        <v>43572.0</v>
      </c>
      <c r="F120" s="58" t="str">
        <f t="shared" si="1"/>
        <v>6</v>
      </c>
      <c r="G120" s="58" t="s">
        <v>1580</v>
      </c>
      <c r="H120" s="6"/>
      <c r="I120" s="150" t="str">
        <f t="shared" si="2"/>
        <v>0</v>
      </c>
      <c r="J120" s="152" t="str">
        <f t="shared" si="3"/>
        <v>1</v>
      </c>
      <c r="K120" s="150" t="str">
        <f t="shared" si="4"/>
        <v>0</v>
      </c>
      <c r="L120" s="153" t="str">
        <f t="shared" si="5"/>
        <v>0</v>
      </c>
    </row>
    <row r="121" ht="15.75" customHeight="1">
      <c r="A121" s="8">
        <v>128.0</v>
      </c>
      <c r="B121" s="9">
        <v>3.7036332E7</v>
      </c>
      <c r="C121" s="9" t="s">
        <v>1699</v>
      </c>
      <c r="D121" s="9">
        <v>5.3653388E7</v>
      </c>
      <c r="E121" s="22">
        <v>41641.0</v>
      </c>
      <c r="F121" s="63" t="str">
        <f t="shared" si="1"/>
        <v>11</v>
      </c>
      <c r="G121" s="63" t="s">
        <v>1580</v>
      </c>
      <c r="H121" s="9"/>
      <c r="I121" s="150" t="str">
        <f t="shared" si="2"/>
        <v>0</v>
      </c>
      <c r="J121" s="150" t="str">
        <f t="shared" si="3"/>
        <v>0</v>
      </c>
      <c r="K121" s="152" t="str">
        <f t="shared" si="4"/>
        <v>1</v>
      </c>
      <c r="L121" s="153" t="str">
        <f t="shared" si="5"/>
        <v>0</v>
      </c>
    </row>
    <row r="122" ht="15.75" customHeight="1">
      <c r="A122" s="5">
        <v>129.0</v>
      </c>
      <c r="B122" s="6">
        <v>3.7060301E7</v>
      </c>
      <c r="C122" s="6" t="s">
        <v>1700</v>
      </c>
      <c r="D122" s="6">
        <v>5.0274773E7</v>
      </c>
      <c r="E122" s="20">
        <v>40352.0</v>
      </c>
      <c r="F122" s="58" t="str">
        <f t="shared" si="1"/>
        <v>15</v>
      </c>
      <c r="G122" s="58" t="s">
        <v>1580</v>
      </c>
      <c r="H122" s="6"/>
      <c r="I122" s="150" t="str">
        <f t="shared" si="2"/>
        <v>0</v>
      </c>
      <c r="J122" s="150" t="str">
        <f t="shared" si="3"/>
        <v>0</v>
      </c>
      <c r="K122" s="150" t="str">
        <f t="shared" si="4"/>
        <v>0</v>
      </c>
      <c r="L122" s="151" t="str">
        <f t="shared" si="5"/>
        <v>1</v>
      </c>
    </row>
    <row r="123" ht="15.75" customHeight="1">
      <c r="A123" s="8">
        <v>130.0</v>
      </c>
      <c r="B123" s="9">
        <v>3.7060301E7</v>
      </c>
      <c r="C123" s="9" t="s">
        <v>1701</v>
      </c>
      <c r="D123" s="9">
        <v>5.3284625E7</v>
      </c>
      <c r="E123" s="22">
        <v>41459.0</v>
      </c>
      <c r="F123" s="63" t="str">
        <f t="shared" si="1"/>
        <v>12</v>
      </c>
      <c r="G123" s="63" t="s">
        <v>1580</v>
      </c>
      <c r="H123" s="9"/>
      <c r="I123" s="150" t="str">
        <f t="shared" si="2"/>
        <v>0</v>
      </c>
      <c r="J123" s="150" t="str">
        <f t="shared" si="3"/>
        <v>0</v>
      </c>
      <c r="K123" s="150" t="str">
        <f t="shared" si="4"/>
        <v>0</v>
      </c>
      <c r="L123" s="151" t="str">
        <f t="shared" si="5"/>
        <v>1</v>
      </c>
    </row>
    <row r="124" ht="15.75" customHeight="1">
      <c r="A124" s="5">
        <v>131.0</v>
      </c>
      <c r="B124" s="6">
        <v>3.7099313E7</v>
      </c>
      <c r="C124" s="6" t="s">
        <v>1702</v>
      </c>
      <c r="D124" s="6">
        <v>5.6998944E7</v>
      </c>
      <c r="E124" s="20">
        <v>43235.0</v>
      </c>
      <c r="F124" s="58" t="str">
        <f t="shared" si="1"/>
        <v>7</v>
      </c>
      <c r="G124" s="58" t="s">
        <v>1580</v>
      </c>
      <c r="H124" s="6"/>
      <c r="I124" s="150" t="str">
        <f t="shared" si="2"/>
        <v>0</v>
      </c>
      <c r="J124" s="152" t="str">
        <f t="shared" si="3"/>
        <v>1</v>
      </c>
      <c r="K124" s="150" t="str">
        <f t="shared" si="4"/>
        <v>0</v>
      </c>
      <c r="L124" s="153" t="str">
        <f t="shared" si="5"/>
        <v>0</v>
      </c>
    </row>
    <row r="125" ht="15.75" customHeight="1">
      <c r="A125" s="8">
        <v>132.0</v>
      </c>
      <c r="B125" s="9">
        <v>3.7388128E7</v>
      </c>
      <c r="C125" s="9" t="s">
        <v>1703</v>
      </c>
      <c r="D125" s="9"/>
      <c r="E125" s="22">
        <v>41281.0</v>
      </c>
      <c r="F125" s="63" t="str">
        <f t="shared" si="1"/>
        <v>12</v>
      </c>
      <c r="G125" s="63" t="s">
        <v>1580</v>
      </c>
      <c r="H125" s="9"/>
      <c r="I125" s="150" t="str">
        <f t="shared" si="2"/>
        <v>0</v>
      </c>
      <c r="J125" s="150" t="str">
        <f t="shared" si="3"/>
        <v>0</v>
      </c>
      <c r="K125" s="150" t="str">
        <f t="shared" si="4"/>
        <v>0</v>
      </c>
      <c r="L125" s="151" t="str">
        <f t="shared" si="5"/>
        <v>1</v>
      </c>
    </row>
    <row r="126" ht="15.75" customHeight="1">
      <c r="A126" s="5">
        <v>133.0</v>
      </c>
      <c r="B126" s="6">
        <v>3.7388128E7</v>
      </c>
      <c r="C126" s="6" t="s">
        <v>1704</v>
      </c>
      <c r="D126" s="6"/>
      <c r="E126" s="20">
        <v>42254.0</v>
      </c>
      <c r="F126" s="58" t="str">
        <f t="shared" si="1"/>
        <v>10</v>
      </c>
      <c r="G126" s="58" t="s">
        <v>1580</v>
      </c>
      <c r="H126" s="6"/>
      <c r="I126" s="150" t="str">
        <f t="shared" si="2"/>
        <v>0</v>
      </c>
      <c r="J126" s="150" t="str">
        <f t="shared" si="3"/>
        <v>0</v>
      </c>
      <c r="K126" s="152" t="str">
        <f t="shared" si="4"/>
        <v>1</v>
      </c>
      <c r="L126" s="153" t="str">
        <f t="shared" si="5"/>
        <v>0</v>
      </c>
    </row>
    <row r="127" ht="15.75" customHeight="1">
      <c r="A127" s="8">
        <v>134.0</v>
      </c>
      <c r="B127" s="9">
        <v>3.7388128E7</v>
      </c>
      <c r="C127" s="9" t="s">
        <v>1705</v>
      </c>
      <c r="D127" s="9"/>
      <c r="E127" s="22">
        <v>43740.0</v>
      </c>
      <c r="F127" s="63" t="str">
        <f t="shared" si="1"/>
        <v>6</v>
      </c>
      <c r="G127" s="63" t="s">
        <v>1580</v>
      </c>
      <c r="H127" s="9"/>
      <c r="I127" s="150" t="str">
        <f t="shared" si="2"/>
        <v>0</v>
      </c>
      <c r="J127" s="152" t="str">
        <f t="shared" si="3"/>
        <v>1</v>
      </c>
      <c r="K127" s="150" t="str">
        <f t="shared" si="4"/>
        <v>0</v>
      </c>
      <c r="L127" s="153" t="str">
        <f t="shared" si="5"/>
        <v>0</v>
      </c>
    </row>
    <row r="128" ht="15.75" customHeight="1">
      <c r="A128" s="5">
        <v>135.0</v>
      </c>
      <c r="B128" s="6">
        <v>3.7782026E7</v>
      </c>
      <c r="C128" s="6" t="s">
        <v>1706</v>
      </c>
      <c r="D128" s="6">
        <v>5.4519818E7</v>
      </c>
      <c r="E128" s="20">
        <v>42015.0</v>
      </c>
      <c r="F128" s="58" t="str">
        <f t="shared" si="1"/>
        <v>10</v>
      </c>
      <c r="G128" s="58" t="s">
        <v>1580</v>
      </c>
      <c r="H128" s="6"/>
      <c r="I128" s="150" t="str">
        <f t="shared" si="2"/>
        <v>0</v>
      </c>
      <c r="J128" s="150" t="str">
        <f t="shared" si="3"/>
        <v>0</v>
      </c>
      <c r="K128" s="152" t="str">
        <f t="shared" si="4"/>
        <v>1</v>
      </c>
      <c r="L128" s="153" t="str">
        <f t="shared" si="5"/>
        <v>0</v>
      </c>
    </row>
    <row r="129" ht="15.75" customHeight="1">
      <c r="A129" s="8">
        <v>136.0</v>
      </c>
      <c r="B129" s="9">
        <v>3.7782026E7</v>
      </c>
      <c r="C129" s="9" t="s">
        <v>1707</v>
      </c>
      <c r="D129" s="9">
        <v>5.5885848E7</v>
      </c>
      <c r="E129" s="22">
        <v>42680.0</v>
      </c>
      <c r="F129" s="63" t="str">
        <f t="shared" si="1"/>
        <v>9</v>
      </c>
      <c r="G129" s="63" t="s">
        <v>1580</v>
      </c>
      <c r="H129" s="9"/>
      <c r="I129" s="150" t="str">
        <f t="shared" si="2"/>
        <v>0</v>
      </c>
      <c r="J129" s="150" t="str">
        <f t="shared" si="3"/>
        <v>0</v>
      </c>
      <c r="K129" s="152" t="str">
        <f t="shared" si="4"/>
        <v>1</v>
      </c>
      <c r="L129" s="153" t="str">
        <f t="shared" si="5"/>
        <v>0</v>
      </c>
    </row>
    <row r="130" ht="15.75" customHeight="1">
      <c r="A130" s="5">
        <v>137.0</v>
      </c>
      <c r="B130" s="6">
        <v>3.8026805E7</v>
      </c>
      <c r="C130" s="6" t="s">
        <v>1708</v>
      </c>
      <c r="D130" s="6">
        <v>5.5761712E7</v>
      </c>
      <c r="E130" s="20">
        <v>42604.0</v>
      </c>
      <c r="F130" s="58" t="str">
        <f t="shared" si="1"/>
        <v>9</v>
      </c>
      <c r="G130" s="58" t="s">
        <v>1580</v>
      </c>
      <c r="H130" s="6"/>
      <c r="I130" s="150" t="str">
        <f t="shared" si="2"/>
        <v>0</v>
      </c>
      <c r="J130" s="150" t="str">
        <f t="shared" si="3"/>
        <v>0</v>
      </c>
      <c r="K130" s="152" t="str">
        <f t="shared" si="4"/>
        <v>1</v>
      </c>
      <c r="L130" s="153" t="str">
        <f t="shared" si="5"/>
        <v>0</v>
      </c>
    </row>
    <row r="131" ht="15.75" customHeight="1">
      <c r="A131" s="8">
        <v>138.0</v>
      </c>
      <c r="B131" s="9">
        <v>3.816591E7</v>
      </c>
      <c r="C131" s="9" t="s">
        <v>1709</v>
      </c>
      <c r="D131" s="9">
        <v>5.4055608E7</v>
      </c>
      <c r="E131" s="22">
        <v>41808.0</v>
      </c>
      <c r="F131" s="63" t="str">
        <f t="shared" si="1"/>
        <v>11</v>
      </c>
      <c r="G131" s="63" t="s">
        <v>1580</v>
      </c>
      <c r="H131" s="9"/>
      <c r="I131" s="150" t="str">
        <f t="shared" si="2"/>
        <v>0</v>
      </c>
      <c r="J131" s="150" t="str">
        <f t="shared" si="3"/>
        <v>0</v>
      </c>
      <c r="K131" s="152" t="str">
        <f t="shared" si="4"/>
        <v>1</v>
      </c>
      <c r="L131" s="153" t="str">
        <f t="shared" si="5"/>
        <v>0</v>
      </c>
    </row>
    <row r="132" ht="15.75" customHeight="1">
      <c r="A132" s="5">
        <v>139.0</v>
      </c>
      <c r="B132" s="6">
        <v>3.816591E7</v>
      </c>
      <c r="C132" s="6" t="s">
        <v>1710</v>
      </c>
      <c r="D132" s="6">
        <v>5.6052831E7</v>
      </c>
      <c r="E132" s="20">
        <v>42763.0</v>
      </c>
      <c r="F132" s="58" t="str">
        <f t="shared" si="1"/>
        <v>8</v>
      </c>
      <c r="G132" s="58" t="s">
        <v>1580</v>
      </c>
      <c r="H132" s="6"/>
      <c r="I132" s="150" t="str">
        <f t="shared" si="2"/>
        <v>0</v>
      </c>
      <c r="J132" s="152" t="str">
        <f t="shared" si="3"/>
        <v>1</v>
      </c>
      <c r="K132" s="150" t="str">
        <f t="shared" si="4"/>
        <v>0</v>
      </c>
      <c r="L132" s="153" t="str">
        <f t="shared" si="5"/>
        <v>0</v>
      </c>
    </row>
    <row r="133" ht="15.75" customHeight="1">
      <c r="A133" s="8">
        <v>140.0</v>
      </c>
      <c r="B133" s="9">
        <v>3.8625889E7</v>
      </c>
      <c r="C133" s="9" t="s">
        <v>1711</v>
      </c>
      <c r="D133" s="9">
        <v>5.8050642E7</v>
      </c>
      <c r="E133" s="22">
        <v>43780.0</v>
      </c>
      <c r="F133" s="63" t="str">
        <f t="shared" si="1"/>
        <v>6</v>
      </c>
      <c r="G133" s="63" t="s">
        <v>1580</v>
      </c>
      <c r="H133" s="9"/>
      <c r="I133" s="150" t="str">
        <f t="shared" si="2"/>
        <v>0</v>
      </c>
      <c r="J133" s="152" t="str">
        <f t="shared" si="3"/>
        <v>1</v>
      </c>
      <c r="K133" s="150" t="str">
        <f t="shared" si="4"/>
        <v>0</v>
      </c>
      <c r="L133" s="153" t="str">
        <f t="shared" si="5"/>
        <v>0</v>
      </c>
    </row>
    <row r="134" ht="15.75" customHeight="1">
      <c r="A134" s="5">
        <v>141.0</v>
      </c>
      <c r="B134" s="6">
        <v>3.8838668E7</v>
      </c>
      <c r="C134" s="6" t="s">
        <v>1712</v>
      </c>
      <c r="D134" s="6">
        <v>5.4352952E7</v>
      </c>
      <c r="E134" s="20">
        <v>41936.0</v>
      </c>
      <c r="F134" s="58" t="str">
        <f t="shared" si="1"/>
        <v>11</v>
      </c>
      <c r="G134" s="58" t="s">
        <v>1580</v>
      </c>
      <c r="H134" s="6"/>
      <c r="I134" s="150" t="str">
        <f t="shared" si="2"/>
        <v>0</v>
      </c>
      <c r="J134" s="150" t="str">
        <f t="shared" si="3"/>
        <v>0</v>
      </c>
      <c r="K134" s="152" t="str">
        <f t="shared" si="4"/>
        <v>1</v>
      </c>
      <c r="L134" s="153" t="str">
        <f t="shared" si="5"/>
        <v>0</v>
      </c>
    </row>
    <row r="135" ht="15.75" customHeight="1">
      <c r="A135" s="8">
        <v>143.0</v>
      </c>
      <c r="B135" s="9">
        <v>3.9464452E7</v>
      </c>
      <c r="C135" s="9" t="s">
        <v>1713</v>
      </c>
      <c r="D135" s="9">
        <v>5.6180642E7</v>
      </c>
      <c r="E135" s="22">
        <v>42808.0</v>
      </c>
      <c r="F135" s="63" t="str">
        <f t="shared" si="1"/>
        <v>8</v>
      </c>
      <c r="G135" s="63" t="s">
        <v>1580</v>
      </c>
      <c r="H135" s="9"/>
      <c r="I135" s="150" t="str">
        <f t="shared" si="2"/>
        <v>0</v>
      </c>
      <c r="J135" s="152" t="str">
        <f t="shared" si="3"/>
        <v>1</v>
      </c>
      <c r="K135" s="150" t="str">
        <f t="shared" si="4"/>
        <v>0</v>
      </c>
      <c r="L135" s="153" t="str">
        <f t="shared" si="5"/>
        <v>0</v>
      </c>
    </row>
    <row r="136" ht="15.75" customHeight="1">
      <c r="A136" s="5">
        <v>144.0</v>
      </c>
      <c r="B136" s="6">
        <v>3.9962767E7</v>
      </c>
      <c r="C136" s="6" t="s">
        <v>1714</v>
      </c>
      <c r="D136" s="6">
        <v>5.3600042E7</v>
      </c>
      <c r="E136" s="20">
        <v>41627.0</v>
      </c>
      <c r="F136" s="58" t="str">
        <f t="shared" si="1"/>
        <v>12</v>
      </c>
      <c r="G136" s="58" t="s">
        <v>1580</v>
      </c>
      <c r="H136" s="6"/>
      <c r="I136" s="150" t="str">
        <f t="shared" si="2"/>
        <v>0</v>
      </c>
      <c r="J136" s="150" t="str">
        <f t="shared" si="3"/>
        <v>0</v>
      </c>
      <c r="K136" s="150" t="str">
        <f t="shared" si="4"/>
        <v>0</v>
      </c>
      <c r="L136" s="151" t="str">
        <f t="shared" si="5"/>
        <v>1</v>
      </c>
    </row>
    <row r="137" ht="15.75" customHeight="1">
      <c r="A137" s="8">
        <v>145.0</v>
      </c>
      <c r="B137" s="9">
        <v>4.0133136E7</v>
      </c>
      <c r="C137" s="9" t="s">
        <v>1715</v>
      </c>
      <c r="D137" s="9">
        <v>5.5869445E7</v>
      </c>
      <c r="E137" s="22">
        <v>42658.0</v>
      </c>
      <c r="F137" s="63" t="str">
        <f t="shared" si="1"/>
        <v>9</v>
      </c>
      <c r="G137" s="63" t="s">
        <v>1580</v>
      </c>
      <c r="H137" s="9"/>
      <c r="I137" s="150" t="str">
        <f t="shared" si="2"/>
        <v>0</v>
      </c>
      <c r="J137" s="150" t="str">
        <f t="shared" si="3"/>
        <v>0</v>
      </c>
      <c r="K137" s="152" t="str">
        <f t="shared" si="4"/>
        <v>1</v>
      </c>
      <c r="L137" s="153" t="str">
        <f t="shared" si="5"/>
        <v>0</v>
      </c>
    </row>
    <row r="138" ht="15.75" customHeight="1">
      <c r="A138" s="5">
        <v>146.0</v>
      </c>
      <c r="B138" s="6">
        <v>4.0133136E7</v>
      </c>
      <c r="C138" s="6" t="s">
        <v>1716</v>
      </c>
      <c r="D138" s="6">
        <v>5.9693785E7</v>
      </c>
      <c r="E138" s="20">
        <v>44945.0</v>
      </c>
      <c r="F138" s="58" t="str">
        <f t="shared" si="1"/>
        <v>2</v>
      </c>
      <c r="G138" s="58" t="s">
        <v>1580</v>
      </c>
      <c r="H138" s="6"/>
      <c r="I138" s="150" t="str">
        <f t="shared" si="2"/>
        <v>0</v>
      </c>
      <c r="J138" s="150" t="str">
        <f t="shared" si="3"/>
        <v>0</v>
      </c>
      <c r="K138" s="150" t="str">
        <f t="shared" si="4"/>
        <v>0</v>
      </c>
      <c r="L138" s="153" t="str">
        <f t="shared" si="5"/>
        <v>0</v>
      </c>
    </row>
    <row r="139" ht="15.75" customHeight="1">
      <c r="A139" s="8">
        <v>147.0</v>
      </c>
      <c r="B139" s="9">
        <v>4.0137655E7</v>
      </c>
      <c r="C139" s="9" t="s">
        <v>1717</v>
      </c>
      <c r="D139" s="9">
        <v>5.8804044E7</v>
      </c>
      <c r="E139" s="22">
        <v>44297.0</v>
      </c>
      <c r="F139" s="63" t="str">
        <f t="shared" si="1"/>
        <v>4</v>
      </c>
      <c r="G139" s="63" t="s">
        <v>1580</v>
      </c>
      <c r="H139" s="9"/>
      <c r="I139" s="152" t="str">
        <f t="shared" si="2"/>
        <v>1</v>
      </c>
      <c r="J139" s="150" t="str">
        <f t="shared" si="3"/>
        <v>0</v>
      </c>
      <c r="K139" s="150" t="str">
        <f t="shared" si="4"/>
        <v>0</v>
      </c>
      <c r="L139" s="153" t="str">
        <f t="shared" si="5"/>
        <v>0</v>
      </c>
    </row>
    <row r="140" ht="15.75" customHeight="1">
      <c r="A140" s="5">
        <v>150.0</v>
      </c>
      <c r="B140" s="6">
        <v>4.258637E7</v>
      </c>
      <c r="C140" s="6" t="s">
        <v>1718</v>
      </c>
      <c r="D140" s="6">
        <v>5.829578E7</v>
      </c>
      <c r="E140" s="20">
        <v>43946.0</v>
      </c>
      <c r="F140" s="58" t="str">
        <f t="shared" si="1"/>
        <v>5</v>
      </c>
      <c r="G140" s="58" t="s">
        <v>1580</v>
      </c>
      <c r="H140" s="6"/>
      <c r="I140" s="152" t="str">
        <f t="shared" si="2"/>
        <v>1</v>
      </c>
      <c r="J140" s="150" t="str">
        <f t="shared" si="3"/>
        <v>0</v>
      </c>
      <c r="K140" s="150" t="str">
        <f t="shared" si="4"/>
        <v>0</v>
      </c>
      <c r="L140" s="153" t="str">
        <f t="shared" si="5"/>
        <v>0</v>
      </c>
    </row>
    <row r="141" ht="15.75" customHeight="1">
      <c r="A141" s="8">
        <v>152.0</v>
      </c>
      <c r="B141" s="9">
        <v>4.49638E7</v>
      </c>
      <c r="C141" s="9" t="s">
        <v>1719</v>
      </c>
      <c r="D141" s="9">
        <v>5.862097E7</v>
      </c>
      <c r="E141" s="22">
        <v>44198.0</v>
      </c>
      <c r="F141" s="63" t="str">
        <f t="shared" si="1"/>
        <v>4</v>
      </c>
      <c r="G141" s="63" t="s">
        <v>1580</v>
      </c>
      <c r="H141" s="9"/>
      <c r="I141" s="152" t="str">
        <f t="shared" si="2"/>
        <v>1</v>
      </c>
      <c r="J141" s="150" t="str">
        <f t="shared" si="3"/>
        <v>0</v>
      </c>
      <c r="K141" s="150" t="str">
        <f t="shared" si="4"/>
        <v>0</v>
      </c>
      <c r="L141" s="153" t="str">
        <f t="shared" si="5"/>
        <v>0</v>
      </c>
    </row>
    <row r="142" ht="15.75" customHeight="1">
      <c r="A142" s="5">
        <v>153.0</v>
      </c>
      <c r="B142" s="6">
        <v>9.3895929E7</v>
      </c>
      <c r="C142" s="6" t="s">
        <v>1720</v>
      </c>
      <c r="D142" s="6"/>
      <c r="E142" s="20">
        <v>44209.0</v>
      </c>
      <c r="F142" s="58" t="str">
        <f t="shared" si="1"/>
        <v>4</v>
      </c>
      <c r="G142" s="58" t="s">
        <v>1580</v>
      </c>
      <c r="H142" s="6"/>
      <c r="I142" s="152" t="str">
        <f t="shared" si="2"/>
        <v>1</v>
      </c>
      <c r="J142" s="150" t="str">
        <f t="shared" si="3"/>
        <v>0</v>
      </c>
      <c r="K142" s="150" t="str">
        <f t="shared" si="4"/>
        <v>0</v>
      </c>
      <c r="L142" s="153" t="str">
        <f t="shared" si="5"/>
        <v>0</v>
      </c>
    </row>
    <row r="143" ht="15.75" customHeight="1">
      <c r="A143" s="8">
        <v>154.0</v>
      </c>
      <c r="B143" s="9">
        <v>9.3996095E7</v>
      </c>
      <c r="C143" s="9" t="s">
        <v>1591</v>
      </c>
      <c r="D143" s="9">
        <v>5.0289552E7</v>
      </c>
      <c r="E143" s="22">
        <v>40323.0</v>
      </c>
      <c r="F143" s="63" t="str">
        <f t="shared" si="1"/>
        <v>15</v>
      </c>
      <c r="G143" s="63" t="s">
        <v>1580</v>
      </c>
      <c r="H143" s="9"/>
      <c r="I143" s="150" t="str">
        <f t="shared" si="2"/>
        <v>0</v>
      </c>
      <c r="J143" s="150" t="str">
        <f t="shared" si="3"/>
        <v>0</v>
      </c>
      <c r="K143" s="150" t="str">
        <f t="shared" si="4"/>
        <v>0</v>
      </c>
      <c r="L143" s="151" t="str">
        <f t="shared" si="5"/>
        <v>1</v>
      </c>
    </row>
    <row r="144" ht="15.75" customHeight="1">
      <c r="A144" s="5">
        <v>155.0</v>
      </c>
      <c r="B144" s="6">
        <v>9.3996095E7</v>
      </c>
      <c r="C144" s="6" t="s">
        <v>1721</v>
      </c>
      <c r="D144" s="6">
        <v>4.9002705E7</v>
      </c>
      <c r="E144" s="20">
        <v>39910.0</v>
      </c>
      <c r="F144" s="58" t="str">
        <f t="shared" si="1"/>
        <v>16</v>
      </c>
      <c r="G144" s="58" t="s">
        <v>1580</v>
      </c>
      <c r="H144" s="6"/>
      <c r="I144" s="150" t="str">
        <f t="shared" si="2"/>
        <v>0</v>
      </c>
      <c r="J144" s="150" t="str">
        <f t="shared" si="3"/>
        <v>0</v>
      </c>
      <c r="K144" s="150" t="str">
        <f t="shared" si="4"/>
        <v>0</v>
      </c>
      <c r="L144" s="151" t="str">
        <f t="shared" si="5"/>
        <v>1</v>
      </c>
    </row>
    <row r="145" ht="15.75" customHeight="1">
      <c r="A145" s="8">
        <v>156.0</v>
      </c>
      <c r="B145" s="9">
        <v>9.4087495E7</v>
      </c>
      <c r="C145" s="9" t="s">
        <v>1722</v>
      </c>
      <c r="D145" s="9"/>
      <c r="E145" s="22">
        <v>42354.0</v>
      </c>
      <c r="F145" s="63" t="str">
        <f t="shared" si="1"/>
        <v>10</v>
      </c>
      <c r="G145" s="63" t="s">
        <v>1580</v>
      </c>
      <c r="H145" s="9"/>
      <c r="I145" s="150" t="str">
        <f t="shared" si="2"/>
        <v>0</v>
      </c>
      <c r="J145" s="150" t="str">
        <f t="shared" si="3"/>
        <v>0</v>
      </c>
      <c r="K145" s="152" t="str">
        <f t="shared" si="4"/>
        <v>1</v>
      </c>
      <c r="L145" s="153" t="str">
        <f t="shared" si="5"/>
        <v>0</v>
      </c>
    </row>
    <row r="146" ht="15.75" customHeight="1">
      <c r="A146" s="5">
        <v>157.0</v>
      </c>
      <c r="B146" s="6">
        <v>9.4290896E7</v>
      </c>
      <c r="C146" s="6" t="s">
        <v>1723</v>
      </c>
      <c r="D146" s="6">
        <v>5.6282538E7</v>
      </c>
      <c r="E146" s="20">
        <v>42851.0</v>
      </c>
      <c r="F146" s="58" t="str">
        <f t="shared" si="1"/>
        <v>8</v>
      </c>
      <c r="G146" s="58" t="s">
        <v>1580</v>
      </c>
      <c r="H146" s="6"/>
      <c r="I146" s="150" t="str">
        <f t="shared" si="2"/>
        <v>0</v>
      </c>
      <c r="J146" s="152" t="str">
        <f t="shared" si="3"/>
        <v>1</v>
      </c>
      <c r="K146" s="150" t="str">
        <f t="shared" si="4"/>
        <v>0</v>
      </c>
      <c r="L146" s="153" t="str">
        <f t="shared" si="5"/>
        <v>0</v>
      </c>
    </row>
    <row r="147" ht="15.75" customHeight="1">
      <c r="A147" s="8">
        <v>158.0</v>
      </c>
      <c r="B147" s="9">
        <v>9.4521109E7</v>
      </c>
      <c r="C147" s="9" t="s">
        <v>1724</v>
      </c>
      <c r="D147" s="9"/>
      <c r="E147" s="22">
        <v>43513.0</v>
      </c>
      <c r="F147" s="63" t="str">
        <f t="shared" si="1"/>
        <v>6</v>
      </c>
      <c r="G147" s="63" t="s">
        <v>1580</v>
      </c>
      <c r="H147" s="9"/>
      <c r="I147" s="150" t="str">
        <f t="shared" si="2"/>
        <v>0</v>
      </c>
      <c r="J147" s="152" t="str">
        <f t="shared" si="3"/>
        <v>1</v>
      </c>
      <c r="K147" s="150" t="str">
        <f t="shared" si="4"/>
        <v>0</v>
      </c>
      <c r="L147" s="153" t="str">
        <f t="shared" si="5"/>
        <v>0</v>
      </c>
    </row>
    <row r="148" ht="15.75" customHeight="1">
      <c r="A148" s="5">
        <v>159.0</v>
      </c>
      <c r="B148" s="6">
        <v>9.5040589E7</v>
      </c>
      <c r="C148" s="6" t="s">
        <v>1725</v>
      </c>
      <c r="D148" s="6">
        <v>5.5389451E7</v>
      </c>
      <c r="E148" s="20">
        <v>42398.0</v>
      </c>
      <c r="F148" s="58" t="str">
        <f t="shared" si="1"/>
        <v>9</v>
      </c>
      <c r="G148" s="58" t="s">
        <v>1580</v>
      </c>
      <c r="H148" s="6"/>
      <c r="I148" s="150" t="str">
        <f t="shared" si="2"/>
        <v>0</v>
      </c>
      <c r="J148" s="150" t="str">
        <f t="shared" si="3"/>
        <v>0</v>
      </c>
      <c r="K148" s="152" t="str">
        <f t="shared" si="4"/>
        <v>1</v>
      </c>
      <c r="L148" s="153" t="str">
        <f t="shared" si="5"/>
        <v>0</v>
      </c>
    </row>
    <row r="149" ht="15.75" customHeight="1">
      <c r="A149" s="8">
        <v>160.0</v>
      </c>
      <c r="B149" s="9">
        <v>1.0000016E7</v>
      </c>
      <c r="C149" s="9" t="s">
        <v>1726</v>
      </c>
      <c r="D149" s="9">
        <v>5.6482959E7</v>
      </c>
      <c r="E149" s="22">
        <v>42962.0</v>
      </c>
      <c r="F149" s="63" t="str">
        <f t="shared" si="1"/>
        <v>8</v>
      </c>
      <c r="G149" s="63" t="s">
        <v>1580</v>
      </c>
      <c r="H149" s="9"/>
      <c r="I149" s="150" t="str">
        <f t="shared" si="2"/>
        <v>0</v>
      </c>
      <c r="J149" s="152" t="str">
        <f t="shared" si="3"/>
        <v>1</v>
      </c>
      <c r="K149" s="150" t="str">
        <f t="shared" si="4"/>
        <v>0</v>
      </c>
      <c r="L149" s="153" t="str">
        <f t="shared" si="5"/>
        <v>0</v>
      </c>
    </row>
    <row r="150" ht="15.75" customHeight="1">
      <c r="A150" s="5">
        <v>161.0</v>
      </c>
      <c r="B150" s="6">
        <v>1.0000017E7</v>
      </c>
      <c r="C150" s="6" t="s">
        <v>1727</v>
      </c>
      <c r="D150" s="6">
        <v>5.3814583E7</v>
      </c>
      <c r="E150" s="20">
        <v>41719.0</v>
      </c>
      <c r="F150" s="58" t="str">
        <f t="shared" si="1"/>
        <v>11</v>
      </c>
      <c r="G150" s="58" t="s">
        <v>1580</v>
      </c>
      <c r="H150" s="6"/>
      <c r="I150" s="150" t="str">
        <f t="shared" si="2"/>
        <v>0</v>
      </c>
      <c r="J150" s="150" t="str">
        <f t="shared" si="3"/>
        <v>0</v>
      </c>
      <c r="K150" s="152" t="str">
        <f t="shared" si="4"/>
        <v>1</v>
      </c>
      <c r="L150" s="153" t="str">
        <f t="shared" si="5"/>
        <v>0</v>
      </c>
    </row>
    <row r="151" ht="15.75" customHeight="1">
      <c r="A151" s="8">
        <v>162.0</v>
      </c>
      <c r="B151" s="9">
        <v>1.0000017E7</v>
      </c>
      <c r="C151" s="9" t="s">
        <v>1728</v>
      </c>
      <c r="D151" s="9">
        <v>5.5180992E7</v>
      </c>
      <c r="E151" s="22">
        <v>42350.0</v>
      </c>
      <c r="F151" s="63" t="str">
        <f t="shared" si="1"/>
        <v>10</v>
      </c>
      <c r="G151" s="63" t="s">
        <v>1580</v>
      </c>
      <c r="H151" s="9"/>
      <c r="I151" s="150" t="str">
        <f t="shared" si="2"/>
        <v>0</v>
      </c>
      <c r="J151" s="150" t="str">
        <f t="shared" si="3"/>
        <v>0</v>
      </c>
      <c r="K151" s="152" t="str">
        <f t="shared" si="4"/>
        <v>1</v>
      </c>
      <c r="L151" s="153" t="str">
        <f t="shared" si="5"/>
        <v>0</v>
      </c>
    </row>
    <row r="152" ht="15.75" customHeight="1">
      <c r="A152" s="5">
        <v>163.0</v>
      </c>
      <c r="B152" s="6">
        <v>1.0000018E7</v>
      </c>
      <c r="C152" s="6" t="s">
        <v>1729</v>
      </c>
      <c r="D152" s="6">
        <v>5.7523452E7</v>
      </c>
      <c r="E152" s="20">
        <v>43503.0</v>
      </c>
      <c r="F152" s="58" t="str">
        <f t="shared" si="1"/>
        <v>6</v>
      </c>
      <c r="G152" s="58" t="s">
        <v>1580</v>
      </c>
      <c r="H152" s="6"/>
      <c r="I152" s="150" t="str">
        <f t="shared" si="2"/>
        <v>0</v>
      </c>
      <c r="J152" s="152" t="str">
        <f t="shared" si="3"/>
        <v>1</v>
      </c>
      <c r="K152" s="150" t="str">
        <f t="shared" si="4"/>
        <v>0</v>
      </c>
      <c r="L152" s="153" t="str">
        <f t="shared" si="5"/>
        <v>0</v>
      </c>
    </row>
    <row r="153" ht="15.75" customHeight="1">
      <c r="A153" s="8">
        <v>164.0</v>
      </c>
      <c r="B153" s="9">
        <v>1.0000018E7</v>
      </c>
      <c r="C153" s="9" t="s">
        <v>1730</v>
      </c>
      <c r="D153" s="9">
        <v>5.9246931E7</v>
      </c>
      <c r="E153" s="22">
        <v>44657.0</v>
      </c>
      <c r="F153" s="63" t="str">
        <f t="shared" si="1"/>
        <v>3</v>
      </c>
      <c r="G153" s="63" t="s">
        <v>1580</v>
      </c>
      <c r="H153" s="9"/>
      <c r="I153" s="150" t="str">
        <f t="shared" si="2"/>
        <v>0</v>
      </c>
      <c r="J153" s="150" t="str">
        <f t="shared" si="3"/>
        <v>0</v>
      </c>
      <c r="K153" s="150" t="str">
        <f t="shared" si="4"/>
        <v>0</v>
      </c>
      <c r="L153" s="153" t="str">
        <f t="shared" si="5"/>
        <v>0</v>
      </c>
    </row>
    <row r="154" ht="15.75" customHeight="1">
      <c r="A154" s="5">
        <v>165.0</v>
      </c>
      <c r="B154" s="6">
        <v>1.0000019E7</v>
      </c>
      <c r="C154" s="6" t="s">
        <v>1731</v>
      </c>
      <c r="D154" s="6">
        <v>5.4525502E7</v>
      </c>
      <c r="E154" s="20">
        <v>42057.0</v>
      </c>
      <c r="F154" s="58" t="str">
        <f t="shared" si="1"/>
        <v>10</v>
      </c>
      <c r="G154" s="58" t="s">
        <v>1580</v>
      </c>
      <c r="H154" s="6"/>
      <c r="I154" s="150" t="str">
        <f t="shared" si="2"/>
        <v>0</v>
      </c>
      <c r="J154" s="150" t="str">
        <f t="shared" si="3"/>
        <v>0</v>
      </c>
      <c r="K154" s="152" t="str">
        <f t="shared" si="4"/>
        <v>1</v>
      </c>
      <c r="L154" s="153" t="str">
        <f t="shared" si="5"/>
        <v>0</v>
      </c>
    </row>
    <row r="155" ht="15.75" customHeight="1">
      <c r="A155" s="8">
        <v>166.0</v>
      </c>
      <c r="B155" s="9">
        <v>1.000002E7</v>
      </c>
      <c r="C155" s="9" t="s">
        <v>1732</v>
      </c>
      <c r="D155" s="9">
        <v>5.4299563E7</v>
      </c>
      <c r="E155" s="22">
        <v>41910.0</v>
      </c>
      <c r="F155" s="63" t="str">
        <f t="shared" si="1"/>
        <v>11</v>
      </c>
      <c r="G155" s="63" t="s">
        <v>1580</v>
      </c>
      <c r="H155" s="9"/>
      <c r="I155" s="150" t="str">
        <f t="shared" si="2"/>
        <v>0</v>
      </c>
      <c r="J155" s="150" t="str">
        <f t="shared" si="3"/>
        <v>0</v>
      </c>
      <c r="K155" s="152" t="str">
        <f t="shared" si="4"/>
        <v>1</v>
      </c>
      <c r="L155" s="153" t="str">
        <f t="shared" si="5"/>
        <v>0</v>
      </c>
    </row>
    <row r="156" ht="15.75" customHeight="1">
      <c r="A156" s="5">
        <v>167.0</v>
      </c>
      <c r="B156" s="6">
        <v>1.000002E7</v>
      </c>
      <c r="C156" s="6" t="s">
        <v>1733</v>
      </c>
      <c r="D156" s="6">
        <v>5.7477622E7</v>
      </c>
      <c r="E156" s="20">
        <v>43505.0</v>
      </c>
      <c r="F156" s="58" t="str">
        <f t="shared" si="1"/>
        <v>6</v>
      </c>
      <c r="G156" s="58" t="s">
        <v>1580</v>
      </c>
      <c r="H156" s="6"/>
      <c r="I156" s="150" t="str">
        <f t="shared" si="2"/>
        <v>0</v>
      </c>
      <c r="J156" s="152" t="str">
        <f t="shared" si="3"/>
        <v>1</v>
      </c>
      <c r="K156" s="150" t="str">
        <f t="shared" si="4"/>
        <v>0</v>
      </c>
      <c r="L156" s="153" t="str">
        <f t="shared" si="5"/>
        <v>0</v>
      </c>
    </row>
    <row r="157" ht="15.75" customHeight="1">
      <c r="A157" s="8">
        <v>168.0</v>
      </c>
      <c r="B157" s="9">
        <v>1.0000021E7</v>
      </c>
      <c r="C157" s="9" t="s">
        <v>1734</v>
      </c>
      <c r="D157" s="9">
        <v>9.5765873E7</v>
      </c>
      <c r="E157" s="22">
        <v>39128.0</v>
      </c>
      <c r="F157" s="63" t="str">
        <f t="shared" si="1"/>
        <v>18</v>
      </c>
      <c r="G157" s="63" t="s">
        <v>1580</v>
      </c>
      <c r="H157" s="9"/>
      <c r="I157" s="150" t="str">
        <f t="shared" si="2"/>
        <v>0</v>
      </c>
      <c r="J157" s="150" t="str">
        <f t="shared" si="3"/>
        <v>0</v>
      </c>
      <c r="K157" s="150" t="str">
        <f t="shared" si="4"/>
        <v>0</v>
      </c>
      <c r="L157" s="151" t="str">
        <f t="shared" si="5"/>
        <v>1</v>
      </c>
    </row>
    <row r="158" ht="15.75" customHeight="1">
      <c r="A158" s="5">
        <v>169.0</v>
      </c>
      <c r="B158" s="6">
        <v>3.9066896E7</v>
      </c>
      <c r="C158" s="6" t="s">
        <v>1151</v>
      </c>
      <c r="D158" s="6">
        <v>3.7113751E7</v>
      </c>
      <c r="E158" s="20">
        <v>42618.0</v>
      </c>
      <c r="F158" s="58" t="str">
        <f t="shared" si="1"/>
        <v>9</v>
      </c>
      <c r="G158" s="58"/>
      <c r="H158" s="6"/>
      <c r="I158" s="6" t="str">
        <f t="shared" si="2"/>
        <v>0</v>
      </c>
      <c r="J158" s="6" t="str">
        <f t="shared" si="3"/>
        <v>0</v>
      </c>
      <c r="K158" s="6" t="str">
        <f t="shared" si="4"/>
        <v>1</v>
      </c>
      <c r="L158" s="21" t="str">
        <f t="shared" si="5"/>
        <v>0</v>
      </c>
    </row>
    <row r="159" ht="15.75" customHeight="1">
      <c r="A159" s="25">
        <v>167.0</v>
      </c>
      <c r="B159" s="26">
        <v>2.79330531E8</v>
      </c>
      <c r="C159" s="26" t="s">
        <v>1735</v>
      </c>
      <c r="D159" s="26">
        <v>4.9087221E7</v>
      </c>
      <c r="E159" s="27">
        <v>39773.0</v>
      </c>
      <c r="F159" s="80" t="str">
        <f t="shared" si="1"/>
        <v>17</v>
      </c>
      <c r="G159" s="80"/>
      <c r="H159" s="26"/>
      <c r="I159" s="26" t="str">
        <f t="shared" si="2"/>
        <v>0</v>
      </c>
      <c r="J159" s="26" t="str">
        <f t="shared" si="3"/>
        <v>0</v>
      </c>
      <c r="K159" s="26" t="str">
        <f t="shared" si="4"/>
        <v>0</v>
      </c>
      <c r="L159" s="28" t="str">
        <f t="shared" si="5"/>
        <v>1</v>
      </c>
    </row>
    <row r="160" ht="15.75" customHeight="1">
      <c r="A160" s="84"/>
      <c r="B160" s="84"/>
      <c r="C160" s="84"/>
      <c r="D160" s="84"/>
      <c r="E160" s="154"/>
      <c r="F160" s="84"/>
      <c r="G160" s="84"/>
    </row>
    <row r="161" ht="15.75" customHeight="1">
      <c r="A161" s="84"/>
      <c r="B161" s="84"/>
      <c r="C161" s="84"/>
      <c r="D161" s="84"/>
      <c r="E161" s="154"/>
      <c r="F161" s="84"/>
      <c r="G161" s="84"/>
    </row>
    <row r="162" ht="15.75" customHeight="1">
      <c r="A162" s="84"/>
      <c r="B162" s="84"/>
      <c r="C162" s="84"/>
      <c r="D162" s="84"/>
      <c r="E162" s="154"/>
      <c r="F162" s="84"/>
      <c r="G162" s="84"/>
    </row>
    <row r="163" ht="15.75" customHeight="1">
      <c r="A163" s="84"/>
      <c r="B163" s="84"/>
      <c r="C163" s="84"/>
      <c r="D163" s="84"/>
      <c r="E163" s="154"/>
      <c r="F163" s="84"/>
      <c r="G163" s="84"/>
    </row>
    <row r="164" ht="15.75" customHeight="1">
      <c r="A164" s="84"/>
      <c r="B164" s="84"/>
      <c r="C164" s="84"/>
      <c r="D164" s="84"/>
      <c r="E164" s="154"/>
      <c r="F164" s="84"/>
      <c r="G164" s="84"/>
    </row>
    <row r="165" ht="15.75" customHeight="1">
      <c r="A165" s="84"/>
      <c r="B165" s="84"/>
      <c r="C165" s="84"/>
      <c r="D165" s="84"/>
      <c r="E165" s="154"/>
      <c r="F165" s="84"/>
      <c r="G165" s="84"/>
    </row>
    <row r="166" ht="15.75" customHeight="1">
      <c r="A166" s="84"/>
      <c r="B166" s="84"/>
      <c r="C166" s="84"/>
      <c r="D166" s="84"/>
      <c r="E166" s="154"/>
      <c r="F166" s="84"/>
      <c r="G166" s="84"/>
    </row>
    <row r="167" ht="15.75" customHeight="1">
      <c r="A167" s="84"/>
      <c r="B167" s="84"/>
      <c r="C167" s="84"/>
      <c r="D167" s="84"/>
      <c r="E167" s="154"/>
      <c r="F167" s="84"/>
      <c r="G167" s="84"/>
    </row>
    <row r="168" ht="15.75" customHeight="1">
      <c r="A168" s="84"/>
      <c r="B168" s="84"/>
      <c r="C168" s="84"/>
      <c r="D168" s="84"/>
      <c r="E168" s="154"/>
      <c r="F168" s="84"/>
      <c r="G168" s="84"/>
    </row>
    <row r="169" ht="15.75" customHeight="1">
      <c r="A169" s="84"/>
      <c r="B169" s="84"/>
      <c r="C169" s="84"/>
      <c r="D169" s="84"/>
      <c r="E169" s="154"/>
      <c r="F169" s="84"/>
      <c r="G169" s="84"/>
    </row>
    <row r="170" ht="15.75" customHeight="1">
      <c r="A170" s="84"/>
      <c r="B170" s="84"/>
      <c r="C170" s="84"/>
      <c r="D170" s="84"/>
      <c r="E170" s="154"/>
      <c r="F170" s="84"/>
      <c r="G170" s="84"/>
    </row>
    <row r="171" ht="15.75" customHeight="1">
      <c r="A171" s="84"/>
      <c r="B171" s="84"/>
      <c r="C171" s="84"/>
      <c r="D171" s="84"/>
      <c r="E171" s="154"/>
      <c r="F171" s="84"/>
      <c r="G171" s="84"/>
    </row>
    <row r="172" ht="15.75" customHeight="1">
      <c r="A172" s="84"/>
      <c r="B172" s="84"/>
      <c r="C172" s="84"/>
      <c r="D172" s="84"/>
      <c r="E172" s="154"/>
      <c r="F172" s="84"/>
      <c r="G172" s="84"/>
    </row>
    <row r="173" ht="15.75" customHeight="1">
      <c r="A173" s="84"/>
      <c r="B173" s="84"/>
      <c r="C173" s="84"/>
      <c r="D173" s="84"/>
      <c r="E173" s="154"/>
      <c r="F173" s="84"/>
      <c r="G173" s="84"/>
    </row>
    <row r="174" ht="15.75" customHeight="1">
      <c r="A174" s="84"/>
      <c r="B174" s="84"/>
      <c r="C174" s="84"/>
      <c r="D174" s="84"/>
      <c r="E174" s="154"/>
      <c r="F174" s="84"/>
      <c r="G174" s="84"/>
    </row>
    <row r="175" ht="15.75" customHeight="1">
      <c r="A175" s="84"/>
      <c r="B175" s="84"/>
      <c r="C175" s="84"/>
      <c r="D175" s="84"/>
      <c r="E175" s="154"/>
      <c r="F175" s="84"/>
      <c r="G175" s="84"/>
    </row>
    <row r="176" ht="15.75" customHeight="1">
      <c r="A176" s="84"/>
      <c r="B176" s="84"/>
      <c r="C176" s="84"/>
      <c r="D176" s="84"/>
      <c r="E176" s="154"/>
      <c r="F176" s="84"/>
      <c r="G176" s="84"/>
    </row>
    <row r="177" ht="15.75" customHeight="1">
      <c r="A177" s="84"/>
      <c r="B177" s="84"/>
      <c r="C177" s="84"/>
      <c r="D177" s="84"/>
      <c r="E177" s="154"/>
      <c r="F177" s="84"/>
      <c r="G177" s="84"/>
    </row>
    <row r="178" ht="15.75" customHeight="1">
      <c r="A178" s="84"/>
      <c r="B178" s="84"/>
      <c r="C178" s="84"/>
      <c r="D178" s="84"/>
      <c r="E178" s="154"/>
      <c r="F178" s="84"/>
      <c r="G178" s="84"/>
    </row>
    <row r="179" ht="15.75" customHeight="1">
      <c r="A179" s="84"/>
      <c r="B179" s="84"/>
      <c r="C179" s="84"/>
      <c r="D179" s="84"/>
      <c r="E179" s="154"/>
      <c r="F179" s="84"/>
      <c r="G179" s="84"/>
    </row>
    <row r="180" ht="15.75" customHeight="1">
      <c r="A180" s="84"/>
      <c r="B180" s="84"/>
      <c r="C180" s="84"/>
      <c r="D180" s="84"/>
      <c r="E180" s="154"/>
      <c r="F180" s="84"/>
      <c r="G180" s="84"/>
    </row>
    <row r="181" ht="15.75" customHeight="1">
      <c r="A181" s="84"/>
      <c r="B181" s="84"/>
      <c r="C181" s="84"/>
      <c r="D181" s="84"/>
      <c r="E181" s="154"/>
      <c r="F181" s="84"/>
      <c r="G181" s="84"/>
    </row>
    <row r="182" ht="15.75" customHeight="1">
      <c r="A182" s="84"/>
      <c r="B182" s="84"/>
      <c r="C182" s="84"/>
      <c r="D182" s="84"/>
      <c r="E182" s="154"/>
      <c r="F182" s="84"/>
      <c r="G182" s="84"/>
    </row>
    <row r="183" ht="15.75" customHeight="1">
      <c r="A183" s="84"/>
      <c r="B183" s="84"/>
      <c r="C183" s="84"/>
      <c r="D183" s="84"/>
      <c r="E183" s="154"/>
      <c r="F183" s="84"/>
      <c r="G183" s="84"/>
    </row>
    <row r="184" ht="15.75" customHeight="1">
      <c r="A184" s="84"/>
      <c r="B184" s="84"/>
      <c r="C184" s="84"/>
      <c r="D184" s="84"/>
      <c r="E184" s="154"/>
      <c r="F184" s="84"/>
      <c r="G184" s="84"/>
    </row>
    <row r="185" ht="15.75" customHeight="1">
      <c r="A185" s="84"/>
      <c r="B185" s="84"/>
      <c r="C185" s="84"/>
      <c r="D185" s="84"/>
      <c r="E185" s="154"/>
      <c r="F185" s="84"/>
      <c r="G185" s="84"/>
    </row>
    <row r="186" ht="15.75" customHeight="1">
      <c r="A186" s="84"/>
      <c r="B186" s="84"/>
      <c r="C186" s="84"/>
      <c r="D186" s="84"/>
      <c r="E186" s="154"/>
      <c r="F186" s="84"/>
      <c r="G186" s="84"/>
    </row>
    <row r="187" ht="15.75" customHeight="1">
      <c r="A187" s="84"/>
      <c r="B187" s="84"/>
      <c r="C187" s="84"/>
      <c r="D187" s="84"/>
      <c r="E187" s="154"/>
      <c r="F187" s="84"/>
      <c r="G187" s="84"/>
    </row>
    <row r="188" ht="15.75" customHeight="1">
      <c r="A188" s="84"/>
      <c r="B188" s="84"/>
      <c r="C188" s="84"/>
      <c r="D188" s="84"/>
      <c r="E188" s="154"/>
      <c r="F188" s="84"/>
      <c r="G188" s="84"/>
    </row>
    <row r="189" ht="15.75" customHeight="1">
      <c r="A189" s="84"/>
      <c r="B189" s="84"/>
      <c r="C189" s="84"/>
      <c r="D189" s="84"/>
      <c r="E189" s="154"/>
      <c r="F189" s="84"/>
      <c r="G189" s="84"/>
    </row>
    <row r="190" ht="15.75" customHeight="1">
      <c r="A190" s="84"/>
      <c r="B190" s="84"/>
      <c r="C190" s="84"/>
      <c r="D190" s="84"/>
      <c r="E190" s="154"/>
      <c r="F190" s="84"/>
      <c r="G190" s="84"/>
    </row>
    <row r="191" ht="15.75" customHeight="1">
      <c r="A191" s="84"/>
      <c r="B191" s="84"/>
      <c r="C191" s="84"/>
      <c r="D191" s="84"/>
      <c r="E191" s="154"/>
      <c r="F191" s="84"/>
      <c r="G191" s="84"/>
    </row>
    <row r="192" ht="15.75" customHeight="1">
      <c r="A192" s="84"/>
      <c r="B192" s="84"/>
      <c r="C192" s="84"/>
      <c r="D192" s="84"/>
      <c r="E192" s="154"/>
      <c r="F192" s="84"/>
      <c r="G192" s="84"/>
    </row>
    <row r="193" ht="15.75" customHeight="1">
      <c r="A193" s="84"/>
      <c r="B193" s="84"/>
      <c r="C193" s="84"/>
      <c r="D193" s="84"/>
      <c r="E193" s="154"/>
      <c r="F193" s="84"/>
      <c r="G193" s="84"/>
    </row>
    <row r="194" ht="15.75" customHeight="1">
      <c r="A194" s="84"/>
      <c r="B194" s="84"/>
      <c r="C194" s="84"/>
      <c r="D194" s="84"/>
      <c r="E194" s="154"/>
      <c r="F194" s="84"/>
      <c r="G194" s="84"/>
    </row>
    <row r="195" ht="15.75" customHeight="1">
      <c r="A195" s="84"/>
      <c r="B195" s="84"/>
      <c r="C195" s="84"/>
      <c r="D195" s="84"/>
      <c r="E195" s="154"/>
      <c r="F195" s="84"/>
      <c r="G195" s="84"/>
    </row>
    <row r="196" ht="15.75" customHeight="1">
      <c r="A196" s="84"/>
      <c r="B196" s="84"/>
      <c r="C196" s="84"/>
      <c r="D196" s="84"/>
      <c r="E196" s="154"/>
      <c r="F196" s="84"/>
      <c r="G196" s="84"/>
    </row>
    <row r="197" ht="15.75" customHeight="1">
      <c r="A197" s="84"/>
      <c r="B197" s="84"/>
      <c r="C197" s="84"/>
      <c r="D197" s="84"/>
      <c r="E197" s="154"/>
      <c r="F197" s="84"/>
      <c r="G197" s="84"/>
    </row>
    <row r="198" ht="15.75" customHeight="1">
      <c r="A198" s="84"/>
      <c r="B198" s="84"/>
      <c r="C198" s="84"/>
      <c r="D198" s="84"/>
      <c r="E198" s="154"/>
      <c r="F198" s="84"/>
      <c r="G198" s="84"/>
    </row>
    <row r="199" ht="15.75" customHeight="1">
      <c r="A199" s="84"/>
      <c r="B199" s="84"/>
      <c r="C199" s="84"/>
      <c r="D199" s="84"/>
      <c r="E199" s="154"/>
      <c r="F199" s="84"/>
      <c r="G199" s="84"/>
    </row>
    <row r="200" ht="15.75" customHeight="1">
      <c r="A200" s="84"/>
      <c r="B200" s="84"/>
      <c r="C200" s="84"/>
      <c r="D200" s="84"/>
      <c r="E200" s="154"/>
      <c r="F200" s="84"/>
      <c r="G200" s="84"/>
    </row>
    <row r="201" ht="15.75" customHeight="1">
      <c r="A201" s="84"/>
      <c r="B201" s="84"/>
      <c r="C201" s="84"/>
      <c r="D201" s="84"/>
      <c r="E201" s="154"/>
      <c r="F201" s="84"/>
      <c r="G201" s="84"/>
    </row>
    <row r="202" ht="15.75" customHeight="1">
      <c r="A202" s="84"/>
      <c r="B202" s="84"/>
      <c r="C202" s="84"/>
      <c r="D202" s="84"/>
      <c r="E202" s="154"/>
      <c r="F202" s="84"/>
      <c r="G202" s="84"/>
    </row>
    <row r="203" ht="15.75" customHeight="1">
      <c r="A203" s="84"/>
      <c r="B203" s="84"/>
      <c r="C203" s="84"/>
      <c r="D203" s="84"/>
      <c r="E203" s="154"/>
      <c r="F203" s="84"/>
      <c r="G203" s="84"/>
    </row>
    <row r="204" ht="15.75" customHeight="1">
      <c r="A204" s="84"/>
      <c r="B204" s="84"/>
      <c r="C204" s="84"/>
      <c r="D204" s="84"/>
      <c r="E204" s="154"/>
      <c r="F204" s="84"/>
      <c r="G204" s="84"/>
    </row>
    <row r="205" ht="15.75" customHeight="1">
      <c r="A205" s="84"/>
      <c r="B205" s="84"/>
      <c r="C205" s="84"/>
      <c r="D205" s="84"/>
      <c r="E205" s="154"/>
      <c r="F205" s="84"/>
      <c r="G205" s="84"/>
    </row>
    <row r="206" ht="15.75" customHeight="1">
      <c r="A206" s="84"/>
      <c r="B206" s="84"/>
      <c r="C206" s="84"/>
      <c r="D206" s="84"/>
      <c r="E206" s="154"/>
      <c r="F206" s="84"/>
      <c r="G206" s="84"/>
    </row>
    <row r="207" ht="15.75" customHeight="1">
      <c r="A207" s="84"/>
      <c r="B207" s="84"/>
      <c r="C207" s="84"/>
      <c r="D207" s="84"/>
      <c r="E207" s="154"/>
      <c r="F207" s="84"/>
      <c r="G207" s="84"/>
    </row>
    <row r="208" ht="15.75" customHeight="1">
      <c r="A208" s="84"/>
      <c r="B208" s="84"/>
      <c r="C208" s="84"/>
      <c r="D208" s="84"/>
      <c r="E208" s="154"/>
      <c r="F208" s="84"/>
      <c r="G208" s="84"/>
    </row>
    <row r="209" ht="15.75" customHeight="1">
      <c r="A209" s="84"/>
      <c r="B209" s="84"/>
      <c r="C209" s="84"/>
      <c r="D209" s="84"/>
      <c r="E209" s="154"/>
      <c r="F209" s="84"/>
      <c r="G209" s="84"/>
    </row>
    <row r="210" ht="15.75" customHeight="1">
      <c r="A210" s="84"/>
      <c r="B210" s="84"/>
      <c r="C210" s="84"/>
      <c r="D210" s="84"/>
      <c r="E210" s="154"/>
      <c r="F210" s="84"/>
      <c r="G210" s="84"/>
    </row>
    <row r="211" ht="15.75" customHeight="1">
      <c r="A211" s="84"/>
      <c r="B211" s="84"/>
      <c r="C211" s="84"/>
      <c r="D211" s="84"/>
      <c r="E211" s="154"/>
      <c r="F211" s="84"/>
      <c r="G211" s="84"/>
    </row>
    <row r="212" ht="15.75" customHeight="1">
      <c r="A212" s="84"/>
      <c r="B212" s="84"/>
      <c r="C212" s="84"/>
      <c r="D212" s="84"/>
      <c r="E212" s="154"/>
      <c r="F212" s="84"/>
      <c r="G212" s="84"/>
    </row>
    <row r="213" ht="15.75" customHeight="1">
      <c r="A213" s="84"/>
      <c r="B213" s="84"/>
      <c r="C213" s="84"/>
      <c r="D213" s="84"/>
      <c r="E213" s="154"/>
      <c r="F213" s="84"/>
      <c r="G213" s="84"/>
    </row>
    <row r="214" ht="15.75" customHeight="1">
      <c r="A214" s="84"/>
      <c r="B214" s="84"/>
      <c r="C214" s="84"/>
      <c r="D214" s="84"/>
      <c r="E214" s="154"/>
      <c r="F214" s="84"/>
      <c r="G214" s="84"/>
    </row>
    <row r="215" ht="15.75" customHeight="1">
      <c r="A215" s="84"/>
      <c r="B215" s="84"/>
      <c r="C215" s="84"/>
      <c r="D215" s="84"/>
      <c r="E215" s="154"/>
      <c r="F215" s="84"/>
      <c r="G215" s="84"/>
    </row>
    <row r="216" ht="15.75" customHeight="1">
      <c r="A216" s="84"/>
      <c r="B216" s="84"/>
      <c r="C216" s="84"/>
      <c r="D216" s="84"/>
      <c r="E216" s="154"/>
      <c r="F216" s="84"/>
      <c r="G216" s="84"/>
    </row>
    <row r="217" ht="15.75" customHeight="1">
      <c r="A217" s="84"/>
      <c r="B217" s="84"/>
      <c r="C217" s="84"/>
      <c r="D217" s="84"/>
      <c r="E217" s="154"/>
      <c r="F217" s="84"/>
      <c r="G217" s="84"/>
    </row>
    <row r="218" ht="15.75" customHeight="1">
      <c r="A218" s="84"/>
      <c r="B218" s="84"/>
      <c r="C218" s="84"/>
      <c r="D218" s="84"/>
      <c r="E218" s="154"/>
      <c r="F218" s="84"/>
      <c r="G218" s="84"/>
    </row>
    <row r="219" ht="15.75" customHeight="1">
      <c r="A219" s="84"/>
      <c r="B219" s="84"/>
      <c r="C219" s="84"/>
      <c r="D219" s="84"/>
      <c r="E219" s="154"/>
      <c r="F219" s="84"/>
      <c r="G219" s="84"/>
    </row>
    <row r="220" ht="15.75" customHeight="1">
      <c r="A220" s="84"/>
      <c r="B220" s="84"/>
      <c r="C220" s="84"/>
      <c r="D220" s="84"/>
      <c r="E220" s="154"/>
      <c r="F220" s="84"/>
      <c r="G220" s="84"/>
    </row>
    <row r="221" ht="15.75" customHeight="1">
      <c r="A221" s="84"/>
      <c r="B221" s="84"/>
      <c r="C221" s="84"/>
      <c r="D221" s="84"/>
      <c r="E221" s="154"/>
      <c r="F221" s="84"/>
      <c r="G221" s="84"/>
    </row>
    <row r="222" ht="15.75" customHeight="1">
      <c r="A222" s="84"/>
      <c r="B222" s="84"/>
      <c r="C222" s="84"/>
      <c r="D222" s="84"/>
      <c r="E222" s="154"/>
      <c r="F222" s="84"/>
      <c r="G222" s="84"/>
    </row>
    <row r="223" ht="15.75" customHeight="1">
      <c r="A223" s="84"/>
      <c r="B223" s="84"/>
      <c r="C223" s="84"/>
      <c r="D223" s="84"/>
      <c r="E223" s="154"/>
      <c r="F223" s="84"/>
      <c r="G223" s="84"/>
    </row>
    <row r="224" ht="15.75" customHeight="1">
      <c r="A224" s="84"/>
      <c r="B224" s="84"/>
      <c r="C224" s="84"/>
      <c r="D224" s="84"/>
      <c r="E224" s="154"/>
      <c r="F224" s="84"/>
      <c r="G224" s="84"/>
    </row>
    <row r="225" ht="15.75" customHeight="1">
      <c r="A225" s="84"/>
      <c r="B225" s="84"/>
      <c r="C225" s="84"/>
      <c r="D225" s="84"/>
      <c r="E225" s="154"/>
      <c r="F225" s="84"/>
      <c r="G225" s="84"/>
    </row>
    <row r="226" ht="15.75" customHeight="1">
      <c r="A226" s="84"/>
      <c r="B226" s="84"/>
      <c r="C226" s="84"/>
      <c r="D226" s="84"/>
      <c r="E226" s="154"/>
      <c r="F226" s="84"/>
      <c r="G226" s="84"/>
    </row>
    <row r="227" ht="15.75" customHeight="1">
      <c r="A227" s="84"/>
      <c r="B227" s="84"/>
      <c r="C227" s="84"/>
      <c r="D227" s="84"/>
      <c r="E227" s="154"/>
      <c r="F227" s="84"/>
      <c r="G227" s="84"/>
    </row>
    <row r="228" ht="15.75" customHeight="1">
      <c r="A228" s="84"/>
      <c r="B228" s="84"/>
      <c r="C228" s="84"/>
      <c r="D228" s="84"/>
      <c r="E228" s="154"/>
      <c r="F228" s="84"/>
      <c r="G228" s="84"/>
    </row>
    <row r="229" ht="15.75" customHeight="1">
      <c r="A229" s="84"/>
      <c r="B229" s="84"/>
      <c r="C229" s="84"/>
      <c r="D229" s="84"/>
      <c r="E229" s="154"/>
      <c r="F229" s="84"/>
      <c r="G229" s="84"/>
    </row>
    <row r="230" ht="15.75" customHeight="1">
      <c r="A230" s="84"/>
      <c r="B230" s="84"/>
      <c r="C230" s="84"/>
      <c r="D230" s="84"/>
      <c r="E230" s="154"/>
      <c r="F230" s="84"/>
      <c r="G230" s="84"/>
    </row>
    <row r="231" ht="15.75" customHeight="1">
      <c r="A231" s="84"/>
      <c r="B231" s="84"/>
      <c r="C231" s="84"/>
      <c r="D231" s="84"/>
      <c r="E231" s="154"/>
      <c r="F231" s="84"/>
      <c r="G231" s="84"/>
    </row>
    <row r="232" ht="15.75" customHeight="1">
      <c r="A232" s="84"/>
      <c r="B232" s="84"/>
      <c r="C232" s="84"/>
      <c r="D232" s="84"/>
      <c r="E232" s="154"/>
      <c r="F232" s="84"/>
      <c r="G232" s="84"/>
    </row>
    <row r="233" ht="15.75" customHeight="1">
      <c r="A233" s="84"/>
      <c r="B233" s="84"/>
      <c r="C233" s="84"/>
      <c r="D233" s="84"/>
      <c r="E233" s="154"/>
      <c r="F233" s="84"/>
      <c r="G233" s="84"/>
    </row>
    <row r="234" ht="15.75" customHeight="1">
      <c r="A234" s="84"/>
      <c r="B234" s="84"/>
      <c r="C234" s="84"/>
      <c r="D234" s="84"/>
      <c r="E234" s="154"/>
      <c r="F234" s="84"/>
      <c r="G234" s="84"/>
    </row>
    <row r="235" ht="15.75" customHeight="1">
      <c r="A235" s="84"/>
      <c r="B235" s="84"/>
      <c r="C235" s="84"/>
      <c r="D235" s="84"/>
      <c r="E235" s="154"/>
      <c r="F235" s="84"/>
      <c r="G235" s="84"/>
    </row>
    <row r="236" ht="15.75" customHeight="1">
      <c r="A236" s="84"/>
      <c r="B236" s="84"/>
      <c r="C236" s="84"/>
      <c r="D236" s="84"/>
      <c r="E236" s="154"/>
      <c r="F236" s="84"/>
      <c r="G236" s="84"/>
    </row>
    <row r="237" ht="15.75" customHeight="1">
      <c r="A237" s="84"/>
      <c r="B237" s="84"/>
      <c r="C237" s="84"/>
      <c r="D237" s="84"/>
      <c r="E237" s="154"/>
      <c r="F237" s="84"/>
      <c r="G237" s="84"/>
    </row>
    <row r="238" ht="15.75" customHeight="1">
      <c r="A238" s="84"/>
      <c r="B238" s="84"/>
      <c r="C238" s="84"/>
      <c r="D238" s="84"/>
      <c r="E238" s="154"/>
      <c r="F238" s="84"/>
      <c r="G238" s="84"/>
    </row>
    <row r="239" ht="15.75" customHeight="1">
      <c r="A239" s="84"/>
      <c r="B239" s="84"/>
      <c r="C239" s="84"/>
      <c r="D239" s="84"/>
      <c r="E239" s="154"/>
      <c r="F239" s="84"/>
      <c r="G239" s="84"/>
    </row>
    <row r="240" ht="15.75" customHeight="1">
      <c r="A240" s="84"/>
      <c r="B240" s="84"/>
      <c r="C240" s="84"/>
      <c r="D240" s="84"/>
      <c r="E240" s="154"/>
      <c r="F240" s="84"/>
      <c r="G240" s="84"/>
    </row>
    <row r="241" ht="15.75" customHeight="1">
      <c r="A241" s="84"/>
      <c r="B241" s="84"/>
      <c r="C241" s="84"/>
      <c r="D241" s="84"/>
      <c r="E241" s="154"/>
      <c r="F241" s="84"/>
      <c r="G241" s="84"/>
    </row>
    <row r="242" ht="15.75" customHeight="1">
      <c r="A242" s="84"/>
      <c r="B242" s="84"/>
      <c r="C242" s="84"/>
      <c r="D242" s="84"/>
      <c r="E242" s="154"/>
      <c r="F242" s="84"/>
      <c r="G242" s="84"/>
    </row>
    <row r="243" ht="15.75" customHeight="1">
      <c r="A243" s="84"/>
      <c r="B243" s="84"/>
      <c r="C243" s="84"/>
      <c r="D243" s="84"/>
      <c r="E243" s="154"/>
      <c r="F243" s="84"/>
      <c r="G243" s="84"/>
    </row>
    <row r="244" ht="15.75" customHeight="1">
      <c r="A244" s="84"/>
      <c r="B244" s="84"/>
      <c r="C244" s="84"/>
      <c r="D244" s="84"/>
      <c r="E244" s="154"/>
      <c r="F244" s="84"/>
      <c r="G244" s="84"/>
    </row>
    <row r="245" ht="15.75" customHeight="1">
      <c r="A245" s="84"/>
      <c r="B245" s="84"/>
      <c r="C245" s="84"/>
      <c r="D245" s="84"/>
      <c r="E245" s="154"/>
      <c r="F245" s="84"/>
      <c r="G245" s="84"/>
    </row>
    <row r="246" ht="15.75" customHeight="1">
      <c r="A246" s="84"/>
      <c r="B246" s="84"/>
      <c r="C246" s="84"/>
      <c r="D246" s="84"/>
      <c r="E246" s="154"/>
      <c r="F246" s="84"/>
      <c r="G246" s="84"/>
    </row>
    <row r="247" ht="15.75" customHeight="1">
      <c r="A247" s="84"/>
      <c r="B247" s="84"/>
      <c r="C247" s="84"/>
      <c r="D247" s="84"/>
      <c r="E247" s="154"/>
      <c r="F247" s="84"/>
      <c r="G247" s="84"/>
    </row>
    <row r="248" ht="15.75" customHeight="1">
      <c r="A248" s="84"/>
      <c r="B248" s="84"/>
      <c r="C248" s="84"/>
      <c r="D248" s="84"/>
      <c r="E248" s="154"/>
      <c r="F248" s="84"/>
      <c r="G248" s="84"/>
    </row>
    <row r="249" ht="15.75" customHeight="1">
      <c r="A249" s="84"/>
      <c r="B249" s="84"/>
      <c r="C249" s="84"/>
      <c r="D249" s="84"/>
      <c r="E249" s="154"/>
      <c r="F249" s="84"/>
      <c r="G249" s="84"/>
    </row>
    <row r="250" ht="15.75" customHeight="1">
      <c r="A250" s="84"/>
      <c r="B250" s="84"/>
      <c r="C250" s="84"/>
      <c r="D250" s="84"/>
      <c r="E250" s="154"/>
      <c r="F250" s="84"/>
      <c r="G250" s="84"/>
    </row>
    <row r="251" ht="15.75" customHeight="1">
      <c r="A251" s="84"/>
      <c r="B251" s="84"/>
      <c r="C251" s="84"/>
      <c r="D251" s="84"/>
      <c r="E251" s="154"/>
      <c r="F251" s="84"/>
      <c r="G251" s="84"/>
    </row>
    <row r="252" ht="15.75" customHeight="1">
      <c r="A252" s="84"/>
      <c r="B252" s="84"/>
      <c r="C252" s="84"/>
      <c r="D252" s="84"/>
      <c r="E252" s="154"/>
      <c r="F252" s="84"/>
      <c r="G252" s="84"/>
    </row>
    <row r="253" ht="15.75" customHeight="1">
      <c r="A253" s="84"/>
      <c r="B253" s="84"/>
      <c r="C253" s="84"/>
      <c r="D253" s="84"/>
      <c r="E253" s="154"/>
      <c r="F253" s="84"/>
      <c r="G253" s="84"/>
    </row>
    <row r="254" ht="15.75" customHeight="1">
      <c r="A254" s="84"/>
      <c r="B254" s="84"/>
      <c r="C254" s="84"/>
      <c r="D254" s="84"/>
      <c r="E254" s="154"/>
      <c r="F254" s="84"/>
      <c r="G254" s="84"/>
    </row>
    <row r="255" ht="15.75" customHeight="1">
      <c r="A255" s="84"/>
      <c r="B255" s="84"/>
      <c r="C255" s="84"/>
      <c r="D255" s="84"/>
      <c r="E255" s="154"/>
      <c r="F255" s="84"/>
      <c r="G255" s="84"/>
    </row>
    <row r="256" ht="15.75" customHeight="1">
      <c r="A256" s="84"/>
      <c r="B256" s="84"/>
      <c r="C256" s="84"/>
      <c r="D256" s="84"/>
      <c r="E256" s="154"/>
      <c r="F256" s="84"/>
      <c r="G256" s="84"/>
    </row>
    <row r="257" ht="15.75" customHeight="1">
      <c r="A257" s="84"/>
      <c r="B257" s="84"/>
      <c r="C257" s="84"/>
      <c r="D257" s="84"/>
      <c r="E257" s="154"/>
      <c r="F257" s="84"/>
      <c r="G257" s="84"/>
    </row>
    <row r="258" ht="15.75" customHeight="1">
      <c r="A258" s="84"/>
      <c r="B258" s="84"/>
      <c r="C258" s="84"/>
      <c r="D258" s="84"/>
      <c r="E258" s="154"/>
      <c r="F258" s="84"/>
      <c r="G258" s="84"/>
    </row>
    <row r="259" ht="15.75" customHeight="1">
      <c r="A259" s="84"/>
      <c r="B259" s="84"/>
      <c r="C259" s="84"/>
      <c r="D259" s="84"/>
      <c r="E259" s="154"/>
      <c r="F259" s="84"/>
      <c r="G259" s="84"/>
    </row>
    <row r="260" ht="15.75" customHeight="1">
      <c r="A260" s="84"/>
      <c r="B260" s="84"/>
      <c r="C260" s="84"/>
      <c r="D260" s="84"/>
      <c r="E260" s="154"/>
      <c r="F260" s="84"/>
      <c r="G260" s="84"/>
    </row>
    <row r="261" ht="15.75" customHeight="1">
      <c r="A261" s="84"/>
      <c r="B261" s="84"/>
      <c r="C261" s="84"/>
      <c r="D261" s="84"/>
      <c r="E261" s="154"/>
      <c r="F261" s="84"/>
      <c r="G261" s="84"/>
    </row>
    <row r="262" ht="15.75" customHeight="1">
      <c r="A262" s="84"/>
      <c r="B262" s="84"/>
      <c r="C262" s="84"/>
      <c r="D262" s="84"/>
      <c r="E262" s="154"/>
      <c r="F262" s="84"/>
      <c r="G262" s="84"/>
    </row>
    <row r="263" ht="15.75" customHeight="1">
      <c r="A263" s="84"/>
      <c r="B263" s="84"/>
      <c r="C263" s="84"/>
      <c r="D263" s="84"/>
      <c r="E263" s="154"/>
      <c r="F263" s="84"/>
      <c r="G263" s="84"/>
    </row>
    <row r="264" ht="15.75" customHeight="1">
      <c r="A264" s="84"/>
      <c r="B264" s="84"/>
      <c r="C264" s="84"/>
      <c r="D264" s="84"/>
      <c r="E264" s="154"/>
      <c r="F264" s="84"/>
      <c r="G264" s="84"/>
    </row>
    <row r="265" ht="15.75" customHeight="1">
      <c r="A265" s="84"/>
      <c r="B265" s="84"/>
      <c r="C265" s="84"/>
      <c r="D265" s="84"/>
      <c r="E265" s="154"/>
      <c r="F265" s="84"/>
      <c r="G265" s="84"/>
    </row>
    <row r="266" ht="15.75" customHeight="1">
      <c r="A266" s="84"/>
      <c r="B266" s="84"/>
      <c r="C266" s="84"/>
      <c r="D266" s="84"/>
      <c r="E266" s="154"/>
      <c r="F266" s="84"/>
      <c r="G266" s="84"/>
    </row>
    <row r="267" ht="15.75" customHeight="1">
      <c r="A267" s="84"/>
      <c r="B267" s="84"/>
      <c r="C267" s="84"/>
      <c r="D267" s="84"/>
      <c r="E267" s="154"/>
      <c r="F267" s="84"/>
      <c r="G267" s="84"/>
    </row>
    <row r="268" ht="15.75" customHeight="1">
      <c r="A268" s="84"/>
      <c r="B268" s="84"/>
      <c r="C268" s="84"/>
      <c r="D268" s="84"/>
      <c r="E268" s="154"/>
      <c r="F268" s="84"/>
      <c r="G268" s="84"/>
    </row>
    <row r="269" ht="15.75" customHeight="1">
      <c r="A269" s="84"/>
      <c r="B269" s="84"/>
      <c r="C269" s="84"/>
      <c r="D269" s="84"/>
      <c r="E269" s="154"/>
      <c r="F269" s="84"/>
      <c r="G269" s="84"/>
    </row>
    <row r="270" ht="15.75" customHeight="1">
      <c r="A270" s="84"/>
      <c r="B270" s="84"/>
      <c r="C270" s="84"/>
      <c r="D270" s="84"/>
      <c r="E270" s="154"/>
      <c r="F270" s="84"/>
      <c r="G270" s="84"/>
    </row>
    <row r="271" ht="15.75" customHeight="1">
      <c r="A271" s="84"/>
      <c r="B271" s="84"/>
      <c r="C271" s="84"/>
      <c r="D271" s="84"/>
      <c r="E271" s="154"/>
      <c r="F271" s="84"/>
      <c r="G271" s="84"/>
    </row>
    <row r="272" ht="15.75" customHeight="1">
      <c r="A272" s="84"/>
      <c r="B272" s="84"/>
      <c r="C272" s="84"/>
      <c r="D272" s="84"/>
      <c r="E272" s="154"/>
      <c r="F272" s="84"/>
      <c r="G272" s="84"/>
    </row>
    <row r="273" ht="15.75" customHeight="1">
      <c r="A273" s="84"/>
      <c r="B273" s="84"/>
      <c r="C273" s="84"/>
      <c r="D273" s="84"/>
      <c r="E273" s="154"/>
      <c r="F273" s="84"/>
      <c r="G273" s="84"/>
    </row>
    <row r="274" ht="15.75" customHeight="1">
      <c r="A274" s="84"/>
      <c r="B274" s="84"/>
      <c r="C274" s="84"/>
      <c r="D274" s="84"/>
      <c r="E274" s="154"/>
      <c r="F274" s="84"/>
      <c r="G274" s="84"/>
    </row>
    <row r="275" ht="15.75" customHeight="1">
      <c r="A275" s="84"/>
      <c r="B275" s="84"/>
      <c r="C275" s="84"/>
      <c r="D275" s="84"/>
      <c r="E275" s="154"/>
      <c r="F275" s="84"/>
      <c r="G275" s="84"/>
    </row>
    <row r="276" ht="15.75" customHeight="1">
      <c r="A276" s="84"/>
      <c r="B276" s="84"/>
      <c r="C276" s="84"/>
      <c r="D276" s="84"/>
      <c r="E276" s="154"/>
      <c r="F276" s="84"/>
      <c r="G276" s="84"/>
    </row>
    <row r="277" ht="15.75" customHeight="1">
      <c r="A277" s="84"/>
      <c r="B277" s="84"/>
      <c r="C277" s="84"/>
      <c r="D277" s="84"/>
      <c r="E277" s="154"/>
      <c r="F277" s="84"/>
      <c r="G277" s="84"/>
    </row>
    <row r="278" ht="15.75" customHeight="1">
      <c r="A278" s="84"/>
      <c r="B278" s="84"/>
      <c r="C278" s="84"/>
      <c r="D278" s="84"/>
      <c r="E278" s="154"/>
      <c r="F278" s="84"/>
      <c r="G278" s="84"/>
    </row>
    <row r="279" ht="15.75" customHeight="1">
      <c r="A279" s="84"/>
      <c r="B279" s="84"/>
      <c r="C279" s="84"/>
      <c r="D279" s="84"/>
      <c r="E279" s="154"/>
      <c r="F279" s="84"/>
      <c r="G279" s="84"/>
    </row>
    <row r="280" ht="15.75" customHeight="1">
      <c r="A280" s="84"/>
      <c r="B280" s="84"/>
      <c r="C280" s="84"/>
      <c r="D280" s="84"/>
      <c r="E280" s="154"/>
      <c r="F280" s="84"/>
      <c r="G280" s="84"/>
    </row>
    <row r="281" ht="15.75" customHeight="1">
      <c r="A281" s="84"/>
      <c r="B281" s="84"/>
      <c r="C281" s="84"/>
      <c r="D281" s="84"/>
      <c r="E281" s="154"/>
      <c r="F281" s="84"/>
      <c r="G281" s="84"/>
    </row>
    <row r="282" ht="15.75" customHeight="1">
      <c r="A282" s="84"/>
      <c r="B282" s="84"/>
      <c r="C282" s="84"/>
      <c r="D282" s="84"/>
      <c r="E282" s="154"/>
      <c r="F282" s="84"/>
      <c r="G282" s="84"/>
    </row>
    <row r="283" ht="15.75" customHeight="1">
      <c r="A283" s="84"/>
      <c r="B283" s="84"/>
      <c r="C283" s="84"/>
      <c r="D283" s="84"/>
      <c r="E283" s="154"/>
      <c r="F283" s="84"/>
      <c r="G283" s="84"/>
    </row>
    <row r="284" ht="15.75" customHeight="1">
      <c r="A284" s="84"/>
      <c r="B284" s="84"/>
      <c r="C284" s="84"/>
      <c r="D284" s="84"/>
      <c r="E284" s="154"/>
      <c r="F284" s="84"/>
      <c r="G284" s="84"/>
    </row>
    <row r="285" ht="15.75" customHeight="1">
      <c r="A285" s="84"/>
      <c r="B285" s="84"/>
      <c r="C285" s="84"/>
      <c r="D285" s="84"/>
      <c r="E285" s="154"/>
      <c r="F285" s="84"/>
      <c r="G285" s="84"/>
    </row>
    <row r="286" ht="15.75" customHeight="1">
      <c r="A286" s="84"/>
      <c r="B286" s="84"/>
      <c r="C286" s="84"/>
      <c r="D286" s="84"/>
      <c r="E286" s="154"/>
      <c r="F286" s="84"/>
      <c r="G286" s="84"/>
    </row>
    <row r="287" ht="15.75" customHeight="1">
      <c r="A287" s="84"/>
      <c r="B287" s="84"/>
      <c r="C287" s="84"/>
      <c r="D287" s="84"/>
      <c r="E287" s="154"/>
      <c r="F287" s="84"/>
      <c r="G287" s="84"/>
    </row>
    <row r="288" ht="15.75" customHeight="1">
      <c r="A288" s="84"/>
      <c r="B288" s="84"/>
      <c r="C288" s="84"/>
      <c r="D288" s="84"/>
      <c r="E288" s="154"/>
      <c r="F288" s="84"/>
      <c r="G288" s="84"/>
    </row>
    <row r="289" ht="15.75" customHeight="1">
      <c r="A289" s="84"/>
      <c r="B289" s="84"/>
      <c r="C289" s="84"/>
      <c r="D289" s="84"/>
      <c r="E289" s="154"/>
      <c r="F289" s="84"/>
      <c r="G289" s="84"/>
    </row>
    <row r="290" ht="15.75" customHeight="1">
      <c r="A290" s="84"/>
      <c r="B290" s="84"/>
      <c r="C290" s="84"/>
      <c r="D290" s="84"/>
      <c r="E290" s="154"/>
      <c r="F290" s="84"/>
      <c r="G290" s="84"/>
    </row>
    <row r="291" ht="15.75" customHeight="1">
      <c r="A291" s="84"/>
      <c r="B291" s="84"/>
      <c r="C291" s="84"/>
      <c r="D291" s="84"/>
      <c r="E291" s="154"/>
      <c r="F291" s="84"/>
      <c r="G291" s="84"/>
    </row>
    <row r="292" ht="15.75" customHeight="1">
      <c r="A292" s="84"/>
      <c r="B292" s="84"/>
      <c r="C292" s="84"/>
      <c r="D292" s="84"/>
      <c r="E292" s="154"/>
      <c r="F292" s="84"/>
      <c r="G292" s="84"/>
    </row>
    <row r="293" ht="15.75" customHeight="1">
      <c r="A293" s="84"/>
      <c r="B293" s="84"/>
      <c r="C293" s="84"/>
      <c r="D293" s="84"/>
      <c r="E293" s="154"/>
      <c r="F293" s="84"/>
      <c r="G293" s="84"/>
    </row>
    <row r="294" ht="15.75" customHeight="1">
      <c r="A294" s="84"/>
      <c r="B294" s="84"/>
      <c r="C294" s="84"/>
      <c r="D294" s="84"/>
      <c r="E294" s="154"/>
      <c r="F294" s="84"/>
      <c r="G294" s="84"/>
    </row>
    <row r="295" ht="15.75" customHeight="1">
      <c r="A295" s="84"/>
      <c r="B295" s="84"/>
      <c r="C295" s="84"/>
      <c r="D295" s="84"/>
      <c r="E295" s="154"/>
      <c r="F295" s="84"/>
      <c r="G295" s="84"/>
    </row>
    <row r="296" ht="15.75" customHeight="1">
      <c r="A296" s="84"/>
      <c r="B296" s="84"/>
      <c r="C296" s="84"/>
      <c r="D296" s="84"/>
      <c r="E296" s="154"/>
      <c r="F296" s="84"/>
      <c r="G296" s="84"/>
    </row>
    <row r="297" ht="15.75" customHeight="1">
      <c r="A297" s="84"/>
      <c r="B297" s="84"/>
      <c r="C297" s="84"/>
      <c r="D297" s="84"/>
      <c r="E297" s="154"/>
      <c r="F297" s="84"/>
      <c r="G297" s="84"/>
    </row>
    <row r="298" ht="15.75" customHeight="1">
      <c r="A298" s="84"/>
      <c r="B298" s="84"/>
      <c r="C298" s="84"/>
      <c r="D298" s="84"/>
      <c r="E298" s="154"/>
      <c r="F298" s="84"/>
      <c r="G298" s="84"/>
    </row>
    <row r="299" ht="15.75" customHeight="1">
      <c r="A299" s="84"/>
      <c r="B299" s="84"/>
      <c r="C299" s="84"/>
      <c r="D299" s="84"/>
      <c r="E299" s="154"/>
      <c r="F299" s="84"/>
      <c r="G299" s="84"/>
    </row>
    <row r="300" ht="15.75" customHeight="1">
      <c r="A300" s="84"/>
      <c r="B300" s="84"/>
      <c r="C300" s="84"/>
      <c r="D300" s="84"/>
      <c r="E300" s="154"/>
      <c r="F300" s="84"/>
      <c r="G300" s="84"/>
    </row>
    <row r="301" ht="15.75" customHeight="1">
      <c r="A301" s="84"/>
      <c r="B301" s="84"/>
      <c r="C301" s="84"/>
      <c r="D301" s="84"/>
      <c r="E301" s="154"/>
      <c r="F301" s="84"/>
      <c r="G301" s="84"/>
    </row>
    <row r="302" ht="15.75" customHeight="1">
      <c r="A302" s="84"/>
      <c r="B302" s="84"/>
      <c r="C302" s="84"/>
      <c r="D302" s="84"/>
      <c r="E302" s="154"/>
      <c r="F302" s="84"/>
      <c r="G302" s="84"/>
    </row>
    <row r="303" ht="15.75" customHeight="1">
      <c r="A303" s="84"/>
      <c r="B303" s="84"/>
      <c r="C303" s="84"/>
      <c r="D303" s="84"/>
      <c r="E303" s="154"/>
      <c r="F303" s="84"/>
      <c r="G303" s="84"/>
    </row>
    <row r="304" ht="15.75" customHeight="1">
      <c r="A304" s="84"/>
      <c r="B304" s="84"/>
      <c r="C304" s="84"/>
      <c r="D304" s="84"/>
      <c r="E304" s="154"/>
      <c r="F304" s="84"/>
      <c r="G304" s="84"/>
    </row>
    <row r="305" ht="15.75" customHeight="1">
      <c r="A305" s="84"/>
      <c r="B305" s="84"/>
      <c r="C305" s="84"/>
      <c r="D305" s="84"/>
      <c r="E305" s="154"/>
      <c r="F305" s="84"/>
      <c r="G305" s="84"/>
    </row>
    <row r="306" ht="15.75" customHeight="1">
      <c r="A306" s="84"/>
      <c r="B306" s="84"/>
      <c r="C306" s="84"/>
      <c r="D306" s="84"/>
      <c r="E306" s="154"/>
      <c r="F306" s="84"/>
      <c r="G306" s="84"/>
    </row>
    <row r="307" ht="15.75" customHeight="1">
      <c r="A307" s="84"/>
      <c r="B307" s="84"/>
      <c r="C307" s="84"/>
      <c r="D307" s="84"/>
      <c r="E307" s="154"/>
      <c r="F307" s="84"/>
      <c r="G307" s="84"/>
    </row>
    <row r="308" ht="15.75" customHeight="1">
      <c r="A308" s="84"/>
      <c r="B308" s="84"/>
      <c r="C308" s="84"/>
      <c r="D308" s="84"/>
      <c r="E308" s="154"/>
      <c r="F308" s="84"/>
      <c r="G308" s="84"/>
    </row>
    <row r="309" ht="15.75" customHeight="1">
      <c r="A309" s="84"/>
      <c r="B309" s="84"/>
      <c r="C309" s="84"/>
      <c r="D309" s="84"/>
      <c r="E309" s="154"/>
      <c r="F309" s="84"/>
      <c r="G309" s="84"/>
    </row>
    <row r="310" ht="15.75" customHeight="1">
      <c r="A310" s="84"/>
      <c r="B310" s="84"/>
      <c r="C310" s="84"/>
      <c r="D310" s="84"/>
      <c r="E310" s="154"/>
      <c r="F310" s="84"/>
      <c r="G310" s="84"/>
    </row>
    <row r="311" ht="15.75" customHeight="1">
      <c r="A311" s="84"/>
      <c r="B311" s="84"/>
      <c r="C311" s="84"/>
      <c r="D311" s="84"/>
      <c r="E311" s="154"/>
      <c r="F311" s="84"/>
      <c r="G311" s="84"/>
    </row>
    <row r="312" ht="15.75" customHeight="1">
      <c r="A312" s="84"/>
      <c r="B312" s="84"/>
      <c r="C312" s="84"/>
      <c r="D312" s="84"/>
      <c r="E312" s="154"/>
      <c r="F312" s="84"/>
      <c r="G312" s="84"/>
    </row>
    <row r="313" ht="15.75" customHeight="1">
      <c r="A313" s="84"/>
      <c r="B313" s="84"/>
      <c r="C313" s="84"/>
      <c r="D313" s="84"/>
      <c r="E313" s="154"/>
      <c r="F313" s="84"/>
      <c r="G313" s="84"/>
    </row>
    <row r="314" ht="15.75" customHeight="1">
      <c r="A314" s="84"/>
      <c r="B314" s="84"/>
      <c r="C314" s="84"/>
      <c r="D314" s="84"/>
      <c r="E314" s="154"/>
      <c r="F314" s="84"/>
      <c r="G314" s="84"/>
    </row>
    <row r="315" ht="15.75" customHeight="1">
      <c r="A315" s="84"/>
      <c r="B315" s="84"/>
      <c r="C315" s="84"/>
      <c r="D315" s="84"/>
      <c r="E315" s="154"/>
      <c r="F315" s="84"/>
      <c r="G315" s="84"/>
    </row>
    <row r="316" ht="15.75" customHeight="1">
      <c r="A316" s="84"/>
      <c r="B316" s="84"/>
      <c r="C316" s="84"/>
      <c r="D316" s="84"/>
      <c r="E316" s="154"/>
      <c r="F316" s="84"/>
      <c r="G316" s="84"/>
    </row>
    <row r="317" ht="15.75" customHeight="1">
      <c r="A317" s="84"/>
      <c r="B317" s="84"/>
      <c r="C317" s="84"/>
      <c r="D317" s="84"/>
      <c r="E317" s="154"/>
      <c r="F317" s="84"/>
      <c r="G317" s="84"/>
    </row>
    <row r="318" ht="15.75" customHeight="1">
      <c r="A318" s="84"/>
      <c r="B318" s="84"/>
      <c r="C318" s="84"/>
      <c r="D318" s="84"/>
      <c r="E318" s="154"/>
      <c r="F318" s="84"/>
      <c r="G318" s="84"/>
    </row>
    <row r="319" ht="15.75" customHeight="1">
      <c r="A319" s="84"/>
      <c r="B319" s="84"/>
      <c r="C319" s="84"/>
      <c r="D319" s="84"/>
      <c r="E319" s="154"/>
      <c r="F319" s="84"/>
      <c r="G319" s="84"/>
    </row>
    <row r="320" ht="15.75" customHeight="1">
      <c r="A320" s="84"/>
      <c r="B320" s="84"/>
      <c r="C320" s="84"/>
      <c r="D320" s="84"/>
      <c r="E320" s="154"/>
      <c r="F320" s="84"/>
      <c r="G320" s="84"/>
    </row>
    <row r="321" ht="15.75" customHeight="1">
      <c r="A321" s="84"/>
      <c r="B321" s="84"/>
      <c r="C321" s="84"/>
      <c r="D321" s="84"/>
      <c r="E321" s="154"/>
      <c r="F321" s="84"/>
      <c r="G321" s="84"/>
    </row>
    <row r="322" ht="15.75" customHeight="1">
      <c r="A322" s="84"/>
      <c r="B322" s="84"/>
      <c r="C322" s="84"/>
      <c r="D322" s="84"/>
      <c r="E322" s="154"/>
      <c r="F322" s="84"/>
      <c r="G322" s="84"/>
    </row>
    <row r="323" ht="15.75" customHeight="1">
      <c r="A323" s="84"/>
      <c r="B323" s="84"/>
      <c r="C323" s="84"/>
      <c r="D323" s="84"/>
      <c r="E323" s="154"/>
      <c r="F323" s="84"/>
      <c r="G323" s="84"/>
    </row>
    <row r="324" ht="15.75" customHeight="1">
      <c r="A324" s="84"/>
      <c r="B324" s="84"/>
      <c r="C324" s="84"/>
      <c r="D324" s="84"/>
      <c r="E324" s="154"/>
      <c r="F324" s="84"/>
      <c r="G324" s="84"/>
    </row>
    <row r="325" ht="15.75" customHeight="1">
      <c r="A325" s="84"/>
      <c r="B325" s="84"/>
      <c r="C325" s="84"/>
      <c r="D325" s="84"/>
      <c r="E325" s="154"/>
      <c r="F325" s="84"/>
      <c r="G325" s="84"/>
    </row>
    <row r="326" ht="15.75" customHeight="1">
      <c r="A326" s="84"/>
      <c r="B326" s="84"/>
      <c r="C326" s="84"/>
      <c r="D326" s="84"/>
      <c r="E326" s="154"/>
      <c r="F326" s="84"/>
      <c r="G326" s="84"/>
    </row>
    <row r="327" ht="15.75" customHeight="1">
      <c r="A327" s="84"/>
      <c r="B327" s="84"/>
      <c r="C327" s="84"/>
      <c r="D327" s="84"/>
      <c r="E327" s="154"/>
      <c r="F327" s="84"/>
      <c r="G327" s="84"/>
    </row>
    <row r="328" ht="15.75" customHeight="1">
      <c r="A328" s="84"/>
      <c r="B328" s="84"/>
      <c r="C328" s="84"/>
      <c r="D328" s="84"/>
      <c r="E328" s="154"/>
      <c r="F328" s="84"/>
      <c r="G328" s="84"/>
    </row>
    <row r="329" ht="15.75" customHeight="1">
      <c r="A329" s="84"/>
      <c r="B329" s="84"/>
      <c r="C329" s="84"/>
      <c r="D329" s="84"/>
      <c r="E329" s="154"/>
      <c r="F329" s="84"/>
      <c r="G329" s="84"/>
    </row>
    <row r="330" ht="15.75" customHeight="1">
      <c r="A330" s="84"/>
      <c r="B330" s="84"/>
      <c r="C330" s="84"/>
      <c r="D330" s="84"/>
      <c r="E330" s="154"/>
      <c r="F330" s="84"/>
      <c r="G330" s="84"/>
    </row>
    <row r="331" ht="15.75" customHeight="1">
      <c r="A331" s="84"/>
      <c r="B331" s="84"/>
      <c r="C331" s="84"/>
      <c r="D331" s="84"/>
      <c r="E331" s="154"/>
      <c r="F331" s="84"/>
      <c r="G331" s="84"/>
    </row>
    <row r="332" ht="15.75" customHeight="1">
      <c r="A332" s="84"/>
      <c r="B332" s="84"/>
      <c r="C332" s="84"/>
      <c r="D332" s="84"/>
      <c r="E332" s="154"/>
      <c r="F332" s="84"/>
      <c r="G332" s="84"/>
    </row>
    <row r="333" ht="15.75" customHeight="1">
      <c r="A333" s="84"/>
      <c r="B333" s="84"/>
      <c r="C333" s="84"/>
      <c r="D333" s="84"/>
      <c r="E333" s="154"/>
      <c r="F333" s="84"/>
      <c r="G333" s="84"/>
    </row>
    <row r="334" ht="15.75" customHeight="1">
      <c r="A334" s="84"/>
      <c r="B334" s="84"/>
      <c r="C334" s="84"/>
      <c r="D334" s="84"/>
      <c r="E334" s="154"/>
      <c r="F334" s="84"/>
      <c r="G334" s="84"/>
    </row>
    <row r="335" ht="15.75" customHeight="1">
      <c r="A335" s="84"/>
      <c r="B335" s="84"/>
      <c r="C335" s="84"/>
      <c r="D335" s="84"/>
      <c r="E335" s="154"/>
      <c r="F335" s="84"/>
      <c r="G335" s="84"/>
    </row>
    <row r="336" ht="15.75" customHeight="1">
      <c r="A336" s="84"/>
      <c r="B336" s="84"/>
      <c r="C336" s="84"/>
      <c r="D336" s="84"/>
      <c r="E336" s="154"/>
      <c r="F336" s="84"/>
      <c r="G336" s="84"/>
    </row>
    <row r="337" ht="15.75" customHeight="1">
      <c r="A337" s="84"/>
      <c r="B337" s="84"/>
      <c r="C337" s="84"/>
      <c r="D337" s="84"/>
      <c r="E337" s="154"/>
      <c r="F337" s="84"/>
      <c r="G337" s="84"/>
    </row>
    <row r="338" ht="15.75" customHeight="1">
      <c r="A338" s="84"/>
      <c r="B338" s="84"/>
      <c r="C338" s="84"/>
      <c r="D338" s="84"/>
      <c r="E338" s="154"/>
      <c r="F338" s="84"/>
      <c r="G338" s="84"/>
    </row>
    <row r="339" ht="15.75" customHeight="1">
      <c r="A339" s="84"/>
      <c r="B339" s="84"/>
      <c r="C339" s="84"/>
      <c r="D339" s="84"/>
      <c r="E339" s="154"/>
      <c r="F339" s="84"/>
      <c r="G339" s="84"/>
    </row>
    <row r="340" ht="15.75" customHeight="1">
      <c r="A340" s="84"/>
      <c r="B340" s="84"/>
      <c r="C340" s="84"/>
      <c r="D340" s="84"/>
      <c r="E340" s="154"/>
      <c r="F340" s="84"/>
      <c r="G340" s="84"/>
    </row>
    <row r="341" ht="15.75" customHeight="1">
      <c r="A341" s="84"/>
      <c r="B341" s="84"/>
      <c r="C341" s="84"/>
      <c r="D341" s="84"/>
      <c r="E341" s="154"/>
      <c r="F341" s="84"/>
      <c r="G341" s="84"/>
    </row>
    <row r="342" ht="15.75" customHeight="1">
      <c r="A342" s="84"/>
      <c r="B342" s="84"/>
      <c r="C342" s="84"/>
      <c r="D342" s="84"/>
      <c r="E342" s="154"/>
      <c r="F342" s="84"/>
      <c r="G342" s="84"/>
    </row>
    <row r="343" ht="15.75" customHeight="1">
      <c r="A343" s="84"/>
      <c r="B343" s="84"/>
      <c r="C343" s="84"/>
      <c r="D343" s="84"/>
      <c r="E343" s="154"/>
      <c r="F343" s="84"/>
      <c r="G343" s="84"/>
    </row>
    <row r="344" ht="15.75" customHeight="1">
      <c r="A344" s="84"/>
      <c r="B344" s="84"/>
      <c r="C344" s="84"/>
      <c r="D344" s="84"/>
      <c r="E344" s="154"/>
      <c r="F344" s="84"/>
      <c r="G344" s="84"/>
    </row>
    <row r="345" ht="15.75" customHeight="1">
      <c r="A345" s="84"/>
      <c r="B345" s="84"/>
      <c r="C345" s="84"/>
      <c r="D345" s="84"/>
      <c r="E345" s="154"/>
      <c r="F345" s="84"/>
      <c r="G345" s="84"/>
    </row>
    <row r="346" ht="15.75" customHeight="1">
      <c r="A346" s="84"/>
      <c r="B346" s="84"/>
      <c r="C346" s="84"/>
      <c r="D346" s="84"/>
      <c r="E346" s="154"/>
      <c r="F346" s="84"/>
      <c r="G346" s="84"/>
    </row>
    <row r="347" ht="15.75" customHeight="1">
      <c r="A347" s="84"/>
      <c r="B347" s="84"/>
      <c r="C347" s="84"/>
      <c r="D347" s="84"/>
      <c r="E347" s="154"/>
      <c r="F347" s="84"/>
      <c r="G347" s="84"/>
    </row>
    <row r="348" ht="15.75" customHeight="1">
      <c r="A348" s="84"/>
      <c r="B348" s="84"/>
      <c r="C348" s="84"/>
      <c r="D348" s="84"/>
      <c r="E348" s="154"/>
      <c r="F348" s="84"/>
      <c r="G348" s="84"/>
    </row>
    <row r="349" ht="15.75" customHeight="1">
      <c r="A349" s="84"/>
      <c r="B349" s="84"/>
      <c r="C349" s="84"/>
      <c r="D349" s="84"/>
      <c r="E349" s="154"/>
      <c r="F349" s="84"/>
      <c r="G349" s="84"/>
    </row>
    <row r="350" ht="15.75" customHeight="1">
      <c r="A350" s="84"/>
      <c r="B350" s="84"/>
      <c r="C350" s="84"/>
      <c r="D350" s="84"/>
      <c r="E350" s="154"/>
      <c r="F350" s="84"/>
      <c r="G350" s="84"/>
    </row>
    <row r="351" ht="15.75" customHeight="1">
      <c r="A351" s="84"/>
      <c r="B351" s="84"/>
      <c r="C351" s="84"/>
      <c r="D351" s="84"/>
      <c r="E351" s="154"/>
      <c r="F351" s="84"/>
      <c r="G351" s="84"/>
    </row>
    <row r="352" ht="15.75" customHeight="1">
      <c r="A352" s="84"/>
      <c r="B352" s="84"/>
      <c r="C352" s="84"/>
      <c r="D352" s="84"/>
      <c r="E352" s="154"/>
      <c r="F352" s="84"/>
      <c r="G352" s="84"/>
    </row>
    <row r="353" ht="15.75" customHeight="1">
      <c r="A353" s="84"/>
      <c r="B353" s="84"/>
      <c r="C353" s="84"/>
      <c r="D353" s="84"/>
      <c r="E353" s="154"/>
      <c r="F353" s="84"/>
      <c r="G353" s="84"/>
    </row>
    <row r="354" ht="15.75" customHeight="1">
      <c r="A354" s="84"/>
      <c r="B354" s="84"/>
      <c r="C354" s="84"/>
      <c r="D354" s="84"/>
      <c r="E354" s="154"/>
      <c r="F354" s="84"/>
      <c r="G354" s="84"/>
    </row>
    <row r="355" ht="15.75" customHeight="1">
      <c r="A355" s="84"/>
      <c r="B355" s="84"/>
      <c r="C355" s="84"/>
      <c r="D355" s="84"/>
      <c r="E355" s="154"/>
      <c r="F355" s="84"/>
      <c r="G355" s="84"/>
    </row>
    <row r="356" ht="15.75" customHeight="1">
      <c r="A356" s="84"/>
      <c r="B356" s="84"/>
      <c r="C356" s="84"/>
      <c r="D356" s="84"/>
      <c r="E356" s="154"/>
      <c r="F356" s="84"/>
      <c r="G356" s="84"/>
    </row>
    <row r="357" ht="15.75" customHeight="1">
      <c r="A357" s="84"/>
      <c r="B357" s="84"/>
      <c r="C357" s="84"/>
      <c r="D357" s="84"/>
      <c r="E357" s="154"/>
      <c r="F357" s="84"/>
      <c r="G357" s="84"/>
    </row>
    <row r="358" ht="15.75" customHeight="1">
      <c r="A358" s="84"/>
      <c r="B358" s="84"/>
      <c r="C358" s="84"/>
      <c r="D358" s="84"/>
      <c r="E358" s="154"/>
      <c r="F358" s="84"/>
      <c r="G358" s="84"/>
    </row>
    <row r="359" ht="15.75" customHeight="1">
      <c r="A359" s="84"/>
      <c r="B359" s="84"/>
      <c r="C359" s="84"/>
      <c r="D359" s="84"/>
      <c r="E359" s="154"/>
      <c r="F359" s="84"/>
      <c r="G359" s="84"/>
    </row>
  </sheetData>
  <conditionalFormatting sqref="I1:I359">
    <cfRule type="cellIs" dxfId="11" priority="1" operator="equal">
      <formula>1</formula>
    </cfRule>
  </conditionalFormatting>
  <conditionalFormatting sqref="J2:L157">
    <cfRule type="cellIs" dxfId="11" priority="2" operator="equal">
      <formula>1</formula>
    </cfRule>
  </conditionalFormatting>
  <conditionalFormatting sqref="I2:L157">
    <cfRule type="cellIs" dxfId="12" priority="3" operator="equal">
      <formula>0</formula>
    </cfRule>
  </conditionalFormatting>
  <dataValidations>
    <dataValidation type="custom" allowBlank="1" showDropDown="1" sqref="E2:E159">
      <formula1>OR(NOT(ISERROR(DATEVALUE(E2))), AND(ISNUMBER(E2), LEFT(CELL("format", E2))="D"))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2" t="s">
        <v>1130</v>
      </c>
      <c r="C1" s="2" t="s">
        <v>1131</v>
      </c>
      <c r="D1" s="2" t="s">
        <v>3</v>
      </c>
      <c r="E1" s="18" t="s">
        <v>1571</v>
      </c>
      <c r="F1" s="2" t="s">
        <v>1572</v>
      </c>
      <c r="G1" s="2" t="s">
        <v>1573</v>
      </c>
      <c r="H1" s="2" t="s">
        <v>1574</v>
      </c>
      <c r="I1" s="2" t="s">
        <v>1575</v>
      </c>
      <c r="J1" s="2" t="s">
        <v>1576</v>
      </c>
      <c r="K1" s="2" t="s">
        <v>1577</v>
      </c>
      <c r="L1" s="19" t="s">
        <v>1578</v>
      </c>
    </row>
    <row r="2">
      <c r="A2" s="5">
        <v>1.0</v>
      </c>
      <c r="B2" s="6">
        <v>2.172633E7</v>
      </c>
      <c r="C2" s="6" t="s">
        <v>1579</v>
      </c>
      <c r="D2" s="6"/>
      <c r="E2" s="20">
        <v>39868.0</v>
      </c>
      <c r="F2" s="6">
        <v>16.0</v>
      </c>
      <c r="G2" s="6" t="s">
        <v>1580</v>
      </c>
      <c r="H2" s="6"/>
      <c r="I2" s="6">
        <v>0.0</v>
      </c>
      <c r="J2" s="6">
        <v>0.0</v>
      </c>
      <c r="K2" s="6">
        <v>0.0</v>
      </c>
      <c r="L2" s="21">
        <v>1.0</v>
      </c>
    </row>
    <row r="3">
      <c r="A3" s="8">
        <v>2.0</v>
      </c>
      <c r="B3" s="9">
        <v>3.1963497E7</v>
      </c>
      <c r="C3" s="9" t="s">
        <v>1581</v>
      </c>
      <c r="D3" s="9">
        <v>5.4185111E7</v>
      </c>
      <c r="E3" s="22">
        <v>41872.0</v>
      </c>
      <c r="F3" s="9">
        <v>11.0</v>
      </c>
      <c r="G3" s="9" t="s">
        <v>1580</v>
      </c>
      <c r="H3" s="9"/>
      <c r="I3" s="9">
        <v>0.0</v>
      </c>
      <c r="J3" s="9">
        <v>0.0</v>
      </c>
      <c r="K3" s="9">
        <v>1.0</v>
      </c>
      <c r="L3" s="23">
        <v>0.0</v>
      </c>
    </row>
    <row r="4">
      <c r="A4" s="5">
        <v>3.0</v>
      </c>
      <c r="B4" s="6">
        <v>3.1963497E7</v>
      </c>
      <c r="C4" s="6" t="s">
        <v>1582</v>
      </c>
      <c r="D4" s="6">
        <v>4.9002653E7</v>
      </c>
      <c r="E4" s="20">
        <v>39879.0</v>
      </c>
      <c r="F4" s="6">
        <v>16.0</v>
      </c>
      <c r="G4" s="6" t="s">
        <v>1580</v>
      </c>
      <c r="H4" s="6"/>
      <c r="I4" s="6">
        <v>0.0</v>
      </c>
      <c r="J4" s="6">
        <v>0.0</v>
      </c>
      <c r="K4" s="6">
        <v>0.0</v>
      </c>
      <c r="L4" s="21">
        <v>1.0</v>
      </c>
    </row>
    <row r="5">
      <c r="A5" s="8">
        <v>4.0</v>
      </c>
      <c r="B5" s="9">
        <v>2.5379033E7</v>
      </c>
      <c r="C5" s="9" t="s">
        <v>1583</v>
      </c>
      <c r="D5" s="9">
        <v>5.3171566E7</v>
      </c>
      <c r="E5" s="22">
        <v>41358.0</v>
      </c>
      <c r="F5" s="9">
        <v>12.0</v>
      </c>
      <c r="G5" s="9" t="s">
        <v>1580</v>
      </c>
      <c r="H5" s="9"/>
      <c r="I5" s="9">
        <v>0.0</v>
      </c>
      <c r="J5" s="9">
        <v>0.0</v>
      </c>
      <c r="K5" s="9">
        <v>0.0</v>
      </c>
      <c r="L5" s="23">
        <v>1.0</v>
      </c>
    </row>
    <row r="6">
      <c r="A6" s="5">
        <v>5.0</v>
      </c>
      <c r="B6" s="6">
        <v>3.8184089E7</v>
      </c>
      <c r="C6" s="6" t="s">
        <v>1584</v>
      </c>
      <c r="D6" s="6">
        <v>5.8254918E7</v>
      </c>
      <c r="E6" s="20">
        <v>43954.0</v>
      </c>
      <c r="F6" s="6">
        <v>5.0</v>
      </c>
      <c r="G6" s="6" t="s">
        <v>1580</v>
      </c>
      <c r="H6" s="6"/>
      <c r="I6" s="6">
        <v>1.0</v>
      </c>
      <c r="J6" s="6">
        <v>0.0</v>
      </c>
      <c r="K6" s="6">
        <v>0.0</v>
      </c>
      <c r="L6" s="21">
        <v>0.0</v>
      </c>
    </row>
    <row r="7">
      <c r="A7" s="8">
        <v>6.0</v>
      </c>
      <c r="B7" s="9">
        <v>3.8184089E7</v>
      </c>
      <c r="C7" s="9" t="s">
        <v>1585</v>
      </c>
      <c r="D7" s="9">
        <v>5.9036365E7</v>
      </c>
      <c r="E7" s="22">
        <v>44469.0</v>
      </c>
      <c r="F7" s="9">
        <v>4.0</v>
      </c>
      <c r="G7" s="9" t="s">
        <v>1580</v>
      </c>
      <c r="H7" s="9"/>
      <c r="I7" s="9">
        <v>1.0</v>
      </c>
      <c r="J7" s="9">
        <v>0.0</v>
      </c>
      <c r="K7" s="9">
        <v>0.0</v>
      </c>
      <c r="L7" s="23">
        <v>0.0</v>
      </c>
    </row>
    <row r="8">
      <c r="A8" s="5">
        <v>7.0</v>
      </c>
      <c r="B8" s="6">
        <v>3.8894668E7</v>
      </c>
      <c r="C8" s="6" t="s">
        <v>1586</v>
      </c>
      <c r="D8" s="6">
        <v>5.4881018E7</v>
      </c>
      <c r="E8" s="20">
        <v>42177.0</v>
      </c>
      <c r="F8" s="6">
        <v>10.0</v>
      </c>
      <c r="G8" s="6" t="s">
        <v>1580</v>
      </c>
      <c r="H8" s="6"/>
      <c r="I8" s="6">
        <v>0.0</v>
      </c>
      <c r="J8" s="6">
        <v>0.0</v>
      </c>
      <c r="K8" s="6">
        <v>1.0</v>
      </c>
      <c r="L8" s="21">
        <v>0.0</v>
      </c>
    </row>
    <row r="9">
      <c r="A9" s="8">
        <v>8.0</v>
      </c>
      <c r="B9" s="9">
        <v>4.2012262E7</v>
      </c>
      <c r="C9" s="9" t="s">
        <v>1587</v>
      </c>
      <c r="D9" s="9">
        <v>5.6664434E7</v>
      </c>
      <c r="E9" s="22">
        <v>43052.0</v>
      </c>
      <c r="F9" s="9">
        <v>8.0</v>
      </c>
      <c r="G9" s="9" t="s">
        <v>1580</v>
      </c>
      <c r="H9" s="9"/>
      <c r="I9" s="9">
        <v>0.0</v>
      </c>
      <c r="J9" s="9">
        <v>1.0</v>
      </c>
      <c r="K9" s="9">
        <v>0.0</v>
      </c>
      <c r="L9" s="23">
        <v>0.0</v>
      </c>
    </row>
    <row r="10">
      <c r="A10" s="5">
        <v>9.0</v>
      </c>
      <c r="B10" s="6">
        <v>3.3155103E7</v>
      </c>
      <c r="C10" s="6" t="s">
        <v>1588</v>
      </c>
      <c r="D10" s="6">
        <v>4.9008586E7</v>
      </c>
      <c r="E10" s="20">
        <v>39710.0</v>
      </c>
      <c r="F10" s="6">
        <v>17.0</v>
      </c>
      <c r="G10" s="6" t="s">
        <v>1580</v>
      </c>
      <c r="H10" s="6"/>
      <c r="I10" s="6">
        <v>0.0</v>
      </c>
      <c r="J10" s="6">
        <v>0.0</v>
      </c>
      <c r="K10" s="6">
        <v>0.0</v>
      </c>
      <c r="L10" s="21">
        <v>1.0</v>
      </c>
    </row>
    <row r="11">
      <c r="A11" s="8">
        <v>10.0</v>
      </c>
      <c r="B11" s="9">
        <v>9.3996095E7</v>
      </c>
      <c r="C11" s="9" t="s">
        <v>1589</v>
      </c>
      <c r="D11" s="9">
        <v>5.6385774E7</v>
      </c>
      <c r="E11" s="22">
        <v>42893.0</v>
      </c>
      <c r="F11" s="9">
        <v>8.0</v>
      </c>
      <c r="G11" s="9" t="s">
        <v>1580</v>
      </c>
      <c r="H11" s="9"/>
      <c r="I11" s="9">
        <v>0.0</v>
      </c>
      <c r="J11" s="9">
        <v>1.0</v>
      </c>
      <c r="K11" s="9">
        <v>0.0</v>
      </c>
      <c r="L11" s="23">
        <v>0.0</v>
      </c>
    </row>
    <row r="12">
      <c r="A12" s="5">
        <v>11.0</v>
      </c>
      <c r="B12" s="6">
        <v>9.3996095E7</v>
      </c>
      <c r="C12" s="6" t="s">
        <v>1590</v>
      </c>
      <c r="D12" s="6">
        <v>4.9002705E7</v>
      </c>
      <c r="E12" s="20">
        <v>39910.0</v>
      </c>
      <c r="F12" s="6">
        <v>16.0</v>
      </c>
      <c r="G12" s="6" t="s">
        <v>1580</v>
      </c>
      <c r="H12" s="6"/>
      <c r="I12" s="6">
        <v>0.0</v>
      </c>
      <c r="J12" s="6">
        <v>0.0</v>
      </c>
      <c r="K12" s="6">
        <v>0.0</v>
      </c>
      <c r="L12" s="21">
        <v>1.0</v>
      </c>
    </row>
    <row r="13">
      <c r="A13" s="8">
        <v>12.0</v>
      </c>
      <c r="B13" s="9">
        <v>9.3996095E7</v>
      </c>
      <c r="C13" s="9" t="s">
        <v>1591</v>
      </c>
      <c r="D13" s="9">
        <v>5.0289552E7</v>
      </c>
      <c r="E13" s="22">
        <v>40323.0</v>
      </c>
      <c r="F13" s="9">
        <v>15.0</v>
      </c>
      <c r="G13" s="9" t="s">
        <v>1580</v>
      </c>
      <c r="H13" s="9"/>
      <c r="I13" s="9">
        <v>0.0</v>
      </c>
      <c r="J13" s="9">
        <v>0.0</v>
      </c>
      <c r="K13" s="9">
        <v>0.0</v>
      </c>
      <c r="L13" s="23">
        <v>1.0</v>
      </c>
    </row>
    <row r="14">
      <c r="A14" s="5">
        <v>13.0</v>
      </c>
      <c r="B14" s="6">
        <v>9.5102089E7</v>
      </c>
      <c r="C14" s="6" t="s">
        <v>1592</v>
      </c>
      <c r="D14" s="6">
        <v>9.5028129E7</v>
      </c>
      <c r="E14" s="20">
        <v>36046.0</v>
      </c>
      <c r="F14" s="6">
        <v>27.0</v>
      </c>
      <c r="G14" s="6" t="s">
        <v>1580</v>
      </c>
      <c r="H14" s="6"/>
      <c r="I14" s="6">
        <v>0.0</v>
      </c>
      <c r="J14" s="6">
        <v>0.0</v>
      </c>
      <c r="K14" s="6">
        <v>0.0</v>
      </c>
      <c r="L14" s="21">
        <v>0.0</v>
      </c>
    </row>
    <row r="15">
      <c r="A15" s="8">
        <v>14.0</v>
      </c>
      <c r="B15" s="9">
        <v>9.5102089E7</v>
      </c>
      <c r="C15" s="9" t="s">
        <v>1593</v>
      </c>
      <c r="D15" s="9">
        <v>9.5102102E7</v>
      </c>
      <c r="E15" s="22">
        <v>38543.0</v>
      </c>
      <c r="F15" s="9">
        <v>20.0</v>
      </c>
      <c r="G15" s="9" t="s">
        <v>1580</v>
      </c>
      <c r="H15" s="9"/>
      <c r="I15" s="9">
        <v>0.0</v>
      </c>
      <c r="J15" s="9">
        <v>0.0</v>
      </c>
      <c r="K15" s="9">
        <v>0.0</v>
      </c>
      <c r="L15" s="23">
        <v>0.0</v>
      </c>
    </row>
    <row r="16">
      <c r="A16" s="5">
        <v>15.0</v>
      </c>
      <c r="B16" s="6">
        <v>9.5189729E7</v>
      </c>
      <c r="C16" s="6" t="s">
        <v>1594</v>
      </c>
      <c r="D16" s="6">
        <v>5.5389451E7</v>
      </c>
      <c r="E16" s="20">
        <v>42398.0</v>
      </c>
      <c r="F16" s="6">
        <v>9.0</v>
      </c>
      <c r="G16" s="6" t="s">
        <v>1580</v>
      </c>
      <c r="H16" s="6"/>
      <c r="I16" s="6">
        <v>0.0</v>
      </c>
      <c r="J16" s="6">
        <v>0.0</v>
      </c>
      <c r="K16" s="6">
        <v>1.0</v>
      </c>
      <c r="L16" s="21">
        <v>0.0</v>
      </c>
    </row>
    <row r="17">
      <c r="A17" s="8">
        <v>16.0</v>
      </c>
      <c r="B17" s="9">
        <v>9.5189729E7</v>
      </c>
      <c r="C17" s="9" t="s">
        <v>1595</v>
      </c>
      <c r="D17" s="9">
        <v>5.3649865E7</v>
      </c>
      <c r="E17" s="22">
        <v>41651.0</v>
      </c>
      <c r="F17" s="9">
        <v>11.0</v>
      </c>
      <c r="G17" s="9" t="s">
        <v>1580</v>
      </c>
      <c r="H17" s="9"/>
      <c r="I17" s="9">
        <v>0.0</v>
      </c>
      <c r="J17" s="9">
        <v>0.0</v>
      </c>
      <c r="K17" s="9">
        <v>1.0</v>
      </c>
      <c r="L17" s="23">
        <v>0.0</v>
      </c>
    </row>
    <row r="18">
      <c r="A18" s="5">
        <v>17.0</v>
      </c>
      <c r="B18" s="6">
        <v>9.5189729E7</v>
      </c>
      <c r="C18" s="6" t="s">
        <v>1596</v>
      </c>
      <c r="D18" s="6">
        <v>9.5189737E7</v>
      </c>
      <c r="E18" s="20">
        <v>40095.0</v>
      </c>
      <c r="F18" s="6">
        <v>16.0</v>
      </c>
      <c r="G18" s="6" t="s">
        <v>1580</v>
      </c>
      <c r="H18" s="6"/>
      <c r="I18" s="6">
        <v>0.0</v>
      </c>
      <c r="J18" s="6">
        <v>0.0</v>
      </c>
      <c r="K18" s="6">
        <v>0.0</v>
      </c>
      <c r="L18" s="21">
        <v>1.0</v>
      </c>
    </row>
    <row r="19">
      <c r="A19" s="8">
        <v>18.0</v>
      </c>
      <c r="B19" s="9">
        <v>9.5189729E7</v>
      </c>
      <c r="C19" s="9" t="s">
        <v>1597</v>
      </c>
      <c r="D19" s="9">
        <v>9.5189738E7</v>
      </c>
      <c r="E19" s="22">
        <v>39336.0</v>
      </c>
      <c r="F19" s="9">
        <v>18.0</v>
      </c>
      <c r="G19" s="9" t="s">
        <v>1580</v>
      </c>
      <c r="H19" s="9"/>
      <c r="I19" s="9">
        <v>0.0</v>
      </c>
      <c r="J19" s="9">
        <v>0.0</v>
      </c>
      <c r="K19" s="9">
        <v>0.0</v>
      </c>
      <c r="L19" s="23">
        <v>1.0</v>
      </c>
    </row>
    <row r="20">
      <c r="A20" s="5">
        <v>19.0</v>
      </c>
      <c r="B20" s="6">
        <v>9.5189729E7</v>
      </c>
      <c r="C20" s="6" t="s">
        <v>1598</v>
      </c>
      <c r="D20" s="6">
        <v>9.5189739E7</v>
      </c>
      <c r="E20" s="20">
        <v>38842.0</v>
      </c>
      <c r="F20" s="6">
        <v>19.0</v>
      </c>
      <c r="G20" s="6" t="s">
        <v>1580</v>
      </c>
      <c r="H20" s="6"/>
      <c r="I20" s="6">
        <v>0.0</v>
      </c>
      <c r="J20" s="6">
        <v>0.0</v>
      </c>
      <c r="K20" s="6">
        <v>0.0</v>
      </c>
      <c r="L20" s="21">
        <v>1.0</v>
      </c>
    </row>
    <row r="21" ht="15.75" customHeight="1">
      <c r="A21" s="8">
        <v>20.0</v>
      </c>
      <c r="B21" s="9">
        <v>2.0009014E7</v>
      </c>
      <c r="C21" s="9" t="s">
        <v>1599</v>
      </c>
      <c r="D21" s="9">
        <v>4.8313602E7</v>
      </c>
      <c r="E21" s="22">
        <v>39406.0</v>
      </c>
      <c r="F21" s="9">
        <v>18.0</v>
      </c>
      <c r="G21" s="9" t="s">
        <v>1580</v>
      </c>
      <c r="H21" s="9"/>
      <c r="I21" s="9">
        <v>0.0</v>
      </c>
      <c r="J21" s="9">
        <v>0.0</v>
      </c>
      <c r="K21" s="9">
        <v>0.0</v>
      </c>
      <c r="L21" s="23">
        <v>1.0</v>
      </c>
    </row>
    <row r="22" ht="15.75" customHeight="1">
      <c r="A22" s="5">
        <v>21.0</v>
      </c>
      <c r="B22" s="6">
        <v>2.0009014E7</v>
      </c>
      <c r="C22" s="6" t="s">
        <v>1600</v>
      </c>
      <c r="D22" s="6">
        <v>4.4554988E7</v>
      </c>
      <c r="E22" s="20">
        <v>37624.0</v>
      </c>
      <c r="F22" s="6">
        <v>22.0</v>
      </c>
      <c r="G22" s="6" t="s">
        <v>1580</v>
      </c>
      <c r="H22" s="6"/>
      <c r="I22" s="6">
        <v>0.0</v>
      </c>
      <c r="J22" s="6">
        <v>0.0</v>
      </c>
      <c r="K22" s="6">
        <v>0.0</v>
      </c>
      <c r="L22" s="21">
        <v>0.0</v>
      </c>
    </row>
    <row r="23" ht="15.75" customHeight="1">
      <c r="A23" s="8">
        <v>22.0</v>
      </c>
      <c r="B23" s="9">
        <v>2.0009014E7</v>
      </c>
      <c r="C23" s="9" t="s">
        <v>1601</v>
      </c>
      <c r="D23" s="9">
        <v>3.7904714E7</v>
      </c>
      <c r="E23" s="22">
        <v>34229.0</v>
      </c>
      <c r="F23" s="9">
        <v>32.0</v>
      </c>
      <c r="G23" s="9" t="s">
        <v>1580</v>
      </c>
      <c r="H23" s="9"/>
      <c r="I23" s="9">
        <v>0.0</v>
      </c>
      <c r="J23" s="9">
        <v>0.0</v>
      </c>
      <c r="K23" s="9">
        <v>0.0</v>
      </c>
      <c r="L23" s="23">
        <v>0.0</v>
      </c>
    </row>
    <row r="24" ht="15.75" customHeight="1">
      <c r="A24" s="5">
        <v>23.0</v>
      </c>
      <c r="B24" s="6">
        <v>3.3905319E7</v>
      </c>
      <c r="C24" s="6" t="s">
        <v>1602</v>
      </c>
      <c r="D24" s="6">
        <v>5.3815519E7</v>
      </c>
      <c r="E24" s="20">
        <v>44373.0</v>
      </c>
      <c r="F24" s="6">
        <v>4.0</v>
      </c>
      <c r="G24" s="6" t="s">
        <v>1580</v>
      </c>
      <c r="H24" s="6"/>
      <c r="I24" s="6">
        <v>1.0</v>
      </c>
      <c r="J24" s="6">
        <v>0.0</v>
      </c>
      <c r="K24" s="6">
        <v>0.0</v>
      </c>
      <c r="L24" s="21">
        <v>0.0</v>
      </c>
    </row>
    <row r="25" ht="15.75" customHeight="1">
      <c r="A25" s="8">
        <v>25.0</v>
      </c>
      <c r="B25" s="9">
        <v>3.2554313E7</v>
      </c>
      <c r="C25" s="9" t="s">
        <v>1603</v>
      </c>
      <c r="D25" s="9">
        <v>5.6177284E7</v>
      </c>
      <c r="E25" s="22">
        <v>39901.0</v>
      </c>
      <c r="F25" s="9">
        <v>16.0</v>
      </c>
      <c r="G25" s="9" t="s">
        <v>1580</v>
      </c>
      <c r="H25" s="9"/>
      <c r="I25" s="9">
        <v>0.0</v>
      </c>
      <c r="J25" s="9">
        <v>0.0</v>
      </c>
      <c r="K25" s="9">
        <v>0.0</v>
      </c>
      <c r="L25" s="23">
        <v>1.0</v>
      </c>
    </row>
    <row r="26" ht="15.75" customHeight="1">
      <c r="A26" s="5">
        <v>26.0</v>
      </c>
      <c r="B26" s="6">
        <v>2.5060598E7</v>
      </c>
      <c r="C26" s="6" t="s">
        <v>1604</v>
      </c>
      <c r="D26" s="6">
        <v>5.4386305E7</v>
      </c>
      <c r="E26" s="20">
        <v>41638.0</v>
      </c>
      <c r="F26" s="6">
        <v>12.0</v>
      </c>
      <c r="G26" s="6" t="s">
        <v>1580</v>
      </c>
      <c r="H26" s="6"/>
      <c r="I26" s="6">
        <v>0.0</v>
      </c>
      <c r="J26" s="6">
        <v>0.0</v>
      </c>
      <c r="K26" s="6">
        <v>0.0</v>
      </c>
      <c r="L26" s="21">
        <v>1.0</v>
      </c>
    </row>
    <row r="27" ht="15.75" customHeight="1">
      <c r="A27" s="8">
        <v>27.0</v>
      </c>
      <c r="B27" s="9">
        <v>2.9635937E7</v>
      </c>
      <c r="C27" s="9" t="s">
        <v>1605</v>
      </c>
      <c r="D27" s="9">
        <v>4.7170109E7</v>
      </c>
      <c r="E27" s="22">
        <v>38780.0</v>
      </c>
      <c r="F27" s="9">
        <v>19.0</v>
      </c>
      <c r="G27" s="9" t="s">
        <v>1580</v>
      </c>
      <c r="H27" s="9"/>
      <c r="I27" s="9">
        <v>0.0</v>
      </c>
      <c r="J27" s="9">
        <v>0.0</v>
      </c>
      <c r="K27" s="9">
        <v>0.0</v>
      </c>
      <c r="L27" s="23">
        <v>1.0</v>
      </c>
    </row>
    <row r="28" ht="15.75" customHeight="1">
      <c r="A28" s="5">
        <v>28.0</v>
      </c>
      <c r="B28" s="6">
        <v>2.5060598E7</v>
      </c>
      <c r="C28" s="6" t="s">
        <v>1606</v>
      </c>
      <c r="D28" s="6">
        <v>5.1140548E7</v>
      </c>
      <c r="E28" s="20">
        <v>40907.0</v>
      </c>
      <c r="F28" s="6">
        <v>14.0</v>
      </c>
      <c r="G28" s="6" t="s">
        <v>1580</v>
      </c>
      <c r="H28" s="6"/>
      <c r="I28" s="6">
        <v>0.0</v>
      </c>
      <c r="J28" s="6">
        <v>0.0</v>
      </c>
      <c r="K28" s="6">
        <v>0.0</v>
      </c>
      <c r="L28" s="21">
        <v>1.0</v>
      </c>
    </row>
    <row r="29" ht="15.75" customHeight="1">
      <c r="A29" s="8">
        <v>29.0</v>
      </c>
      <c r="B29" s="9">
        <v>2.5060598E7</v>
      </c>
      <c r="C29" s="9" t="s">
        <v>1607</v>
      </c>
      <c r="D29" s="9">
        <v>4.8715443E7</v>
      </c>
      <c r="E29" s="22">
        <v>39446.0</v>
      </c>
      <c r="F29" s="9">
        <v>18.0</v>
      </c>
      <c r="G29" s="9" t="s">
        <v>1580</v>
      </c>
      <c r="H29" s="9"/>
      <c r="I29" s="9">
        <v>0.0</v>
      </c>
      <c r="J29" s="9">
        <v>0.0</v>
      </c>
      <c r="K29" s="9">
        <v>0.0</v>
      </c>
      <c r="L29" s="23">
        <v>1.0</v>
      </c>
    </row>
    <row r="30" ht="15.75" customHeight="1">
      <c r="A30" s="5">
        <v>30.0</v>
      </c>
      <c r="B30" s="6">
        <v>3.1896263E7</v>
      </c>
      <c r="C30" s="6" t="s">
        <v>1608</v>
      </c>
      <c r="D30" s="6">
        <v>4.8677298E7</v>
      </c>
      <c r="E30" s="20">
        <v>39559.0</v>
      </c>
      <c r="F30" s="6">
        <v>17.0</v>
      </c>
      <c r="G30" s="6" t="s">
        <v>1580</v>
      </c>
      <c r="H30" s="6"/>
      <c r="I30" s="6">
        <v>0.0</v>
      </c>
      <c r="J30" s="6">
        <v>0.0</v>
      </c>
      <c r="K30" s="6">
        <v>0.0</v>
      </c>
      <c r="L30" s="21">
        <v>1.0</v>
      </c>
    </row>
    <row r="31" ht="15.75" customHeight="1">
      <c r="A31" s="8">
        <v>31.0</v>
      </c>
      <c r="B31" s="9">
        <v>3.2554313E7</v>
      </c>
      <c r="C31" s="9" t="s">
        <v>1609</v>
      </c>
      <c r="D31" s="9">
        <v>4.9373859E7</v>
      </c>
      <c r="E31" s="22">
        <v>39936.0</v>
      </c>
      <c r="F31" s="9">
        <v>16.0</v>
      </c>
      <c r="G31" s="9" t="s">
        <v>1580</v>
      </c>
      <c r="H31" s="9"/>
      <c r="I31" s="9">
        <v>0.0</v>
      </c>
      <c r="J31" s="9">
        <v>0.0</v>
      </c>
      <c r="K31" s="9">
        <v>0.0</v>
      </c>
      <c r="L31" s="23">
        <v>1.0</v>
      </c>
    </row>
    <row r="32" ht="15.75" customHeight="1">
      <c r="A32" s="5">
        <v>32.0</v>
      </c>
      <c r="B32" s="6">
        <v>3.3905319E7</v>
      </c>
      <c r="C32" s="6" t="s">
        <v>1610</v>
      </c>
      <c r="D32" s="6">
        <v>5.3815519E7</v>
      </c>
      <c r="E32" s="20">
        <v>41746.0</v>
      </c>
      <c r="F32" s="6">
        <v>11.0</v>
      </c>
      <c r="G32" s="6" t="s">
        <v>1580</v>
      </c>
      <c r="H32" s="6"/>
      <c r="I32" s="6">
        <v>0.0</v>
      </c>
      <c r="J32" s="6">
        <v>0.0</v>
      </c>
      <c r="K32" s="6">
        <v>1.0</v>
      </c>
      <c r="L32" s="21">
        <v>0.0</v>
      </c>
    </row>
    <row r="33" ht="15.75" customHeight="1">
      <c r="A33" s="8">
        <v>33.0</v>
      </c>
      <c r="B33" s="9">
        <v>3.0211914E7</v>
      </c>
      <c r="C33" s="9" t="s">
        <v>1611</v>
      </c>
      <c r="D33" s="9">
        <v>4.937386E7</v>
      </c>
      <c r="E33" s="22">
        <v>40520.0</v>
      </c>
      <c r="F33" s="9">
        <v>15.0</v>
      </c>
      <c r="G33" s="9" t="s">
        <v>1580</v>
      </c>
      <c r="H33" s="9"/>
      <c r="I33" s="9">
        <v>0.0</v>
      </c>
      <c r="J33" s="9">
        <v>0.0</v>
      </c>
      <c r="K33" s="9">
        <v>0.0</v>
      </c>
      <c r="L33" s="23">
        <v>1.0</v>
      </c>
    </row>
    <row r="34" ht="15.75" customHeight="1">
      <c r="A34" s="5">
        <v>34.0</v>
      </c>
      <c r="B34" s="6">
        <v>4.0873767E7</v>
      </c>
      <c r="C34" s="6" t="s">
        <v>1612</v>
      </c>
      <c r="D34" s="6"/>
      <c r="E34" s="20">
        <v>41691.0</v>
      </c>
      <c r="F34" s="6">
        <v>11.0</v>
      </c>
      <c r="G34" s="6" t="s">
        <v>1580</v>
      </c>
      <c r="H34" s="6"/>
      <c r="I34" s="6">
        <v>0.0</v>
      </c>
      <c r="J34" s="6">
        <v>0.0</v>
      </c>
      <c r="K34" s="6">
        <v>1.0</v>
      </c>
      <c r="L34" s="21">
        <v>0.0</v>
      </c>
    </row>
    <row r="35" ht="15.75" customHeight="1">
      <c r="A35" s="8">
        <v>35.0</v>
      </c>
      <c r="B35" s="9">
        <v>4.0873767E7</v>
      </c>
      <c r="C35" s="9" t="s">
        <v>1613</v>
      </c>
      <c r="D35" s="9"/>
      <c r="E35" s="22">
        <v>39970.0</v>
      </c>
      <c r="F35" s="9">
        <v>16.0</v>
      </c>
      <c r="G35" s="9" t="s">
        <v>1580</v>
      </c>
      <c r="H35" s="9"/>
      <c r="I35" s="9">
        <v>0.0</v>
      </c>
      <c r="J35" s="9">
        <v>0.0</v>
      </c>
      <c r="K35" s="9">
        <v>0.0</v>
      </c>
      <c r="L35" s="23">
        <v>1.0</v>
      </c>
    </row>
    <row r="36" ht="15.75" customHeight="1">
      <c r="A36" s="5">
        <v>36.0</v>
      </c>
      <c r="B36" s="6">
        <v>2.9064893E7</v>
      </c>
      <c r="C36" s="6" t="s">
        <v>1614</v>
      </c>
      <c r="D36" s="6">
        <v>5.299061E7</v>
      </c>
      <c r="E36" s="20">
        <v>41330.0</v>
      </c>
      <c r="F36" s="6">
        <v>12.0</v>
      </c>
      <c r="G36" s="6" t="s">
        <v>1580</v>
      </c>
      <c r="H36" s="6"/>
      <c r="I36" s="6">
        <v>0.0</v>
      </c>
      <c r="J36" s="6">
        <v>0.0</v>
      </c>
      <c r="K36" s="6">
        <v>0.0</v>
      </c>
      <c r="L36" s="21">
        <v>1.0</v>
      </c>
    </row>
    <row r="37" ht="15.75" customHeight="1">
      <c r="A37" s="8">
        <v>37.0</v>
      </c>
      <c r="B37" s="9">
        <v>2.9064893E7</v>
      </c>
      <c r="C37" s="9" t="s">
        <v>1615</v>
      </c>
      <c r="D37" s="9">
        <v>5.4039861E7</v>
      </c>
      <c r="E37" s="22">
        <v>41741.0</v>
      </c>
      <c r="F37" s="9">
        <v>11.0</v>
      </c>
      <c r="G37" s="9" t="s">
        <v>1580</v>
      </c>
      <c r="H37" s="9"/>
      <c r="I37" s="9">
        <v>0.0</v>
      </c>
      <c r="J37" s="9">
        <v>0.0</v>
      </c>
      <c r="K37" s="9">
        <v>1.0</v>
      </c>
      <c r="L37" s="23">
        <v>0.0</v>
      </c>
    </row>
    <row r="38" ht="15.75" customHeight="1">
      <c r="A38" s="5">
        <v>38.0</v>
      </c>
      <c r="B38" s="6">
        <v>2.9064893E7</v>
      </c>
      <c r="C38" s="6" t="s">
        <v>1616</v>
      </c>
      <c r="D38" s="6">
        <v>5.2915598E7</v>
      </c>
      <c r="E38" s="20">
        <v>41312.0</v>
      </c>
      <c r="F38" s="6">
        <v>12.0</v>
      </c>
      <c r="G38" s="6" t="s">
        <v>1580</v>
      </c>
      <c r="H38" s="6"/>
      <c r="I38" s="6">
        <v>0.0</v>
      </c>
      <c r="J38" s="6">
        <v>0.0</v>
      </c>
      <c r="K38" s="6">
        <v>0.0</v>
      </c>
      <c r="L38" s="21">
        <v>1.0</v>
      </c>
    </row>
    <row r="39" ht="15.75" customHeight="1">
      <c r="A39" s="8">
        <v>39.0</v>
      </c>
      <c r="B39" s="9">
        <v>1.0000001E7</v>
      </c>
      <c r="C39" s="9" t="s">
        <v>1617</v>
      </c>
      <c r="D39" s="9">
        <v>5.6252686E7</v>
      </c>
      <c r="E39" s="22">
        <v>42837.0</v>
      </c>
      <c r="F39" s="9">
        <v>8.0</v>
      </c>
      <c r="G39" s="9" t="s">
        <v>1580</v>
      </c>
      <c r="H39" s="9"/>
      <c r="I39" s="9">
        <v>0.0</v>
      </c>
      <c r="J39" s="9">
        <v>1.0</v>
      </c>
      <c r="K39" s="9">
        <v>0.0</v>
      </c>
      <c r="L39" s="23">
        <v>0.0</v>
      </c>
    </row>
    <row r="40" ht="15.75" customHeight="1">
      <c r="A40" s="5">
        <v>40.0</v>
      </c>
      <c r="B40" s="6">
        <v>1.0000002E7</v>
      </c>
      <c r="C40" s="6" t="s">
        <v>1618</v>
      </c>
      <c r="D40" s="6">
        <v>5.2696388E7</v>
      </c>
      <c r="E40" s="20">
        <v>41149.0</v>
      </c>
      <c r="F40" s="6">
        <v>13.0</v>
      </c>
      <c r="G40" s="6" t="s">
        <v>1580</v>
      </c>
      <c r="H40" s="6"/>
      <c r="I40" s="6">
        <v>0.0</v>
      </c>
      <c r="J40" s="6">
        <v>0.0</v>
      </c>
      <c r="K40" s="6">
        <v>0.0</v>
      </c>
      <c r="L40" s="21">
        <v>1.0</v>
      </c>
    </row>
    <row r="41" ht="15.75" customHeight="1">
      <c r="A41" s="8">
        <v>41.0</v>
      </c>
      <c r="B41" s="9">
        <v>1.0000003E7</v>
      </c>
      <c r="C41" s="9" t="s">
        <v>1619</v>
      </c>
      <c r="D41" s="9">
        <v>5.5075344E7</v>
      </c>
      <c r="E41" s="22">
        <v>42291.0</v>
      </c>
      <c r="F41" s="9">
        <v>10.0</v>
      </c>
      <c r="G41" s="9" t="s">
        <v>1580</v>
      </c>
      <c r="H41" s="9"/>
      <c r="I41" s="9">
        <v>0.0</v>
      </c>
      <c r="J41" s="9">
        <v>0.0</v>
      </c>
      <c r="K41" s="9">
        <v>1.0</v>
      </c>
      <c r="L41" s="23">
        <v>0.0</v>
      </c>
    </row>
    <row r="42" ht="15.75" customHeight="1">
      <c r="A42" s="5">
        <v>42.0</v>
      </c>
      <c r="B42" s="6">
        <v>1.0000004E7</v>
      </c>
      <c r="C42" s="6" t="s">
        <v>1620</v>
      </c>
      <c r="D42" s="6">
        <v>5.7103234E7</v>
      </c>
      <c r="E42" s="20">
        <v>43246.0</v>
      </c>
      <c r="F42" s="6">
        <v>7.0</v>
      </c>
      <c r="G42" s="6" t="s">
        <v>1580</v>
      </c>
      <c r="H42" s="6"/>
      <c r="I42" s="6">
        <v>0.0</v>
      </c>
      <c r="J42" s="6">
        <v>1.0</v>
      </c>
      <c r="K42" s="6">
        <v>0.0</v>
      </c>
      <c r="L42" s="21">
        <v>0.0</v>
      </c>
    </row>
    <row r="43" ht="15.75" customHeight="1">
      <c r="A43" s="8">
        <v>43.0</v>
      </c>
      <c r="B43" s="9">
        <v>1.0000005E7</v>
      </c>
      <c r="C43" s="9" t="s">
        <v>1621</v>
      </c>
      <c r="D43" s="9">
        <v>4.7170109E7</v>
      </c>
      <c r="E43" s="22">
        <v>38780.0</v>
      </c>
      <c r="F43" s="9">
        <v>19.0</v>
      </c>
      <c r="G43" s="9" t="s">
        <v>1580</v>
      </c>
      <c r="H43" s="9"/>
      <c r="I43" s="9">
        <v>0.0</v>
      </c>
      <c r="J43" s="9">
        <v>0.0</v>
      </c>
      <c r="K43" s="9">
        <v>0.0</v>
      </c>
      <c r="L43" s="23">
        <v>1.0</v>
      </c>
    </row>
    <row r="44" ht="15.75" customHeight="1">
      <c r="A44" s="5">
        <v>44.0</v>
      </c>
      <c r="B44" s="6">
        <v>1.0000006E7</v>
      </c>
      <c r="C44" s="6" t="s">
        <v>1622</v>
      </c>
      <c r="D44" s="6">
        <v>5.4215352E7</v>
      </c>
      <c r="E44" s="20">
        <v>41894.0</v>
      </c>
      <c r="F44" s="6">
        <v>11.0</v>
      </c>
      <c r="G44" s="6" t="s">
        <v>1580</v>
      </c>
      <c r="H44" s="6"/>
      <c r="I44" s="6">
        <v>0.0</v>
      </c>
      <c r="J44" s="6">
        <v>0.0</v>
      </c>
      <c r="K44" s="6">
        <v>1.0</v>
      </c>
      <c r="L44" s="21">
        <v>0.0</v>
      </c>
    </row>
    <row r="45" ht="15.75" customHeight="1">
      <c r="A45" s="8">
        <v>45.0</v>
      </c>
      <c r="B45" s="9">
        <v>1.0000006E7</v>
      </c>
      <c r="C45" s="9" t="s">
        <v>1623</v>
      </c>
      <c r="D45" s="9">
        <v>5.6784336E7</v>
      </c>
      <c r="E45" s="22">
        <v>43134.0</v>
      </c>
      <c r="F45" s="9">
        <v>7.0</v>
      </c>
      <c r="G45" s="9" t="s">
        <v>1580</v>
      </c>
      <c r="H45" s="9"/>
      <c r="I45" s="9">
        <v>0.0</v>
      </c>
      <c r="J45" s="9">
        <v>1.0</v>
      </c>
      <c r="K45" s="9">
        <v>0.0</v>
      </c>
      <c r="L45" s="23">
        <v>0.0</v>
      </c>
    </row>
    <row r="46" ht="15.75" customHeight="1">
      <c r="A46" s="5">
        <v>46.0</v>
      </c>
      <c r="B46" s="6">
        <v>1.0000006E7</v>
      </c>
      <c r="C46" s="6" t="s">
        <v>1624</v>
      </c>
      <c r="D46" s="6">
        <v>5.95585E7</v>
      </c>
      <c r="E46" s="20">
        <v>44610.0</v>
      </c>
      <c r="F46" s="6">
        <v>3.0</v>
      </c>
      <c r="G46" s="6" t="s">
        <v>1580</v>
      </c>
      <c r="H46" s="6"/>
      <c r="I46" s="6">
        <v>0.0</v>
      </c>
      <c r="J46" s="6">
        <v>0.0</v>
      </c>
      <c r="K46" s="6">
        <v>0.0</v>
      </c>
      <c r="L46" s="21">
        <v>0.0</v>
      </c>
    </row>
    <row r="47" ht="15.75" customHeight="1">
      <c r="A47" s="8">
        <v>47.0</v>
      </c>
      <c r="B47" s="9">
        <v>1.0000007E7</v>
      </c>
      <c r="C47" s="9" t="s">
        <v>1625</v>
      </c>
      <c r="D47" s="9">
        <v>5.3878036E7</v>
      </c>
      <c r="E47" s="22">
        <v>41694.0</v>
      </c>
      <c r="F47" s="9">
        <v>11.0</v>
      </c>
      <c r="G47" s="9" t="s">
        <v>1580</v>
      </c>
      <c r="H47" s="9"/>
      <c r="I47" s="9">
        <v>0.0</v>
      </c>
      <c r="J47" s="9">
        <v>0.0</v>
      </c>
      <c r="K47" s="9">
        <v>1.0</v>
      </c>
      <c r="L47" s="23">
        <v>0.0</v>
      </c>
    </row>
    <row r="48" ht="15.75" customHeight="1">
      <c r="A48" s="5">
        <v>48.0</v>
      </c>
      <c r="B48" s="6">
        <v>1.0000007E7</v>
      </c>
      <c r="C48" s="6" t="s">
        <v>1626</v>
      </c>
      <c r="D48" s="6">
        <v>5.6865794E7</v>
      </c>
      <c r="E48" s="20">
        <v>43143.0</v>
      </c>
      <c r="F48" s="6">
        <v>7.0</v>
      </c>
      <c r="G48" s="6" t="s">
        <v>1580</v>
      </c>
      <c r="H48" s="6"/>
      <c r="I48" s="6">
        <v>0.0</v>
      </c>
      <c r="J48" s="6">
        <v>1.0</v>
      </c>
      <c r="K48" s="6">
        <v>0.0</v>
      </c>
      <c r="L48" s="21">
        <v>0.0</v>
      </c>
    </row>
    <row r="49" ht="15.75" customHeight="1">
      <c r="A49" s="8">
        <v>49.0</v>
      </c>
      <c r="B49" s="9">
        <v>1.0000008E7</v>
      </c>
      <c r="C49" s="9" t="s">
        <v>1627</v>
      </c>
      <c r="D49" s="9">
        <v>5.7172279E7</v>
      </c>
      <c r="E49" s="22">
        <v>43316.0</v>
      </c>
      <c r="F49" s="9">
        <v>7.0</v>
      </c>
      <c r="G49" s="9" t="s">
        <v>1580</v>
      </c>
      <c r="H49" s="9"/>
      <c r="I49" s="9">
        <v>0.0</v>
      </c>
      <c r="J49" s="9">
        <v>1.0</v>
      </c>
      <c r="K49" s="9">
        <v>0.0</v>
      </c>
      <c r="L49" s="23">
        <v>0.0</v>
      </c>
    </row>
    <row r="50" ht="15.75" customHeight="1">
      <c r="A50" s="5">
        <v>50.0</v>
      </c>
      <c r="B50" s="6">
        <v>1.0000009E7</v>
      </c>
      <c r="C50" s="6" t="s">
        <v>1628</v>
      </c>
      <c r="D50" s="6">
        <v>5.5690082E7</v>
      </c>
      <c r="E50" s="20">
        <v>42557.0</v>
      </c>
      <c r="F50" s="6">
        <v>9.0</v>
      </c>
      <c r="G50" s="6" t="s">
        <v>1580</v>
      </c>
      <c r="H50" s="6"/>
      <c r="I50" s="6">
        <v>0.0</v>
      </c>
      <c r="J50" s="6">
        <v>0.0</v>
      </c>
      <c r="K50" s="6">
        <v>1.0</v>
      </c>
      <c r="L50" s="21">
        <v>0.0</v>
      </c>
    </row>
    <row r="51" ht="15.75" customHeight="1">
      <c r="A51" s="8">
        <v>51.0</v>
      </c>
      <c r="B51" s="9">
        <v>1.000001E7</v>
      </c>
      <c r="C51" s="9" t="s">
        <v>1629</v>
      </c>
      <c r="D51" s="9">
        <v>5.5070052E7</v>
      </c>
      <c r="E51" s="22">
        <v>42265.0</v>
      </c>
      <c r="F51" s="9">
        <v>10.0</v>
      </c>
      <c r="G51" s="9" t="s">
        <v>1580</v>
      </c>
      <c r="H51" s="9"/>
      <c r="I51" s="9">
        <v>0.0</v>
      </c>
      <c r="J51" s="9">
        <v>0.0</v>
      </c>
      <c r="K51" s="9">
        <v>1.0</v>
      </c>
      <c r="L51" s="23">
        <v>0.0</v>
      </c>
    </row>
    <row r="52" ht="15.75" customHeight="1">
      <c r="A52" s="5">
        <v>52.0</v>
      </c>
      <c r="B52" s="6">
        <v>1.000001E7</v>
      </c>
      <c r="C52" s="6" t="s">
        <v>1630</v>
      </c>
      <c r="D52" s="6">
        <v>5.1220905E7</v>
      </c>
      <c r="E52" s="20">
        <v>40712.0</v>
      </c>
      <c r="F52" s="6">
        <v>14.0</v>
      </c>
      <c r="G52" s="6" t="s">
        <v>1580</v>
      </c>
      <c r="H52" s="6"/>
      <c r="I52" s="6">
        <v>0.0</v>
      </c>
      <c r="J52" s="6">
        <v>0.0</v>
      </c>
      <c r="K52" s="6">
        <v>0.0</v>
      </c>
      <c r="L52" s="21">
        <v>1.0</v>
      </c>
    </row>
    <row r="53" ht="15.75" customHeight="1">
      <c r="A53" s="8">
        <v>53.0</v>
      </c>
      <c r="B53" s="9">
        <v>1.0000011E7</v>
      </c>
      <c r="C53" s="9" t="s">
        <v>1631</v>
      </c>
      <c r="D53" s="9">
        <v>5.5604251E7</v>
      </c>
      <c r="E53" s="22">
        <v>42524.0</v>
      </c>
      <c r="F53" s="9">
        <v>9.0</v>
      </c>
      <c r="G53" s="9" t="s">
        <v>1580</v>
      </c>
      <c r="H53" s="9"/>
      <c r="I53" s="9">
        <v>0.0</v>
      </c>
      <c r="J53" s="9">
        <v>0.0</v>
      </c>
      <c r="K53" s="9">
        <v>1.0</v>
      </c>
      <c r="L53" s="23">
        <v>0.0</v>
      </c>
    </row>
    <row r="54" ht="15.75" customHeight="1">
      <c r="A54" s="5">
        <v>54.0</v>
      </c>
      <c r="B54" s="6">
        <v>1.0000012E7</v>
      </c>
      <c r="C54" s="6" t="s">
        <v>1632</v>
      </c>
      <c r="D54" s="6">
        <v>4.8239121E7</v>
      </c>
      <c r="E54" s="20">
        <v>39364.0</v>
      </c>
      <c r="F54" s="6">
        <v>18.0</v>
      </c>
      <c r="G54" s="6" t="s">
        <v>1580</v>
      </c>
      <c r="H54" s="6"/>
      <c r="I54" s="6">
        <v>0.0</v>
      </c>
      <c r="J54" s="6">
        <v>0.0</v>
      </c>
      <c r="K54" s="6">
        <v>0.0</v>
      </c>
      <c r="L54" s="21">
        <v>1.0</v>
      </c>
    </row>
    <row r="55" ht="15.75" customHeight="1">
      <c r="A55" s="8">
        <v>55.0</v>
      </c>
      <c r="B55" s="9">
        <v>1.0000012E7</v>
      </c>
      <c r="C55" s="9" t="s">
        <v>1633</v>
      </c>
      <c r="D55" s="9">
        <v>5.3085021E7</v>
      </c>
      <c r="E55" s="22">
        <v>41377.0</v>
      </c>
      <c r="F55" s="9">
        <v>12.0</v>
      </c>
      <c r="G55" s="9" t="s">
        <v>1580</v>
      </c>
      <c r="H55" s="9"/>
      <c r="I55" s="9">
        <v>0.0</v>
      </c>
      <c r="J55" s="9">
        <v>0.0</v>
      </c>
      <c r="K55" s="9">
        <v>0.0</v>
      </c>
      <c r="L55" s="23">
        <v>1.0</v>
      </c>
    </row>
    <row r="56" ht="15.75" customHeight="1">
      <c r="A56" s="5">
        <v>56.0</v>
      </c>
      <c r="B56" s="6">
        <v>1.0000013E7</v>
      </c>
      <c r="C56" s="6" t="s">
        <v>1634</v>
      </c>
      <c r="D56" s="6">
        <v>5.4631191E7</v>
      </c>
      <c r="E56" s="20">
        <v>42067.0</v>
      </c>
      <c r="F56" s="6">
        <v>10.0</v>
      </c>
      <c r="G56" s="6" t="s">
        <v>1580</v>
      </c>
      <c r="H56" s="6"/>
      <c r="I56" s="6">
        <v>0.0</v>
      </c>
      <c r="J56" s="6">
        <v>0.0</v>
      </c>
      <c r="K56" s="6">
        <v>1.0</v>
      </c>
      <c r="L56" s="21">
        <v>0.0</v>
      </c>
    </row>
    <row r="57" ht="15.75" customHeight="1">
      <c r="A57" s="8">
        <v>59.0</v>
      </c>
      <c r="B57" s="9">
        <v>1.0000015E7</v>
      </c>
      <c r="C57" s="9" t="s">
        <v>1635</v>
      </c>
      <c r="D57" s="9">
        <v>5.5696264E7</v>
      </c>
      <c r="E57" s="22">
        <v>42576.0</v>
      </c>
      <c r="F57" s="9">
        <v>9.0</v>
      </c>
      <c r="G57" s="9" t="s">
        <v>1580</v>
      </c>
      <c r="H57" s="9"/>
      <c r="I57" s="9">
        <v>0.0</v>
      </c>
      <c r="J57" s="9">
        <v>0.0</v>
      </c>
      <c r="K57" s="9">
        <v>1.0</v>
      </c>
      <c r="L57" s="23">
        <v>0.0</v>
      </c>
    </row>
    <row r="58" ht="15.75" customHeight="1">
      <c r="A58" s="5">
        <v>60.0</v>
      </c>
      <c r="B58" s="6">
        <v>1.0000015E7</v>
      </c>
      <c r="C58" s="6" t="s">
        <v>1636</v>
      </c>
      <c r="D58" s="6">
        <v>5.6992871E7</v>
      </c>
      <c r="E58" s="20">
        <v>43170.0</v>
      </c>
      <c r="F58" s="6">
        <v>7.0</v>
      </c>
      <c r="G58" s="6" t="s">
        <v>1580</v>
      </c>
      <c r="H58" s="6"/>
      <c r="I58" s="6">
        <v>0.0</v>
      </c>
      <c r="J58" s="6">
        <v>1.0</v>
      </c>
      <c r="K58" s="6">
        <v>0.0</v>
      </c>
      <c r="L58" s="21">
        <v>0.0</v>
      </c>
    </row>
    <row r="59" ht="15.75" customHeight="1">
      <c r="A59" s="8">
        <v>61.0</v>
      </c>
      <c r="B59" s="9">
        <v>1.906315E7</v>
      </c>
      <c r="C59" s="9" t="s">
        <v>1637</v>
      </c>
      <c r="D59" s="9">
        <v>4.8463113E7</v>
      </c>
      <c r="E59" s="22">
        <v>39475.0</v>
      </c>
      <c r="F59" s="9">
        <v>17.0</v>
      </c>
      <c r="G59" s="9" t="s">
        <v>1580</v>
      </c>
      <c r="H59" s="9"/>
      <c r="I59" s="9">
        <v>0.0</v>
      </c>
      <c r="J59" s="9">
        <v>0.0</v>
      </c>
      <c r="K59" s="9">
        <v>0.0</v>
      </c>
      <c r="L59" s="23">
        <v>1.0</v>
      </c>
    </row>
    <row r="60" ht="15.75" customHeight="1">
      <c r="A60" s="5">
        <v>62.0</v>
      </c>
      <c r="B60" s="6">
        <v>1.906315E7</v>
      </c>
      <c r="C60" s="6" t="s">
        <v>1638</v>
      </c>
      <c r="D60" s="6">
        <v>5.0437489E7</v>
      </c>
      <c r="E60" s="20">
        <v>40381.0</v>
      </c>
      <c r="F60" s="6">
        <v>15.0</v>
      </c>
      <c r="G60" s="6" t="s">
        <v>1580</v>
      </c>
      <c r="H60" s="6"/>
      <c r="I60" s="6">
        <v>0.0</v>
      </c>
      <c r="J60" s="6">
        <v>0.0</v>
      </c>
      <c r="K60" s="6">
        <v>0.0</v>
      </c>
      <c r="L60" s="21">
        <v>1.0</v>
      </c>
    </row>
    <row r="61" ht="15.75" customHeight="1">
      <c r="A61" s="8">
        <v>63.0</v>
      </c>
      <c r="B61" s="9">
        <v>2.2447579E7</v>
      </c>
      <c r="C61" s="9" t="s">
        <v>1639</v>
      </c>
      <c r="D61" s="9">
        <v>4.7489951E7</v>
      </c>
      <c r="E61" s="22">
        <v>39005.0</v>
      </c>
      <c r="F61" s="9">
        <v>19.0</v>
      </c>
      <c r="G61" s="9" t="s">
        <v>1580</v>
      </c>
      <c r="H61" s="9"/>
      <c r="I61" s="9">
        <v>0.0</v>
      </c>
      <c r="J61" s="9">
        <v>0.0</v>
      </c>
      <c r="K61" s="9">
        <v>0.0</v>
      </c>
      <c r="L61" s="23">
        <v>1.0</v>
      </c>
    </row>
    <row r="62" ht="15.75" customHeight="1">
      <c r="A62" s="5">
        <v>64.0</v>
      </c>
      <c r="B62" s="6">
        <v>2.2447579E7</v>
      </c>
      <c r="C62" s="6" t="s">
        <v>1640</v>
      </c>
      <c r="D62" s="6">
        <v>4.900615E7</v>
      </c>
      <c r="E62" s="20">
        <v>39713.0</v>
      </c>
      <c r="F62" s="6">
        <v>17.0</v>
      </c>
      <c r="G62" s="6" t="s">
        <v>1580</v>
      </c>
      <c r="H62" s="6"/>
      <c r="I62" s="6">
        <v>0.0</v>
      </c>
      <c r="J62" s="6">
        <v>0.0</v>
      </c>
      <c r="K62" s="6">
        <v>0.0</v>
      </c>
      <c r="L62" s="21">
        <v>1.0</v>
      </c>
    </row>
    <row r="63" ht="15.75" customHeight="1">
      <c r="A63" s="8">
        <v>65.0</v>
      </c>
      <c r="B63" s="9">
        <v>2.2826482E7</v>
      </c>
      <c r="C63" s="9" t="s">
        <v>1641</v>
      </c>
      <c r="D63" s="9">
        <v>5.2139693E7</v>
      </c>
      <c r="E63" s="22">
        <v>40920.0</v>
      </c>
      <c r="F63" s="9">
        <v>13.0</v>
      </c>
      <c r="G63" s="9" t="s">
        <v>1580</v>
      </c>
      <c r="H63" s="9"/>
      <c r="I63" s="9">
        <v>0.0</v>
      </c>
      <c r="J63" s="9">
        <v>0.0</v>
      </c>
      <c r="K63" s="9">
        <v>0.0</v>
      </c>
      <c r="L63" s="23">
        <v>1.0</v>
      </c>
    </row>
    <row r="64" ht="15.75" customHeight="1">
      <c r="A64" s="5">
        <v>66.0</v>
      </c>
      <c r="B64" s="6">
        <v>2.2826482E7</v>
      </c>
      <c r="C64" s="6" t="s">
        <v>1642</v>
      </c>
      <c r="D64" s="6"/>
      <c r="E64" s="20">
        <v>40163.0</v>
      </c>
      <c r="F64" s="6">
        <v>16.0</v>
      </c>
      <c r="G64" s="6" t="s">
        <v>1580</v>
      </c>
      <c r="H64" s="6"/>
      <c r="I64" s="6">
        <v>0.0</v>
      </c>
      <c r="J64" s="6">
        <v>0.0</v>
      </c>
      <c r="K64" s="6">
        <v>0.0</v>
      </c>
      <c r="L64" s="21">
        <v>1.0</v>
      </c>
    </row>
    <row r="65" ht="15.75" customHeight="1">
      <c r="A65" s="8">
        <v>67.0</v>
      </c>
      <c r="B65" s="9">
        <v>2.2982124E7</v>
      </c>
      <c r="C65" s="9" t="s">
        <v>1643</v>
      </c>
      <c r="D65" s="9">
        <v>4.9982218E7</v>
      </c>
      <c r="E65" s="22">
        <v>40191.0</v>
      </c>
      <c r="F65" s="9">
        <v>15.0</v>
      </c>
      <c r="G65" s="9" t="s">
        <v>1580</v>
      </c>
      <c r="H65" s="9"/>
      <c r="I65" s="9">
        <v>0.0</v>
      </c>
      <c r="J65" s="9">
        <v>0.0</v>
      </c>
      <c r="K65" s="9">
        <v>0.0</v>
      </c>
      <c r="L65" s="23">
        <v>1.0</v>
      </c>
    </row>
    <row r="66" ht="15.75" customHeight="1">
      <c r="A66" s="5">
        <v>68.0</v>
      </c>
      <c r="B66" s="6">
        <v>2.2986617E7</v>
      </c>
      <c r="C66" s="6" t="s">
        <v>1644</v>
      </c>
      <c r="D66" s="6">
        <v>5.5761712E7</v>
      </c>
      <c r="E66" s="20">
        <v>43410.0</v>
      </c>
      <c r="F66" s="6">
        <v>7.0</v>
      </c>
      <c r="G66" s="6" t="s">
        <v>1580</v>
      </c>
      <c r="H66" s="6"/>
      <c r="I66" s="6">
        <v>0.0</v>
      </c>
      <c r="J66" s="6">
        <v>1.0</v>
      </c>
      <c r="K66" s="6">
        <v>0.0</v>
      </c>
      <c r="L66" s="21">
        <v>0.0</v>
      </c>
    </row>
    <row r="67" ht="15.75" customHeight="1">
      <c r="A67" s="8">
        <v>69.0</v>
      </c>
      <c r="B67" s="9">
        <v>2.3506497E7</v>
      </c>
      <c r="C67" s="9" t="s">
        <v>1645</v>
      </c>
      <c r="D67" s="9">
        <v>4.7575244E7</v>
      </c>
      <c r="E67" s="22">
        <v>39062.0</v>
      </c>
      <c r="F67" s="9">
        <v>19.0</v>
      </c>
      <c r="G67" s="9" t="s">
        <v>1580</v>
      </c>
      <c r="H67" s="9"/>
      <c r="I67" s="9">
        <v>0.0</v>
      </c>
      <c r="J67" s="9">
        <v>0.0</v>
      </c>
      <c r="K67" s="9">
        <v>0.0</v>
      </c>
      <c r="L67" s="23">
        <v>1.0</v>
      </c>
    </row>
    <row r="68" ht="15.75" customHeight="1">
      <c r="A68" s="5">
        <v>70.0</v>
      </c>
      <c r="B68" s="6">
        <v>2.3506497E7</v>
      </c>
      <c r="C68" s="6" t="s">
        <v>1646</v>
      </c>
      <c r="D68" s="6"/>
      <c r="E68" s="20">
        <v>36500.0</v>
      </c>
      <c r="F68" s="6">
        <v>26.0</v>
      </c>
      <c r="G68" s="6" t="s">
        <v>1580</v>
      </c>
      <c r="H68" s="6"/>
      <c r="I68" s="6">
        <v>0.0</v>
      </c>
      <c r="J68" s="6">
        <v>0.0</v>
      </c>
      <c r="K68" s="6">
        <v>0.0</v>
      </c>
      <c r="L68" s="21">
        <v>0.0</v>
      </c>
    </row>
    <row r="69" ht="15.75" customHeight="1">
      <c r="A69" s="8">
        <v>71.0</v>
      </c>
      <c r="B69" s="9">
        <v>2.3696368E7</v>
      </c>
      <c r="C69" s="9" t="s">
        <v>1647</v>
      </c>
      <c r="D69" s="9">
        <v>5.1221884E7</v>
      </c>
      <c r="E69" s="22">
        <v>40757.0</v>
      </c>
      <c r="F69" s="9">
        <v>14.0</v>
      </c>
      <c r="G69" s="9" t="s">
        <v>1580</v>
      </c>
      <c r="H69" s="9"/>
      <c r="I69" s="9">
        <v>0.0</v>
      </c>
      <c r="J69" s="9">
        <v>0.0</v>
      </c>
      <c r="K69" s="9">
        <v>0.0</v>
      </c>
      <c r="L69" s="23">
        <v>1.0</v>
      </c>
    </row>
    <row r="70" ht="15.75" customHeight="1">
      <c r="A70" s="5">
        <v>72.0</v>
      </c>
      <c r="B70" s="6">
        <v>2.4033237E7</v>
      </c>
      <c r="C70" s="6" t="s">
        <v>1648</v>
      </c>
      <c r="D70" s="6"/>
      <c r="E70" s="20">
        <v>39448.0</v>
      </c>
      <c r="F70" s="6">
        <v>17.0</v>
      </c>
      <c r="G70" s="6" t="s">
        <v>1580</v>
      </c>
      <c r="H70" s="6"/>
      <c r="I70" s="6">
        <v>0.0</v>
      </c>
      <c r="J70" s="6">
        <v>0.0</v>
      </c>
      <c r="K70" s="6">
        <v>0.0</v>
      </c>
      <c r="L70" s="21">
        <v>1.0</v>
      </c>
    </row>
    <row r="71" ht="15.75" customHeight="1">
      <c r="A71" s="8">
        <v>73.0</v>
      </c>
      <c r="B71" s="9">
        <v>2.4033237E7</v>
      </c>
      <c r="C71" s="9" t="s">
        <v>1649</v>
      </c>
      <c r="D71" s="9"/>
      <c r="E71" s="22">
        <v>40909.0</v>
      </c>
      <c r="F71" s="9">
        <v>13.0</v>
      </c>
      <c r="G71" s="9" t="s">
        <v>1580</v>
      </c>
      <c r="H71" s="9"/>
      <c r="I71" s="9">
        <v>0.0</v>
      </c>
      <c r="J71" s="9">
        <v>0.0</v>
      </c>
      <c r="K71" s="9">
        <v>0.0</v>
      </c>
      <c r="L71" s="23">
        <v>1.0</v>
      </c>
    </row>
    <row r="72" ht="15.75" customHeight="1">
      <c r="A72" s="5">
        <v>75.0</v>
      </c>
      <c r="B72" s="6">
        <v>2.5681364E7</v>
      </c>
      <c r="C72" s="6" t="s">
        <v>1650</v>
      </c>
      <c r="D72" s="6">
        <v>5.2768578E7</v>
      </c>
      <c r="E72" s="20">
        <v>41242.0</v>
      </c>
      <c r="F72" s="6">
        <v>13.0</v>
      </c>
      <c r="G72" s="6" t="s">
        <v>1580</v>
      </c>
      <c r="H72" s="6"/>
      <c r="I72" s="6">
        <v>0.0</v>
      </c>
      <c r="J72" s="6">
        <v>0.0</v>
      </c>
      <c r="K72" s="6">
        <v>0.0</v>
      </c>
      <c r="L72" s="21">
        <v>1.0</v>
      </c>
    </row>
    <row r="73" ht="15.75" customHeight="1">
      <c r="A73" s="8">
        <v>76.0</v>
      </c>
      <c r="B73" s="9">
        <v>2.5847688E7</v>
      </c>
      <c r="C73" s="9" t="s">
        <v>1651</v>
      </c>
      <c r="D73" s="9">
        <v>4.8446084E7</v>
      </c>
      <c r="E73" s="22">
        <v>39469.0</v>
      </c>
      <c r="F73" s="9">
        <v>17.0</v>
      </c>
      <c r="G73" s="9" t="s">
        <v>1580</v>
      </c>
      <c r="H73" s="9"/>
      <c r="I73" s="9">
        <v>0.0</v>
      </c>
      <c r="J73" s="9">
        <v>0.0</v>
      </c>
      <c r="K73" s="9">
        <v>0.0</v>
      </c>
      <c r="L73" s="23">
        <v>1.0</v>
      </c>
    </row>
    <row r="74" ht="15.75" customHeight="1">
      <c r="A74" s="5">
        <v>77.0</v>
      </c>
      <c r="B74" s="6">
        <v>2.5847688E7</v>
      </c>
      <c r="C74" s="6" t="s">
        <v>1652</v>
      </c>
      <c r="D74" s="6">
        <v>5.7018907E7</v>
      </c>
      <c r="E74" s="20">
        <v>43220.0</v>
      </c>
      <c r="F74" s="6">
        <v>7.0</v>
      </c>
      <c r="G74" s="6" t="s">
        <v>1580</v>
      </c>
      <c r="H74" s="6"/>
      <c r="I74" s="6">
        <v>0.0</v>
      </c>
      <c r="J74" s="6">
        <v>1.0</v>
      </c>
      <c r="K74" s="6">
        <v>0.0</v>
      </c>
      <c r="L74" s="21">
        <v>0.0</v>
      </c>
    </row>
    <row r="75" ht="15.75" customHeight="1">
      <c r="A75" s="8">
        <v>78.0</v>
      </c>
      <c r="B75" s="9">
        <v>2.7259537E7</v>
      </c>
      <c r="C75" s="9" t="s">
        <v>1653</v>
      </c>
      <c r="D75" s="9">
        <v>5.0678363E7</v>
      </c>
      <c r="E75" s="22">
        <v>40455.0</v>
      </c>
      <c r="F75" s="9">
        <v>15.0</v>
      </c>
      <c r="G75" s="9" t="s">
        <v>1580</v>
      </c>
      <c r="H75" s="9"/>
      <c r="I75" s="9">
        <v>0.0</v>
      </c>
      <c r="J75" s="9">
        <v>0.0</v>
      </c>
      <c r="K75" s="9">
        <v>0.0</v>
      </c>
      <c r="L75" s="23">
        <v>1.0</v>
      </c>
    </row>
    <row r="76" ht="15.75" customHeight="1">
      <c r="A76" s="5">
        <v>79.0</v>
      </c>
      <c r="B76" s="6">
        <v>2.7259537E7</v>
      </c>
      <c r="C76" s="6" t="s">
        <v>1654</v>
      </c>
      <c r="D76" s="6">
        <v>5.2656821E7</v>
      </c>
      <c r="E76" s="20">
        <v>41121.0</v>
      </c>
      <c r="F76" s="6">
        <v>13.0</v>
      </c>
      <c r="G76" s="6" t="s">
        <v>1580</v>
      </c>
      <c r="H76" s="6"/>
      <c r="I76" s="6">
        <v>0.0</v>
      </c>
      <c r="J76" s="6">
        <v>0.0</v>
      </c>
      <c r="K76" s="6">
        <v>0.0</v>
      </c>
      <c r="L76" s="21">
        <v>1.0</v>
      </c>
    </row>
    <row r="77" ht="15.75" customHeight="1">
      <c r="A77" s="8">
        <v>80.0</v>
      </c>
      <c r="B77" s="9">
        <v>2.7767903E7</v>
      </c>
      <c r="C77" s="9" t="s">
        <v>1655</v>
      </c>
      <c r="D77" s="9"/>
      <c r="E77" s="22">
        <v>43496.0</v>
      </c>
      <c r="F77" s="9">
        <v>6.0</v>
      </c>
      <c r="G77" s="9" t="s">
        <v>1580</v>
      </c>
      <c r="H77" s="9"/>
      <c r="I77" s="9">
        <v>0.0</v>
      </c>
      <c r="J77" s="9">
        <v>1.0</v>
      </c>
      <c r="K77" s="9">
        <v>0.0</v>
      </c>
      <c r="L77" s="23">
        <v>0.0</v>
      </c>
    </row>
    <row r="78" ht="15.75" customHeight="1">
      <c r="A78" s="5">
        <v>81.0</v>
      </c>
      <c r="B78" s="6">
        <v>2.8054001E7</v>
      </c>
      <c r="C78" s="6" t="s">
        <v>1656</v>
      </c>
      <c r="D78" s="6"/>
      <c r="E78" s="20">
        <v>37825.0</v>
      </c>
      <c r="F78" s="6">
        <v>22.0</v>
      </c>
      <c r="G78" s="6" t="s">
        <v>1580</v>
      </c>
      <c r="H78" s="6"/>
      <c r="I78" s="6">
        <v>0.0</v>
      </c>
      <c r="J78" s="6">
        <v>0.0</v>
      </c>
      <c r="K78" s="6">
        <v>0.0</v>
      </c>
      <c r="L78" s="21">
        <v>0.0</v>
      </c>
    </row>
    <row r="79" ht="15.75" customHeight="1">
      <c r="A79" s="8">
        <v>82.0</v>
      </c>
      <c r="B79" s="9">
        <v>2.8168835E7</v>
      </c>
      <c r="C79" s="9" t="s">
        <v>1657</v>
      </c>
      <c r="D79" s="9"/>
      <c r="E79" s="22">
        <v>37736.0</v>
      </c>
      <c r="F79" s="9">
        <v>22.0</v>
      </c>
      <c r="G79" s="9" t="s">
        <v>1580</v>
      </c>
      <c r="H79" s="9"/>
      <c r="I79" s="9">
        <v>0.0</v>
      </c>
      <c r="J79" s="9">
        <v>0.0</v>
      </c>
      <c r="K79" s="9">
        <v>0.0</v>
      </c>
      <c r="L79" s="23">
        <v>0.0</v>
      </c>
    </row>
    <row r="80" ht="15.75" customHeight="1">
      <c r="A80" s="5">
        <v>83.0</v>
      </c>
      <c r="B80" s="6">
        <v>2.8168835E7</v>
      </c>
      <c r="C80" s="6" t="s">
        <v>1658</v>
      </c>
      <c r="D80" s="6"/>
      <c r="E80" s="20">
        <v>39596.0</v>
      </c>
      <c r="F80" s="6">
        <v>17.0</v>
      </c>
      <c r="G80" s="6" t="s">
        <v>1580</v>
      </c>
      <c r="H80" s="6"/>
      <c r="I80" s="6">
        <v>0.0</v>
      </c>
      <c r="J80" s="6">
        <v>0.0</v>
      </c>
      <c r="K80" s="6">
        <v>0.0</v>
      </c>
      <c r="L80" s="21">
        <v>1.0</v>
      </c>
    </row>
    <row r="81" ht="15.75" customHeight="1">
      <c r="A81" s="8">
        <v>84.0</v>
      </c>
      <c r="B81" s="9">
        <v>2.8168835E7</v>
      </c>
      <c r="C81" s="9" t="s">
        <v>1659</v>
      </c>
      <c r="D81" s="9"/>
      <c r="E81" s="22">
        <v>40584.0</v>
      </c>
      <c r="F81" s="9">
        <v>14.0</v>
      </c>
      <c r="G81" s="9" t="s">
        <v>1580</v>
      </c>
      <c r="H81" s="9"/>
      <c r="I81" s="9">
        <v>0.0</v>
      </c>
      <c r="J81" s="9">
        <v>0.0</v>
      </c>
      <c r="K81" s="9">
        <v>0.0</v>
      </c>
      <c r="L81" s="23">
        <v>1.0</v>
      </c>
    </row>
    <row r="82" ht="15.75" customHeight="1">
      <c r="A82" s="5">
        <v>85.0</v>
      </c>
      <c r="B82" s="6">
        <v>2.8418896E7</v>
      </c>
      <c r="C82" s="6" t="s">
        <v>1660</v>
      </c>
      <c r="D82" s="6">
        <v>5.1576533E7</v>
      </c>
      <c r="E82" s="20">
        <v>40903.0</v>
      </c>
      <c r="F82" s="6">
        <v>14.0</v>
      </c>
      <c r="G82" s="6" t="s">
        <v>1580</v>
      </c>
      <c r="H82" s="6"/>
      <c r="I82" s="6">
        <v>0.0</v>
      </c>
      <c r="J82" s="6">
        <v>0.0</v>
      </c>
      <c r="K82" s="6">
        <v>0.0</v>
      </c>
      <c r="L82" s="21">
        <v>1.0</v>
      </c>
    </row>
    <row r="83" ht="15.75" customHeight="1">
      <c r="A83" s="8">
        <v>86.0</v>
      </c>
      <c r="B83" s="9">
        <v>2.8683156E7</v>
      </c>
      <c r="C83" s="9" t="s">
        <v>1661</v>
      </c>
      <c r="D83" s="9">
        <v>4.6122212E7</v>
      </c>
      <c r="E83" s="22">
        <v>38494.0</v>
      </c>
      <c r="F83" s="9">
        <v>20.0</v>
      </c>
      <c r="G83" s="9" t="s">
        <v>1580</v>
      </c>
      <c r="H83" s="9"/>
      <c r="I83" s="9">
        <v>0.0</v>
      </c>
      <c r="J83" s="9">
        <v>0.0</v>
      </c>
      <c r="K83" s="9">
        <v>0.0</v>
      </c>
      <c r="L83" s="23">
        <v>0.0</v>
      </c>
    </row>
    <row r="84" ht="15.75" customHeight="1">
      <c r="A84" s="5">
        <v>87.0</v>
      </c>
      <c r="B84" s="6">
        <v>2.8683156E7</v>
      </c>
      <c r="C84" s="6" t="s">
        <v>1662</v>
      </c>
      <c r="D84" s="6">
        <v>5.028852E7</v>
      </c>
      <c r="E84" s="20">
        <v>40303.0</v>
      </c>
      <c r="F84" s="6">
        <v>15.0</v>
      </c>
      <c r="G84" s="6" t="s">
        <v>1580</v>
      </c>
      <c r="H84" s="6"/>
      <c r="I84" s="6">
        <v>0.0</v>
      </c>
      <c r="J84" s="6">
        <v>0.0</v>
      </c>
      <c r="K84" s="6">
        <v>0.0</v>
      </c>
      <c r="L84" s="21">
        <v>1.0</v>
      </c>
    </row>
    <row r="85" ht="15.75" customHeight="1">
      <c r="A85" s="8">
        <v>88.0</v>
      </c>
      <c r="B85" s="9">
        <v>2.873501E7</v>
      </c>
      <c r="C85" s="9" t="s">
        <v>1663</v>
      </c>
      <c r="D85" s="9">
        <v>5.5070128E7</v>
      </c>
      <c r="E85" s="22">
        <v>42255.0</v>
      </c>
      <c r="F85" s="9">
        <v>10.0</v>
      </c>
      <c r="G85" s="9" t="s">
        <v>1580</v>
      </c>
      <c r="H85" s="9"/>
      <c r="I85" s="9">
        <v>0.0</v>
      </c>
      <c r="J85" s="9">
        <v>0.0</v>
      </c>
      <c r="K85" s="9">
        <v>1.0</v>
      </c>
      <c r="L85" s="23">
        <v>0.0</v>
      </c>
    </row>
    <row r="86" ht="15.75" customHeight="1">
      <c r="A86" s="5">
        <v>89.0</v>
      </c>
      <c r="B86" s="6">
        <v>2.873501E7</v>
      </c>
      <c r="C86" s="6" t="s">
        <v>1664</v>
      </c>
      <c r="D86" s="6">
        <v>5.6480283E7</v>
      </c>
      <c r="E86" s="20">
        <v>42736.0</v>
      </c>
      <c r="F86" s="6">
        <v>8.0</v>
      </c>
      <c r="G86" s="6" t="s">
        <v>1580</v>
      </c>
      <c r="H86" s="6"/>
      <c r="I86" s="6">
        <v>0.0</v>
      </c>
      <c r="J86" s="6">
        <v>1.0</v>
      </c>
      <c r="K86" s="6">
        <v>0.0</v>
      </c>
      <c r="L86" s="21">
        <v>0.0</v>
      </c>
    </row>
    <row r="87" ht="15.75" customHeight="1">
      <c r="A87" s="8">
        <v>90.0</v>
      </c>
      <c r="B87" s="9">
        <v>2.9319005E7</v>
      </c>
      <c r="C87" s="9" t="s">
        <v>1665</v>
      </c>
      <c r="D87" s="9">
        <v>5.5481578E7</v>
      </c>
      <c r="E87" s="22">
        <v>42442.0</v>
      </c>
      <c r="F87" s="9">
        <v>9.0</v>
      </c>
      <c r="G87" s="9" t="s">
        <v>1580</v>
      </c>
      <c r="H87" s="9"/>
      <c r="I87" s="9">
        <v>0.0</v>
      </c>
      <c r="J87" s="9">
        <v>0.0</v>
      </c>
      <c r="K87" s="9">
        <v>1.0</v>
      </c>
      <c r="L87" s="23">
        <v>0.0</v>
      </c>
    </row>
    <row r="88" ht="15.75" customHeight="1">
      <c r="A88" s="5">
        <v>91.0</v>
      </c>
      <c r="B88" s="6">
        <v>2.9400848E7</v>
      </c>
      <c r="C88" s="6" t="s">
        <v>1666</v>
      </c>
      <c r="D88" s="6">
        <v>5.7094406E7</v>
      </c>
      <c r="E88" s="20">
        <v>43295.0</v>
      </c>
      <c r="F88" s="6">
        <v>7.0</v>
      </c>
      <c r="G88" s="6" t="s">
        <v>1580</v>
      </c>
      <c r="H88" s="6"/>
      <c r="I88" s="6">
        <v>0.0</v>
      </c>
      <c r="J88" s="6">
        <v>1.0</v>
      </c>
      <c r="K88" s="6">
        <v>0.0</v>
      </c>
      <c r="L88" s="21">
        <v>0.0</v>
      </c>
    </row>
    <row r="89" ht="15.75" customHeight="1">
      <c r="A89" s="8">
        <v>92.0</v>
      </c>
      <c r="B89" s="9">
        <v>2.9697288E7</v>
      </c>
      <c r="C89" s="9" t="s">
        <v>1667</v>
      </c>
      <c r="D89" s="9"/>
      <c r="E89" s="22">
        <v>40878.0</v>
      </c>
      <c r="F89" s="9">
        <v>14.0</v>
      </c>
      <c r="G89" s="9" t="s">
        <v>1580</v>
      </c>
      <c r="H89" s="9"/>
      <c r="I89" s="9">
        <v>0.0</v>
      </c>
      <c r="J89" s="9">
        <v>0.0</v>
      </c>
      <c r="K89" s="9">
        <v>0.0</v>
      </c>
      <c r="L89" s="23">
        <v>1.0</v>
      </c>
    </row>
    <row r="90" ht="15.75" customHeight="1">
      <c r="A90" s="5">
        <v>93.0</v>
      </c>
      <c r="B90" s="6">
        <v>2.9697288E7</v>
      </c>
      <c r="C90" s="6" t="s">
        <v>1668</v>
      </c>
      <c r="D90" s="6"/>
      <c r="E90" s="20">
        <v>42482.0</v>
      </c>
      <c r="F90" s="6">
        <v>9.0</v>
      </c>
      <c r="G90" s="6" t="s">
        <v>1580</v>
      </c>
      <c r="H90" s="6"/>
      <c r="I90" s="6">
        <v>0.0</v>
      </c>
      <c r="J90" s="6">
        <v>0.0</v>
      </c>
      <c r="K90" s="6">
        <v>1.0</v>
      </c>
      <c r="L90" s="21">
        <v>0.0</v>
      </c>
    </row>
    <row r="91" ht="15.75" customHeight="1">
      <c r="A91" s="8">
        <v>96.0</v>
      </c>
      <c r="B91" s="9">
        <v>3.0455729E7</v>
      </c>
      <c r="C91" s="9" t="s">
        <v>1669</v>
      </c>
      <c r="D91" s="9">
        <v>4.6758287E7</v>
      </c>
      <c r="E91" s="22"/>
      <c r="F91" s="9">
        <v>126.0</v>
      </c>
      <c r="G91" s="9" t="s">
        <v>1580</v>
      </c>
      <c r="H91" s="9"/>
      <c r="I91" s="9">
        <v>0.0</v>
      </c>
      <c r="J91" s="9">
        <v>0.0</v>
      </c>
      <c r="K91" s="9">
        <v>0.0</v>
      </c>
      <c r="L91" s="23">
        <v>0.0</v>
      </c>
    </row>
    <row r="92" ht="15.75" customHeight="1">
      <c r="A92" s="5">
        <v>97.0</v>
      </c>
      <c r="B92" s="6">
        <v>3.0455729E7</v>
      </c>
      <c r="C92" s="6" t="s">
        <v>1670</v>
      </c>
      <c r="D92" s="6">
        <v>4.8338318E7</v>
      </c>
      <c r="E92" s="20"/>
      <c r="F92" s="6">
        <v>126.0</v>
      </c>
      <c r="G92" s="6" t="s">
        <v>1580</v>
      </c>
      <c r="H92" s="6"/>
      <c r="I92" s="6">
        <v>0.0</v>
      </c>
      <c r="J92" s="6">
        <v>0.0</v>
      </c>
      <c r="K92" s="6">
        <v>0.0</v>
      </c>
      <c r="L92" s="21">
        <v>0.0</v>
      </c>
    </row>
    <row r="93" ht="15.75" customHeight="1">
      <c r="A93" s="8">
        <v>98.0</v>
      </c>
      <c r="B93" s="9">
        <v>3.0455729E7</v>
      </c>
      <c r="C93" s="9" t="s">
        <v>1671</v>
      </c>
      <c r="D93" s="9">
        <v>5.0257321E7</v>
      </c>
      <c r="E93" s="22"/>
      <c r="F93" s="9">
        <v>126.0</v>
      </c>
      <c r="G93" s="9" t="s">
        <v>1580</v>
      </c>
      <c r="H93" s="9"/>
      <c r="I93" s="9">
        <v>0.0</v>
      </c>
      <c r="J93" s="9">
        <v>0.0</v>
      </c>
      <c r="K93" s="9">
        <v>0.0</v>
      </c>
      <c r="L93" s="23">
        <v>0.0</v>
      </c>
    </row>
    <row r="94" ht="15.75" customHeight="1">
      <c r="A94" s="5">
        <v>99.0</v>
      </c>
      <c r="B94" s="6">
        <v>3.0465419E7</v>
      </c>
      <c r="C94" s="6" t="s">
        <v>1672</v>
      </c>
      <c r="D94" s="6">
        <v>5.6141902E7</v>
      </c>
      <c r="E94" s="20">
        <v>40666.0</v>
      </c>
      <c r="F94" s="6">
        <v>14.0</v>
      </c>
      <c r="G94" s="6" t="s">
        <v>1580</v>
      </c>
      <c r="H94" s="6"/>
      <c r="I94" s="6">
        <v>0.0</v>
      </c>
      <c r="J94" s="6">
        <v>0.0</v>
      </c>
      <c r="K94" s="6">
        <v>0.0</v>
      </c>
      <c r="L94" s="21">
        <v>1.0</v>
      </c>
    </row>
    <row r="95" ht="15.75" customHeight="1">
      <c r="A95" s="8">
        <v>100.0</v>
      </c>
      <c r="B95" s="9">
        <v>3.0465419E7</v>
      </c>
      <c r="C95" s="9" t="s">
        <v>1673</v>
      </c>
      <c r="D95" s="9">
        <v>5.6475149E7</v>
      </c>
      <c r="E95" s="22">
        <v>42908.0</v>
      </c>
      <c r="F95" s="9">
        <v>8.0</v>
      </c>
      <c r="G95" s="9" t="s">
        <v>1580</v>
      </c>
      <c r="H95" s="9"/>
      <c r="I95" s="9">
        <v>0.0</v>
      </c>
      <c r="J95" s="9">
        <v>1.0</v>
      </c>
      <c r="K95" s="9">
        <v>0.0</v>
      </c>
      <c r="L95" s="23">
        <v>0.0</v>
      </c>
    </row>
    <row r="96" ht="15.75" customHeight="1">
      <c r="A96" s="5">
        <v>101.0</v>
      </c>
      <c r="B96" s="6">
        <v>3.1137587E7</v>
      </c>
      <c r="C96" s="6" t="s">
        <v>1674</v>
      </c>
      <c r="D96" s="6">
        <v>5.0156592E7</v>
      </c>
      <c r="E96" s="20">
        <v>40234.0</v>
      </c>
      <c r="F96" s="6">
        <v>15.0</v>
      </c>
      <c r="G96" s="6" t="s">
        <v>1580</v>
      </c>
      <c r="H96" s="6"/>
      <c r="I96" s="6">
        <v>0.0</v>
      </c>
      <c r="J96" s="6">
        <v>0.0</v>
      </c>
      <c r="K96" s="6">
        <v>0.0</v>
      </c>
      <c r="L96" s="21">
        <v>1.0</v>
      </c>
    </row>
    <row r="97" ht="15.75" customHeight="1">
      <c r="A97" s="8">
        <v>102.0</v>
      </c>
      <c r="B97" s="9">
        <v>3.1164406E7</v>
      </c>
      <c r="C97" s="9" t="s">
        <v>1675</v>
      </c>
      <c r="D97" s="9">
        <v>5.0707822E7</v>
      </c>
      <c r="E97" s="22">
        <v>40481.0</v>
      </c>
      <c r="F97" s="9">
        <v>15.0</v>
      </c>
      <c r="G97" s="9" t="s">
        <v>1580</v>
      </c>
      <c r="H97" s="9"/>
      <c r="I97" s="9">
        <v>0.0</v>
      </c>
      <c r="J97" s="9">
        <v>0.0</v>
      </c>
      <c r="K97" s="9">
        <v>0.0</v>
      </c>
      <c r="L97" s="23">
        <v>1.0</v>
      </c>
    </row>
    <row r="98" ht="15.75" customHeight="1">
      <c r="A98" s="5">
        <v>103.0</v>
      </c>
      <c r="B98" s="6">
        <v>3.1164406E7</v>
      </c>
      <c r="C98" s="6" t="s">
        <v>1676</v>
      </c>
      <c r="D98" s="6">
        <v>4.8524959E7</v>
      </c>
      <c r="E98" s="20">
        <v>39627.0</v>
      </c>
      <c r="F98" s="6">
        <v>17.0</v>
      </c>
      <c r="G98" s="6" t="s">
        <v>1580</v>
      </c>
      <c r="H98" s="6"/>
      <c r="I98" s="6">
        <v>0.0</v>
      </c>
      <c r="J98" s="6">
        <v>0.0</v>
      </c>
      <c r="K98" s="6">
        <v>0.0</v>
      </c>
      <c r="L98" s="21">
        <v>1.0</v>
      </c>
    </row>
    <row r="99" ht="15.75" customHeight="1">
      <c r="A99" s="8">
        <v>104.0</v>
      </c>
      <c r="B99" s="9">
        <v>3.1164406E7</v>
      </c>
      <c r="C99" s="9" t="s">
        <v>1677</v>
      </c>
      <c r="D99" s="9">
        <v>5.6280438E7</v>
      </c>
      <c r="E99" s="22">
        <v>42863.0</v>
      </c>
      <c r="F99" s="9">
        <v>8.0</v>
      </c>
      <c r="G99" s="9" t="s">
        <v>1580</v>
      </c>
      <c r="H99" s="9"/>
      <c r="I99" s="9">
        <v>0.0</v>
      </c>
      <c r="J99" s="9">
        <v>1.0</v>
      </c>
      <c r="K99" s="9">
        <v>0.0</v>
      </c>
      <c r="L99" s="23">
        <v>0.0</v>
      </c>
    </row>
    <row r="100" ht="15.75" customHeight="1">
      <c r="A100" s="5">
        <v>105.0</v>
      </c>
      <c r="B100" s="6">
        <v>3.1302984E7</v>
      </c>
      <c r="C100" s="6" t="s">
        <v>1678</v>
      </c>
      <c r="D100" s="6">
        <v>5.4699167E7</v>
      </c>
      <c r="E100" s="20">
        <v>42117.0</v>
      </c>
      <c r="F100" s="6">
        <v>10.0</v>
      </c>
      <c r="G100" s="6" t="s">
        <v>1580</v>
      </c>
      <c r="H100" s="6"/>
      <c r="I100" s="6">
        <v>0.0</v>
      </c>
      <c r="J100" s="6">
        <v>0.0</v>
      </c>
      <c r="K100" s="6">
        <v>1.0</v>
      </c>
      <c r="L100" s="21">
        <v>0.0</v>
      </c>
    </row>
    <row r="101" ht="15.75" customHeight="1">
      <c r="A101" s="8">
        <v>106.0</v>
      </c>
      <c r="B101" s="9">
        <v>3.140378E7</v>
      </c>
      <c r="C101" s="9" t="s">
        <v>1679</v>
      </c>
      <c r="D101" s="9"/>
      <c r="E101" s="22">
        <v>40115.0</v>
      </c>
      <c r="F101" s="9">
        <v>16.0</v>
      </c>
      <c r="G101" s="9" t="s">
        <v>1580</v>
      </c>
      <c r="H101" s="9"/>
      <c r="I101" s="9">
        <v>0.0</v>
      </c>
      <c r="J101" s="9">
        <v>0.0</v>
      </c>
      <c r="K101" s="9">
        <v>0.0</v>
      </c>
      <c r="L101" s="23">
        <v>1.0</v>
      </c>
    </row>
    <row r="102" ht="15.75" customHeight="1">
      <c r="A102" s="5">
        <v>107.0</v>
      </c>
      <c r="B102" s="6">
        <v>3.140378E7</v>
      </c>
      <c r="C102" s="6" t="s">
        <v>1680</v>
      </c>
      <c r="D102" s="6"/>
      <c r="E102" s="20">
        <v>41745.0</v>
      </c>
      <c r="F102" s="6">
        <v>11.0</v>
      </c>
      <c r="G102" s="6" t="s">
        <v>1580</v>
      </c>
      <c r="H102" s="6"/>
      <c r="I102" s="6">
        <v>0.0</v>
      </c>
      <c r="J102" s="6">
        <v>0.0</v>
      </c>
      <c r="K102" s="6">
        <v>1.0</v>
      </c>
      <c r="L102" s="21">
        <v>0.0</v>
      </c>
    </row>
    <row r="103" ht="15.75" customHeight="1">
      <c r="A103" s="8">
        <v>108.0</v>
      </c>
      <c r="B103" s="9">
        <v>3.1575604E7</v>
      </c>
      <c r="C103" s="9" t="s">
        <v>1681</v>
      </c>
      <c r="D103" s="9"/>
      <c r="E103" s="22">
        <v>40044.0</v>
      </c>
      <c r="F103" s="9">
        <v>16.0</v>
      </c>
      <c r="G103" s="9" t="s">
        <v>1580</v>
      </c>
      <c r="H103" s="9"/>
      <c r="I103" s="9">
        <v>0.0</v>
      </c>
      <c r="J103" s="9">
        <v>0.0</v>
      </c>
      <c r="K103" s="9">
        <v>0.0</v>
      </c>
      <c r="L103" s="23">
        <v>1.0</v>
      </c>
    </row>
    <row r="104" ht="15.75" customHeight="1">
      <c r="A104" s="5">
        <v>109.0</v>
      </c>
      <c r="B104" s="6">
        <v>3.2554313E7</v>
      </c>
      <c r="C104" s="6" t="s">
        <v>1682</v>
      </c>
      <c r="D104" s="6"/>
      <c r="E104" s="20">
        <v>39936.0</v>
      </c>
      <c r="F104" s="6">
        <v>16.0</v>
      </c>
      <c r="G104" s="6" t="s">
        <v>1580</v>
      </c>
      <c r="H104" s="6"/>
      <c r="I104" s="6">
        <v>0.0</v>
      </c>
      <c r="J104" s="6">
        <v>0.0</v>
      </c>
      <c r="K104" s="6">
        <v>0.0</v>
      </c>
      <c r="L104" s="21">
        <v>1.0</v>
      </c>
    </row>
    <row r="105" ht="15.75" customHeight="1">
      <c r="A105" s="8">
        <v>110.0</v>
      </c>
      <c r="B105" s="9">
        <v>3.2554313E7</v>
      </c>
      <c r="C105" s="9" t="s">
        <v>1683</v>
      </c>
      <c r="D105" s="9"/>
      <c r="E105" s="22">
        <v>42823.0</v>
      </c>
      <c r="F105" s="9">
        <v>8.0</v>
      </c>
      <c r="G105" s="9" t="s">
        <v>1580</v>
      </c>
      <c r="H105" s="9"/>
      <c r="I105" s="9">
        <v>0.0</v>
      </c>
      <c r="J105" s="9">
        <v>1.0</v>
      </c>
      <c r="K105" s="9">
        <v>0.0</v>
      </c>
      <c r="L105" s="23">
        <v>0.0</v>
      </c>
    </row>
    <row r="106" ht="15.75" customHeight="1">
      <c r="A106" s="5">
        <v>111.0</v>
      </c>
      <c r="B106" s="6">
        <v>3.3155103E7</v>
      </c>
      <c r="C106" s="6" t="s">
        <v>1684</v>
      </c>
      <c r="D106" s="6">
        <v>4.9008586E7</v>
      </c>
      <c r="E106" s="20">
        <v>39710.0</v>
      </c>
      <c r="F106" s="6">
        <v>17.0</v>
      </c>
      <c r="G106" s="6" t="s">
        <v>1580</v>
      </c>
      <c r="H106" s="6"/>
      <c r="I106" s="6">
        <v>0.0</v>
      </c>
      <c r="J106" s="6">
        <v>0.0</v>
      </c>
      <c r="K106" s="6">
        <v>0.0</v>
      </c>
      <c r="L106" s="21">
        <v>1.0</v>
      </c>
    </row>
    <row r="107" ht="15.75" customHeight="1">
      <c r="A107" s="8">
        <v>112.0</v>
      </c>
      <c r="B107" s="9">
        <v>3.442385E7</v>
      </c>
      <c r="C107" s="9" t="s">
        <v>1685</v>
      </c>
      <c r="D107" s="9">
        <v>4.8802503E7</v>
      </c>
      <c r="E107" s="22">
        <v>39658.0</v>
      </c>
      <c r="F107" s="9">
        <v>17.0</v>
      </c>
      <c r="G107" s="9" t="s">
        <v>1580</v>
      </c>
      <c r="H107" s="9"/>
      <c r="I107" s="9">
        <v>0.0</v>
      </c>
      <c r="J107" s="9">
        <v>0.0</v>
      </c>
      <c r="K107" s="9">
        <v>0.0</v>
      </c>
      <c r="L107" s="23">
        <v>1.0</v>
      </c>
    </row>
    <row r="108" ht="15.75" customHeight="1">
      <c r="A108" s="5">
        <v>113.0</v>
      </c>
      <c r="B108" s="6">
        <v>3.4436156E7</v>
      </c>
      <c r="C108" s="6" t="s">
        <v>1686</v>
      </c>
      <c r="D108" s="6">
        <v>5.4301982E7</v>
      </c>
      <c r="E108" s="20">
        <v>41911.0</v>
      </c>
      <c r="F108" s="6">
        <v>11.0</v>
      </c>
      <c r="G108" s="6" t="s">
        <v>1580</v>
      </c>
      <c r="H108" s="6"/>
      <c r="I108" s="6">
        <v>0.0</v>
      </c>
      <c r="J108" s="6">
        <v>0.0</v>
      </c>
      <c r="K108" s="6">
        <v>1.0</v>
      </c>
      <c r="L108" s="21">
        <v>0.0</v>
      </c>
    </row>
    <row r="109" ht="15.75" customHeight="1">
      <c r="A109" s="8">
        <v>115.0</v>
      </c>
      <c r="B109" s="9">
        <v>3.4871654E7</v>
      </c>
      <c r="C109" s="9" t="s">
        <v>1687</v>
      </c>
      <c r="D109" s="9">
        <v>5.277023E7</v>
      </c>
      <c r="E109" s="22">
        <v>41184.0</v>
      </c>
      <c r="F109" s="9">
        <v>13.0</v>
      </c>
      <c r="G109" s="9" t="s">
        <v>1580</v>
      </c>
      <c r="H109" s="9"/>
      <c r="I109" s="9">
        <v>0.0</v>
      </c>
      <c r="J109" s="9">
        <v>0.0</v>
      </c>
      <c r="K109" s="9">
        <v>0.0</v>
      </c>
      <c r="L109" s="23">
        <v>1.0</v>
      </c>
    </row>
    <row r="110" ht="15.75" customHeight="1">
      <c r="A110" s="5">
        <v>116.0</v>
      </c>
      <c r="B110" s="6">
        <v>3.4871654E7</v>
      </c>
      <c r="C110" s="6" t="s">
        <v>1688</v>
      </c>
      <c r="D110" s="6">
        <v>5.8454841E7</v>
      </c>
      <c r="E110" s="20">
        <v>44048.0</v>
      </c>
      <c r="F110" s="6">
        <v>5.0</v>
      </c>
      <c r="G110" s="6" t="s">
        <v>1580</v>
      </c>
      <c r="H110" s="6"/>
      <c r="I110" s="6">
        <v>1.0</v>
      </c>
      <c r="J110" s="6">
        <v>0.0</v>
      </c>
      <c r="K110" s="6">
        <v>0.0</v>
      </c>
      <c r="L110" s="21">
        <v>0.0</v>
      </c>
    </row>
    <row r="111" ht="15.75" customHeight="1">
      <c r="A111" s="8">
        <v>118.0</v>
      </c>
      <c r="B111" s="9">
        <v>3.5973296E7</v>
      </c>
      <c r="C111" s="9" t="s">
        <v>1689</v>
      </c>
      <c r="D111" s="9">
        <v>5.1267277E7</v>
      </c>
      <c r="E111" s="22">
        <v>40728.0</v>
      </c>
      <c r="F111" s="9">
        <v>14.0</v>
      </c>
      <c r="G111" s="9" t="s">
        <v>1580</v>
      </c>
      <c r="H111" s="9"/>
      <c r="I111" s="9">
        <v>0.0</v>
      </c>
      <c r="J111" s="9">
        <v>0.0</v>
      </c>
      <c r="K111" s="9">
        <v>0.0</v>
      </c>
      <c r="L111" s="23">
        <v>1.0</v>
      </c>
    </row>
    <row r="112" ht="15.75" customHeight="1">
      <c r="A112" s="5">
        <v>119.0</v>
      </c>
      <c r="B112" s="6">
        <v>3.5979324E7</v>
      </c>
      <c r="C112" s="6" t="s">
        <v>1690</v>
      </c>
      <c r="D112" s="6">
        <v>5.0322706E7</v>
      </c>
      <c r="E112" s="20">
        <v>40312.0</v>
      </c>
      <c r="F112" s="6">
        <v>15.0</v>
      </c>
      <c r="G112" s="6" t="s">
        <v>1580</v>
      </c>
      <c r="H112" s="6"/>
      <c r="I112" s="6">
        <v>0.0</v>
      </c>
      <c r="J112" s="6">
        <v>0.0</v>
      </c>
      <c r="K112" s="6">
        <v>0.0</v>
      </c>
      <c r="L112" s="21">
        <v>1.0</v>
      </c>
    </row>
    <row r="113" ht="15.75" customHeight="1">
      <c r="A113" s="8">
        <v>120.0</v>
      </c>
      <c r="B113" s="9">
        <v>3.6162205E7</v>
      </c>
      <c r="C113" s="9" t="s">
        <v>1691</v>
      </c>
      <c r="D113" s="9">
        <v>5.0289674E7</v>
      </c>
      <c r="E113" s="22">
        <v>40323.0</v>
      </c>
      <c r="F113" s="9">
        <v>15.0</v>
      </c>
      <c r="G113" s="9" t="s">
        <v>1580</v>
      </c>
      <c r="H113" s="9"/>
      <c r="I113" s="9">
        <v>0.0</v>
      </c>
      <c r="J113" s="9">
        <v>0.0</v>
      </c>
      <c r="K113" s="9">
        <v>0.0</v>
      </c>
      <c r="L113" s="23">
        <v>1.0</v>
      </c>
    </row>
    <row r="114" ht="15.75" customHeight="1">
      <c r="A114" s="5">
        <v>121.0</v>
      </c>
      <c r="B114" s="6">
        <v>3.6162205E7</v>
      </c>
      <c r="C114" s="6" t="s">
        <v>1692</v>
      </c>
      <c r="D114" s="6">
        <v>5.6482394E7</v>
      </c>
      <c r="E114" s="20">
        <v>42981.0</v>
      </c>
      <c r="F114" s="6">
        <v>8.0</v>
      </c>
      <c r="G114" s="6" t="s">
        <v>1580</v>
      </c>
      <c r="H114" s="6"/>
      <c r="I114" s="6">
        <v>0.0</v>
      </c>
      <c r="J114" s="6">
        <v>1.0</v>
      </c>
      <c r="K114" s="6">
        <v>0.0</v>
      </c>
      <c r="L114" s="21">
        <v>0.0</v>
      </c>
    </row>
    <row r="115" ht="15.75" customHeight="1">
      <c r="A115" s="8">
        <v>122.0</v>
      </c>
      <c r="B115" s="9">
        <v>3.6162205E7</v>
      </c>
      <c r="C115" s="9" t="s">
        <v>1693</v>
      </c>
      <c r="D115" s="9">
        <v>5.2446826E7</v>
      </c>
      <c r="E115" s="22">
        <v>40979.0</v>
      </c>
      <c r="F115" s="9">
        <v>13.0</v>
      </c>
      <c r="G115" s="9" t="s">
        <v>1580</v>
      </c>
      <c r="H115" s="9"/>
      <c r="I115" s="9">
        <v>0.0</v>
      </c>
      <c r="J115" s="9">
        <v>0.0</v>
      </c>
      <c r="K115" s="9">
        <v>0.0</v>
      </c>
      <c r="L115" s="23">
        <v>1.0</v>
      </c>
    </row>
    <row r="116" ht="15.75" customHeight="1">
      <c r="A116" s="5">
        <v>123.0</v>
      </c>
      <c r="B116" s="6">
        <v>3.6297487E7</v>
      </c>
      <c r="C116" s="6" t="s">
        <v>1694</v>
      </c>
      <c r="D116" s="6">
        <v>5.479255E7</v>
      </c>
      <c r="E116" s="20">
        <v>42108.0</v>
      </c>
      <c r="F116" s="6">
        <v>10.0</v>
      </c>
      <c r="G116" s="6" t="s">
        <v>1580</v>
      </c>
      <c r="H116" s="6"/>
      <c r="I116" s="6">
        <v>0.0</v>
      </c>
      <c r="J116" s="6">
        <v>0.0</v>
      </c>
      <c r="K116" s="6">
        <v>1.0</v>
      </c>
      <c r="L116" s="21">
        <v>0.0</v>
      </c>
    </row>
    <row r="117" ht="15.75" customHeight="1">
      <c r="A117" s="8">
        <v>124.0</v>
      </c>
      <c r="B117" s="9">
        <v>3.6297487E7</v>
      </c>
      <c r="C117" s="9" t="s">
        <v>1695</v>
      </c>
      <c r="D117" s="9">
        <v>5.8026189E7</v>
      </c>
      <c r="E117" s="22">
        <v>43766.0</v>
      </c>
      <c r="F117" s="9">
        <v>6.0</v>
      </c>
      <c r="G117" s="9" t="s">
        <v>1580</v>
      </c>
      <c r="H117" s="9"/>
      <c r="I117" s="9">
        <v>0.0</v>
      </c>
      <c r="J117" s="9">
        <v>1.0</v>
      </c>
      <c r="K117" s="9">
        <v>0.0</v>
      </c>
      <c r="L117" s="23">
        <v>0.0</v>
      </c>
    </row>
    <row r="118" ht="15.75" customHeight="1">
      <c r="A118" s="5">
        <v>125.0</v>
      </c>
      <c r="B118" s="6">
        <v>3.6297487E7</v>
      </c>
      <c r="C118" s="6" t="s">
        <v>1696</v>
      </c>
      <c r="D118" s="6">
        <v>5.8873165E7</v>
      </c>
      <c r="E118" s="20">
        <v>44361.0</v>
      </c>
      <c r="F118" s="6">
        <v>4.0</v>
      </c>
      <c r="G118" s="6" t="s">
        <v>1580</v>
      </c>
      <c r="H118" s="6"/>
      <c r="I118" s="6">
        <v>1.0</v>
      </c>
      <c r="J118" s="6">
        <v>0.0</v>
      </c>
      <c r="K118" s="6">
        <v>0.0</v>
      </c>
      <c r="L118" s="21">
        <v>0.0</v>
      </c>
    </row>
    <row r="119" ht="15.75" customHeight="1">
      <c r="A119" s="8">
        <v>126.0</v>
      </c>
      <c r="B119" s="9">
        <v>3.6375804E7</v>
      </c>
      <c r="C119" s="9" t="s">
        <v>1697</v>
      </c>
      <c r="D119" s="9">
        <v>5.973882E7</v>
      </c>
      <c r="E119" s="22">
        <v>45030.0</v>
      </c>
      <c r="F119" s="9">
        <v>2.0</v>
      </c>
      <c r="G119" s="9" t="s">
        <v>1580</v>
      </c>
      <c r="H119" s="9"/>
      <c r="I119" s="9">
        <v>0.0</v>
      </c>
      <c r="J119" s="9">
        <v>0.0</v>
      </c>
      <c r="K119" s="9">
        <v>0.0</v>
      </c>
      <c r="L119" s="23">
        <v>0.0</v>
      </c>
    </row>
    <row r="120" ht="15.75" customHeight="1">
      <c r="A120" s="5">
        <v>127.0</v>
      </c>
      <c r="B120" s="6">
        <v>3.6786519E7</v>
      </c>
      <c r="C120" s="6" t="s">
        <v>1698</v>
      </c>
      <c r="D120" s="6">
        <v>5.7651273E7</v>
      </c>
      <c r="E120" s="20">
        <v>43572.0</v>
      </c>
      <c r="F120" s="6">
        <v>6.0</v>
      </c>
      <c r="G120" s="6" t="s">
        <v>1580</v>
      </c>
      <c r="H120" s="6"/>
      <c r="I120" s="6">
        <v>0.0</v>
      </c>
      <c r="J120" s="6">
        <v>1.0</v>
      </c>
      <c r="K120" s="6">
        <v>0.0</v>
      </c>
      <c r="L120" s="21">
        <v>0.0</v>
      </c>
    </row>
    <row r="121" ht="15.75" customHeight="1">
      <c r="A121" s="8">
        <v>128.0</v>
      </c>
      <c r="B121" s="9">
        <v>3.7036332E7</v>
      </c>
      <c r="C121" s="9" t="s">
        <v>1699</v>
      </c>
      <c r="D121" s="9">
        <v>5.3653388E7</v>
      </c>
      <c r="E121" s="22">
        <v>41641.0</v>
      </c>
      <c r="F121" s="9">
        <v>11.0</v>
      </c>
      <c r="G121" s="9" t="s">
        <v>1580</v>
      </c>
      <c r="H121" s="9"/>
      <c r="I121" s="9">
        <v>0.0</v>
      </c>
      <c r="J121" s="9">
        <v>0.0</v>
      </c>
      <c r="K121" s="9">
        <v>1.0</v>
      </c>
      <c r="L121" s="23">
        <v>0.0</v>
      </c>
    </row>
    <row r="122" ht="15.75" customHeight="1">
      <c r="A122" s="5">
        <v>129.0</v>
      </c>
      <c r="B122" s="6">
        <v>3.7060301E7</v>
      </c>
      <c r="C122" s="6" t="s">
        <v>1700</v>
      </c>
      <c r="D122" s="6">
        <v>5.0274773E7</v>
      </c>
      <c r="E122" s="20">
        <v>40352.0</v>
      </c>
      <c r="F122" s="6">
        <v>15.0</v>
      </c>
      <c r="G122" s="6" t="s">
        <v>1580</v>
      </c>
      <c r="H122" s="6"/>
      <c r="I122" s="6">
        <v>0.0</v>
      </c>
      <c r="J122" s="6">
        <v>0.0</v>
      </c>
      <c r="K122" s="6">
        <v>0.0</v>
      </c>
      <c r="L122" s="21">
        <v>1.0</v>
      </c>
    </row>
    <row r="123" ht="15.75" customHeight="1">
      <c r="A123" s="8">
        <v>130.0</v>
      </c>
      <c r="B123" s="9">
        <v>3.7060301E7</v>
      </c>
      <c r="C123" s="9" t="s">
        <v>1701</v>
      </c>
      <c r="D123" s="9">
        <v>5.3284625E7</v>
      </c>
      <c r="E123" s="22">
        <v>41459.0</v>
      </c>
      <c r="F123" s="9">
        <v>12.0</v>
      </c>
      <c r="G123" s="9" t="s">
        <v>1580</v>
      </c>
      <c r="H123" s="9"/>
      <c r="I123" s="9">
        <v>0.0</v>
      </c>
      <c r="J123" s="9">
        <v>0.0</v>
      </c>
      <c r="K123" s="9">
        <v>0.0</v>
      </c>
      <c r="L123" s="23">
        <v>1.0</v>
      </c>
    </row>
    <row r="124" ht="15.75" customHeight="1">
      <c r="A124" s="5">
        <v>131.0</v>
      </c>
      <c r="B124" s="6">
        <v>3.7099313E7</v>
      </c>
      <c r="C124" s="6" t="s">
        <v>1702</v>
      </c>
      <c r="D124" s="6">
        <v>5.6998944E7</v>
      </c>
      <c r="E124" s="20">
        <v>43235.0</v>
      </c>
      <c r="F124" s="6">
        <v>7.0</v>
      </c>
      <c r="G124" s="6" t="s">
        <v>1580</v>
      </c>
      <c r="H124" s="6"/>
      <c r="I124" s="6">
        <v>0.0</v>
      </c>
      <c r="J124" s="6">
        <v>1.0</v>
      </c>
      <c r="K124" s="6">
        <v>0.0</v>
      </c>
      <c r="L124" s="21">
        <v>0.0</v>
      </c>
    </row>
    <row r="125" ht="15.75" customHeight="1">
      <c r="A125" s="8">
        <v>132.0</v>
      </c>
      <c r="B125" s="9">
        <v>3.7388128E7</v>
      </c>
      <c r="C125" s="9" t="s">
        <v>1703</v>
      </c>
      <c r="D125" s="9"/>
      <c r="E125" s="22">
        <v>41281.0</v>
      </c>
      <c r="F125" s="9">
        <v>12.0</v>
      </c>
      <c r="G125" s="9" t="s">
        <v>1580</v>
      </c>
      <c r="H125" s="9"/>
      <c r="I125" s="9">
        <v>0.0</v>
      </c>
      <c r="J125" s="9">
        <v>0.0</v>
      </c>
      <c r="K125" s="9">
        <v>0.0</v>
      </c>
      <c r="L125" s="23">
        <v>1.0</v>
      </c>
    </row>
    <row r="126" ht="15.75" customHeight="1">
      <c r="A126" s="5">
        <v>133.0</v>
      </c>
      <c r="B126" s="6">
        <v>3.7388128E7</v>
      </c>
      <c r="C126" s="6" t="s">
        <v>1704</v>
      </c>
      <c r="D126" s="6"/>
      <c r="E126" s="20">
        <v>42254.0</v>
      </c>
      <c r="F126" s="6">
        <v>10.0</v>
      </c>
      <c r="G126" s="6" t="s">
        <v>1580</v>
      </c>
      <c r="H126" s="6"/>
      <c r="I126" s="6">
        <v>0.0</v>
      </c>
      <c r="J126" s="6">
        <v>0.0</v>
      </c>
      <c r="K126" s="6">
        <v>1.0</v>
      </c>
      <c r="L126" s="21">
        <v>0.0</v>
      </c>
    </row>
    <row r="127" ht="15.75" customHeight="1">
      <c r="A127" s="8">
        <v>134.0</v>
      </c>
      <c r="B127" s="9">
        <v>3.7388128E7</v>
      </c>
      <c r="C127" s="9" t="s">
        <v>1705</v>
      </c>
      <c r="D127" s="9"/>
      <c r="E127" s="22">
        <v>43740.0</v>
      </c>
      <c r="F127" s="9">
        <v>6.0</v>
      </c>
      <c r="G127" s="9" t="s">
        <v>1580</v>
      </c>
      <c r="H127" s="9"/>
      <c r="I127" s="9">
        <v>0.0</v>
      </c>
      <c r="J127" s="9">
        <v>1.0</v>
      </c>
      <c r="K127" s="9">
        <v>0.0</v>
      </c>
      <c r="L127" s="23">
        <v>0.0</v>
      </c>
    </row>
    <row r="128" ht="15.75" customHeight="1">
      <c r="A128" s="5">
        <v>135.0</v>
      </c>
      <c r="B128" s="6">
        <v>3.7782026E7</v>
      </c>
      <c r="C128" s="6" t="s">
        <v>1706</v>
      </c>
      <c r="D128" s="6">
        <v>5.4519818E7</v>
      </c>
      <c r="E128" s="20">
        <v>42015.0</v>
      </c>
      <c r="F128" s="6">
        <v>10.0</v>
      </c>
      <c r="G128" s="6" t="s">
        <v>1580</v>
      </c>
      <c r="H128" s="6"/>
      <c r="I128" s="6">
        <v>0.0</v>
      </c>
      <c r="J128" s="6">
        <v>0.0</v>
      </c>
      <c r="K128" s="6">
        <v>1.0</v>
      </c>
      <c r="L128" s="21">
        <v>0.0</v>
      </c>
    </row>
    <row r="129" ht="15.75" customHeight="1">
      <c r="A129" s="8">
        <v>136.0</v>
      </c>
      <c r="B129" s="9">
        <v>3.7782026E7</v>
      </c>
      <c r="C129" s="9" t="s">
        <v>1707</v>
      </c>
      <c r="D129" s="9">
        <v>5.5885848E7</v>
      </c>
      <c r="E129" s="22">
        <v>42680.0</v>
      </c>
      <c r="F129" s="9">
        <v>9.0</v>
      </c>
      <c r="G129" s="9" t="s">
        <v>1580</v>
      </c>
      <c r="H129" s="9"/>
      <c r="I129" s="9">
        <v>0.0</v>
      </c>
      <c r="J129" s="9">
        <v>0.0</v>
      </c>
      <c r="K129" s="9">
        <v>1.0</v>
      </c>
      <c r="L129" s="23">
        <v>0.0</v>
      </c>
    </row>
    <row r="130" ht="15.75" customHeight="1">
      <c r="A130" s="5">
        <v>137.0</v>
      </c>
      <c r="B130" s="6">
        <v>3.8026805E7</v>
      </c>
      <c r="C130" s="6" t="s">
        <v>1708</v>
      </c>
      <c r="D130" s="6">
        <v>5.5761712E7</v>
      </c>
      <c r="E130" s="20">
        <v>42604.0</v>
      </c>
      <c r="F130" s="6">
        <v>9.0</v>
      </c>
      <c r="G130" s="6" t="s">
        <v>1580</v>
      </c>
      <c r="H130" s="6"/>
      <c r="I130" s="6">
        <v>0.0</v>
      </c>
      <c r="J130" s="6">
        <v>0.0</v>
      </c>
      <c r="K130" s="6">
        <v>1.0</v>
      </c>
      <c r="L130" s="21">
        <v>0.0</v>
      </c>
    </row>
    <row r="131" ht="15.75" customHeight="1">
      <c r="A131" s="8">
        <v>138.0</v>
      </c>
      <c r="B131" s="9">
        <v>3.816591E7</v>
      </c>
      <c r="C131" s="9" t="s">
        <v>1709</v>
      </c>
      <c r="D131" s="9">
        <v>5.4055608E7</v>
      </c>
      <c r="E131" s="22">
        <v>41808.0</v>
      </c>
      <c r="F131" s="9">
        <v>11.0</v>
      </c>
      <c r="G131" s="9" t="s">
        <v>1580</v>
      </c>
      <c r="H131" s="9"/>
      <c r="I131" s="9">
        <v>0.0</v>
      </c>
      <c r="J131" s="9">
        <v>0.0</v>
      </c>
      <c r="K131" s="9">
        <v>1.0</v>
      </c>
      <c r="L131" s="23">
        <v>0.0</v>
      </c>
    </row>
    <row r="132" ht="15.75" customHeight="1">
      <c r="A132" s="5">
        <v>139.0</v>
      </c>
      <c r="B132" s="6">
        <v>3.816591E7</v>
      </c>
      <c r="C132" s="6" t="s">
        <v>1710</v>
      </c>
      <c r="D132" s="6">
        <v>5.6052831E7</v>
      </c>
      <c r="E132" s="20">
        <v>42763.0</v>
      </c>
      <c r="F132" s="6">
        <v>8.0</v>
      </c>
      <c r="G132" s="6" t="s">
        <v>1580</v>
      </c>
      <c r="H132" s="6"/>
      <c r="I132" s="6">
        <v>0.0</v>
      </c>
      <c r="J132" s="6">
        <v>1.0</v>
      </c>
      <c r="K132" s="6">
        <v>0.0</v>
      </c>
      <c r="L132" s="21">
        <v>0.0</v>
      </c>
    </row>
    <row r="133" ht="15.75" customHeight="1">
      <c r="A133" s="8">
        <v>140.0</v>
      </c>
      <c r="B133" s="9">
        <v>3.8625889E7</v>
      </c>
      <c r="C133" s="9" t="s">
        <v>1711</v>
      </c>
      <c r="D133" s="9">
        <v>5.8050642E7</v>
      </c>
      <c r="E133" s="22">
        <v>43780.0</v>
      </c>
      <c r="F133" s="9">
        <v>6.0</v>
      </c>
      <c r="G133" s="9" t="s">
        <v>1580</v>
      </c>
      <c r="H133" s="9"/>
      <c r="I133" s="9">
        <v>0.0</v>
      </c>
      <c r="J133" s="9">
        <v>1.0</v>
      </c>
      <c r="K133" s="9">
        <v>0.0</v>
      </c>
      <c r="L133" s="23">
        <v>0.0</v>
      </c>
    </row>
    <row r="134" ht="15.75" customHeight="1">
      <c r="A134" s="5">
        <v>141.0</v>
      </c>
      <c r="B134" s="6">
        <v>3.8838668E7</v>
      </c>
      <c r="C134" s="6" t="s">
        <v>1712</v>
      </c>
      <c r="D134" s="6">
        <v>5.4352952E7</v>
      </c>
      <c r="E134" s="20">
        <v>41936.0</v>
      </c>
      <c r="F134" s="6">
        <v>11.0</v>
      </c>
      <c r="G134" s="6" t="s">
        <v>1580</v>
      </c>
      <c r="H134" s="6"/>
      <c r="I134" s="6">
        <v>0.0</v>
      </c>
      <c r="J134" s="6">
        <v>0.0</v>
      </c>
      <c r="K134" s="6">
        <v>1.0</v>
      </c>
      <c r="L134" s="21">
        <v>0.0</v>
      </c>
    </row>
    <row r="135" ht="15.75" customHeight="1">
      <c r="A135" s="8">
        <v>143.0</v>
      </c>
      <c r="B135" s="9">
        <v>3.9464452E7</v>
      </c>
      <c r="C135" s="9" t="s">
        <v>1713</v>
      </c>
      <c r="D135" s="9">
        <v>5.6180642E7</v>
      </c>
      <c r="E135" s="22">
        <v>42808.0</v>
      </c>
      <c r="F135" s="9">
        <v>8.0</v>
      </c>
      <c r="G135" s="9" t="s">
        <v>1580</v>
      </c>
      <c r="H135" s="9"/>
      <c r="I135" s="9">
        <v>0.0</v>
      </c>
      <c r="J135" s="9">
        <v>1.0</v>
      </c>
      <c r="K135" s="9">
        <v>0.0</v>
      </c>
      <c r="L135" s="23">
        <v>0.0</v>
      </c>
    </row>
    <row r="136" ht="15.75" customHeight="1">
      <c r="A136" s="5">
        <v>144.0</v>
      </c>
      <c r="B136" s="6">
        <v>3.9962767E7</v>
      </c>
      <c r="C136" s="6" t="s">
        <v>1714</v>
      </c>
      <c r="D136" s="6">
        <v>5.3600042E7</v>
      </c>
      <c r="E136" s="20">
        <v>41627.0</v>
      </c>
      <c r="F136" s="6">
        <v>12.0</v>
      </c>
      <c r="G136" s="6" t="s">
        <v>1580</v>
      </c>
      <c r="H136" s="6"/>
      <c r="I136" s="6">
        <v>0.0</v>
      </c>
      <c r="J136" s="6">
        <v>0.0</v>
      </c>
      <c r="K136" s="6">
        <v>0.0</v>
      </c>
      <c r="L136" s="21">
        <v>1.0</v>
      </c>
    </row>
    <row r="137" ht="15.75" customHeight="1">
      <c r="A137" s="8">
        <v>145.0</v>
      </c>
      <c r="B137" s="9">
        <v>4.0133136E7</v>
      </c>
      <c r="C137" s="9" t="s">
        <v>1715</v>
      </c>
      <c r="D137" s="9">
        <v>5.5869445E7</v>
      </c>
      <c r="E137" s="22">
        <v>42658.0</v>
      </c>
      <c r="F137" s="9">
        <v>9.0</v>
      </c>
      <c r="G137" s="9" t="s">
        <v>1580</v>
      </c>
      <c r="H137" s="9"/>
      <c r="I137" s="9">
        <v>0.0</v>
      </c>
      <c r="J137" s="9">
        <v>0.0</v>
      </c>
      <c r="K137" s="9">
        <v>1.0</v>
      </c>
      <c r="L137" s="23">
        <v>0.0</v>
      </c>
    </row>
    <row r="138" ht="15.75" customHeight="1">
      <c r="A138" s="5">
        <v>146.0</v>
      </c>
      <c r="B138" s="6">
        <v>4.0133136E7</v>
      </c>
      <c r="C138" s="6" t="s">
        <v>1716</v>
      </c>
      <c r="D138" s="6">
        <v>5.9693785E7</v>
      </c>
      <c r="E138" s="20">
        <v>44945.0</v>
      </c>
      <c r="F138" s="6">
        <v>2.0</v>
      </c>
      <c r="G138" s="6" t="s">
        <v>1580</v>
      </c>
      <c r="H138" s="6"/>
      <c r="I138" s="6">
        <v>0.0</v>
      </c>
      <c r="J138" s="6">
        <v>0.0</v>
      </c>
      <c r="K138" s="6">
        <v>0.0</v>
      </c>
      <c r="L138" s="21">
        <v>0.0</v>
      </c>
    </row>
    <row r="139" ht="15.75" customHeight="1">
      <c r="A139" s="8">
        <v>147.0</v>
      </c>
      <c r="B139" s="9">
        <v>4.0137655E7</v>
      </c>
      <c r="C139" s="9" t="s">
        <v>1717</v>
      </c>
      <c r="D139" s="9">
        <v>5.8804044E7</v>
      </c>
      <c r="E139" s="22">
        <v>44297.0</v>
      </c>
      <c r="F139" s="9">
        <v>4.0</v>
      </c>
      <c r="G139" s="9" t="s">
        <v>1580</v>
      </c>
      <c r="H139" s="9"/>
      <c r="I139" s="9">
        <v>1.0</v>
      </c>
      <c r="J139" s="9">
        <v>0.0</v>
      </c>
      <c r="K139" s="9">
        <v>0.0</v>
      </c>
      <c r="L139" s="23">
        <v>0.0</v>
      </c>
    </row>
    <row r="140" ht="15.75" customHeight="1">
      <c r="A140" s="5">
        <v>150.0</v>
      </c>
      <c r="B140" s="6">
        <v>4.258637E7</v>
      </c>
      <c r="C140" s="6" t="s">
        <v>1718</v>
      </c>
      <c r="D140" s="6">
        <v>5.829578E7</v>
      </c>
      <c r="E140" s="20">
        <v>43946.0</v>
      </c>
      <c r="F140" s="6">
        <v>5.0</v>
      </c>
      <c r="G140" s="6" t="s">
        <v>1580</v>
      </c>
      <c r="H140" s="6"/>
      <c r="I140" s="6">
        <v>1.0</v>
      </c>
      <c r="J140" s="6">
        <v>0.0</v>
      </c>
      <c r="K140" s="6">
        <v>0.0</v>
      </c>
      <c r="L140" s="21">
        <v>0.0</v>
      </c>
    </row>
    <row r="141" ht="15.75" customHeight="1">
      <c r="A141" s="8">
        <v>152.0</v>
      </c>
      <c r="B141" s="9">
        <v>4.49638E7</v>
      </c>
      <c r="C141" s="9" t="s">
        <v>1719</v>
      </c>
      <c r="D141" s="9">
        <v>5.862097E7</v>
      </c>
      <c r="E141" s="22">
        <v>44198.0</v>
      </c>
      <c r="F141" s="9">
        <v>4.0</v>
      </c>
      <c r="G141" s="9" t="s">
        <v>1580</v>
      </c>
      <c r="H141" s="9"/>
      <c r="I141" s="9">
        <v>1.0</v>
      </c>
      <c r="J141" s="9">
        <v>0.0</v>
      </c>
      <c r="K141" s="9">
        <v>0.0</v>
      </c>
      <c r="L141" s="23">
        <v>0.0</v>
      </c>
    </row>
    <row r="142" ht="15.75" customHeight="1">
      <c r="A142" s="5">
        <v>153.0</v>
      </c>
      <c r="B142" s="6">
        <v>9.3895929E7</v>
      </c>
      <c r="C142" s="6" t="s">
        <v>1720</v>
      </c>
      <c r="D142" s="6"/>
      <c r="E142" s="20">
        <v>44209.0</v>
      </c>
      <c r="F142" s="6">
        <v>4.0</v>
      </c>
      <c r="G142" s="6" t="s">
        <v>1580</v>
      </c>
      <c r="H142" s="6"/>
      <c r="I142" s="6">
        <v>1.0</v>
      </c>
      <c r="J142" s="6">
        <v>0.0</v>
      </c>
      <c r="K142" s="6">
        <v>0.0</v>
      </c>
      <c r="L142" s="21">
        <v>0.0</v>
      </c>
    </row>
    <row r="143" ht="15.75" customHeight="1">
      <c r="A143" s="8">
        <v>154.0</v>
      </c>
      <c r="B143" s="9">
        <v>9.3996095E7</v>
      </c>
      <c r="C143" s="9" t="s">
        <v>1591</v>
      </c>
      <c r="D143" s="9">
        <v>5.0289552E7</v>
      </c>
      <c r="E143" s="22">
        <v>40323.0</v>
      </c>
      <c r="F143" s="9">
        <v>15.0</v>
      </c>
      <c r="G143" s="9" t="s">
        <v>1580</v>
      </c>
      <c r="H143" s="9"/>
      <c r="I143" s="9">
        <v>0.0</v>
      </c>
      <c r="J143" s="9">
        <v>0.0</v>
      </c>
      <c r="K143" s="9">
        <v>0.0</v>
      </c>
      <c r="L143" s="23">
        <v>1.0</v>
      </c>
    </row>
    <row r="144" ht="15.75" customHeight="1">
      <c r="A144" s="5">
        <v>155.0</v>
      </c>
      <c r="B144" s="6">
        <v>9.3996095E7</v>
      </c>
      <c r="C144" s="6" t="s">
        <v>1721</v>
      </c>
      <c r="D144" s="6">
        <v>4.9002705E7</v>
      </c>
      <c r="E144" s="20">
        <v>39910.0</v>
      </c>
      <c r="F144" s="6">
        <v>16.0</v>
      </c>
      <c r="G144" s="6" t="s">
        <v>1580</v>
      </c>
      <c r="H144" s="6"/>
      <c r="I144" s="6">
        <v>0.0</v>
      </c>
      <c r="J144" s="6">
        <v>0.0</v>
      </c>
      <c r="K144" s="6">
        <v>0.0</v>
      </c>
      <c r="L144" s="21">
        <v>1.0</v>
      </c>
    </row>
    <row r="145" ht="15.75" customHeight="1">
      <c r="A145" s="8">
        <v>156.0</v>
      </c>
      <c r="B145" s="9">
        <v>9.4087495E7</v>
      </c>
      <c r="C145" s="9" t="s">
        <v>1722</v>
      </c>
      <c r="D145" s="9"/>
      <c r="E145" s="22">
        <v>42354.0</v>
      </c>
      <c r="F145" s="9">
        <v>10.0</v>
      </c>
      <c r="G145" s="9" t="s">
        <v>1580</v>
      </c>
      <c r="H145" s="9"/>
      <c r="I145" s="9">
        <v>0.0</v>
      </c>
      <c r="J145" s="9">
        <v>0.0</v>
      </c>
      <c r="K145" s="9">
        <v>1.0</v>
      </c>
      <c r="L145" s="23">
        <v>0.0</v>
      </c>
    </row>
    <row r="146" ht="15.75" customHeight="1">
      <c r="A146" s="5">
        <v>157.0</v>
      </c>
      <c r="B146" s="6">
        <v>9.4290896E7</v>
      </c>
      <c r="C146" s="6" t="s">
        <v>1723</v>
      </c>
      <c r="D146" s="6">
        <v>5.6282538E7</v>
      </c>
      <c r="E146" s="20">
        <v>42851.0</v>
      </c>
      <c r="F146" s="6">
        <v>8.0</v>
      </c>
      <c r="G146" s="6" t="s">
        <v>1580</v>
      </c>
      <c r="H146" s="6"/>
      <c r="I146" s="6">
        <v>0.0</v>
      </c>
      <c r="J146" s="6">
        <v>1.0</v>
      </c>
      <c r="K146" s="6">
        <v>0.0</v>
      </c>
      <c r="L146" s="21">
        <v>0.0</v>
      </c>
    </row>
    <row r="147" ht="15.75" customHeight="1">
      <c r="A147" s="8">
        <v>158.0</v>
      </c>
      <c r="B147" s="9">
        <v>9.4521109E7</v>
      </c>
      <c r="C147" s="9" t="s">
        <v>1724</v>
      </c>
      <c r="D147" s="9"/>
      <c r="E147" s="22">
        <v>43513.0</v>
      </c>
      <c r="F147" s="9">
        <v>6.0</v>
      </c>
      <c r="G147" s="9" t="s">
        <v>1580</v>
      </c>
      <c r="H147" s="9"/>
      <c r="I147" s="9">
        <v>0.0</v>
      </c>
      <c r="J147" s="9">
        <v>1.0</v>
      </c>
      <c r="K147" s="9">
        <v>0.0</v>
      </c>
      <c r="L147" s="23">
        <v>0.0</v>
      </c>
    </row>
    <row r="148" ht="15.75" customHeight="1">
      <c r="A148" s="5">
        <v>159.0</v>
      </c>
      <c r="B148" s="6">
        <v>9.5040589E7</v>
      </c>
      <c r="C148" s="6" t="s">
        <v>1725</v>
      </c>
      <c r="D148" s="6">
        <v>5.5389451E7</v>
      </c>
      <c r="E148" s="20">
        <v>42398.0</v>
      </c>
      <c r="F148" s="6">
        <v>9.0</v>
      </c>
      <c r="G148" s="6" t="s">
        <v>1580</v>
      </c>
      <c r="H148" s="6"/>
      <c r="I148" s="6">
        <v>0.0</v>
      </c>
      <c r="J148" s="6">
        <v>0.0</v>
      </c>
      <c r="K148" s="6">
        <v>1.0</v>
      </c>
      <c r="L148" s="21">
        <v>0.0</v>
      </c>
    </row>
    <row r="149" ht="15.75" customHeight="1">
      <c r="A149" s="8">
        <v>160.0</v>
      </c>
      <c r="B149" s="9">
        <v>1.0000016E7</v>
      </c>
      <c r="C149" s="9" t="s">
        <v>1726</v>
      </c>
      <c r="D149" s="9">
        <v>5.6482959E7</v>
      </c>
      <c r="E149" s="22">
        <v>42962.0</v>
      </c>
      <c r="F149" s="9">
        <v>8.0</v>
      </c>
      <c r="G149" s="9" t="s">
        <v>1580</v>
      </c>
      <c r="H149" s="9"/>
      <c r="I149" s="9">
        <v>0.0</v>
      </c>
      <c r="J149" s="9">
        <v>1.0</v>
      </c>
      <c r="K149" s="9">
        <v>0.0</v>
      </c>
      <c r="L149" s="23">
        <v>0.0</v>
      </c>
    </row>
    <row r="150" ht="15.75" customHeight="1">
      <c r="A150" s="5">
        <v>161.0</v>
      </c>
      <c r="B150" s="6">
        <v>1.0000017E7</v>
      </c>
      <c r="C150" s="6" t="s">
        <v>1727</v>
      </c>
      <c r="D150" s="6">
        <v>5.3814583E7</v>
      </c>
      <c r="E150" s="20">
        <v>41719.0</v>
      </c>
      <c r="F150" s="6">
        <v>11.0</v>
      </c>
      <c r="G150" s="6" t="s">
        <v>1580</v>
      </c>
      <c r="H150" s="6"/>
      <c r="I150" s="6">
        <v>0.0</v>
      </c>
      <c r="J150" s="6">
        <v>0.0</v>
      </c>
      <c r="K150" s="6">
        <v>1.0</v>
      </c>
      <c r="L150" s="21">
        <v>0.0</v>
      </c>
    </row>
    <row r="151" ht="15.75" customHeight="1">
      <c r="A151" s="8">
        <v>162.0</v>
      </c>
      <c r="B151" s="9">
        <v>1.0000017E7</v>
      </c>
      <c r="C151" s="9" t="s">
        <v>1728</v>
      </c>
      <c r="D151" s="9">
        <v>5.5180992E7</v>
      </c>
      <c r="E151" s="22">
        <v>42350.0</v>
      </c>
      <c r="F151" s="9">
        <v>10.0</v>
      </c>
      <c r="G151" s="9" t="s">
        <v>1580</v>
      </c>
      <c r="H151" s="9"/>
      <c r="I151" s="9">
        <v>0.0</v>
      </c>
      <c r="J151" s="9">
        <v>0.0</v>
      </c>
      <c r="K151" s="9">
        <v>1.0</v>
      </c>
      <c r="L151" s="23">
        <v>0.0</v>
      </c>
    </row>
    <row r="152" ht="15.75" customHeight="1">
      <c r="A152" s="5">
        <v>163.0</v>
      </c>
      <c r="B152" s="6">
        <v>1.0000018E7</v>
      </c>
      <c r="C152" s="6" t="s">
        <v>1729</v>
      </c>
      <c r="D152" s="6">
        <v>5.7523452E7</v>
      </c>
      <c r="E152" s="20">
        <v>43503.0</v>
      </c>
      <c r="F152" s="6">
        <v>6.0</v>
      </c>
      <c r="G152" s="6" t="s">
        <v>1580</v>
      </c>
      <c r="H152" s="6"/>
      <c r="I152" s="6">
        <v>0.0</v>
      </c>
      <c r="J152" s="6">
        <v>1.0</v>
      </c>
      <c r="K152" s="6">
        <v>0.0</v>
      </c>
      <c r="L152" s="21">
        <v>0.0</v>
      </c>
    </row>
    <row r="153" ht="15.75" customHeight="1">
      <c r="A153" s="8">
        <v>164.0</v>
      </c>
      <c r="B153" s="9">
        <v>1.0000018E7</v>
      </c>
      <c r="C153" s="9" t="s">
        <v>1730</v>
      </c>
      <c r="D153" s="9">
        <v>5.9246931E7</v>
      </c>
      <c r="E153" s="22">
        <v>44657.0</v>
      </c>
      <c r="F153" s="9">
        <v>3.0</v>
      </c>
      <c r="G153" s="9" t="s">
        <v>1580</v>
      </c>
      <c r="H153" s="9"/>
      <c r="I153" s="9">
        <v>0.0</v>
      </c>
      <c r="J153" s="9">
        <v>0.0</v>
      </c>
      <c r="K153" s="9">
        <v>0.0</v>
      </c>
      <c r="L153" s="23">
        <v>0.0</v>
      </c>
    </row>
    <row r="154" ht="15.75" customHeight="1">
      <c r="A154" s="5">
        <v>165.0</v>
      </c>
      <c r="B154" s="6">
        <v>1.0000019E7</v>
      </c>
      <c r="C154" s="6" t="s">
        <v>1731</v>
      </c>
      <c r="D154" s="6">
        <v>5.4525502E7</v>
      </c>
      <c r="E154" s="20">
        <v>42057.0</v>
      </c>
      <c r="F154" s="6">
        <v>10.0</v>
      </c>
      <c r="G154" s="6" t="s">
        <v>1580</v>
      </c>
      <c r="H154" s="6"/>
      <c r="I154" s="6">
        <v>0.0</v>
      </c>
      <c r="J154" s="6">
        <v>0.0</v>
      </c>
      <c r="K154" s="6">
        <v>1.0</v>
      </c>
      <c r="L154" s="21">
        <v>0.0</v>
      </c>
    </row>
    <row r="155" ht="15.75" customHeight="1">
      <c r="A155" s="8">
        <v>166.0</v>
      </c>
      <c r="B155" s="9">
        <v>1.000002E7</v>
      </c>
      <c r="C155" s="9" t="s">
        <v>1732</v>
      </c>
      <c r="D155" s="9">
        <v>5.4299563E7</v>
      </c>
      <c r="E155" s="22">
        <v>41910.0</v>
      </c>
      <c r="F155" s="9">
        <v>11.0</v>
      </c>
      <c r="G155" s="9" t="s">
        <v>1580</v>
      </c>
      <c r="H155" s="9"/>
      <c r="I155" s="9">
        <v>0.0</v>
      </c>
      <c r="J155" s="9">
        <v>0.0</v>
      </c>
      <c r="K155" s="9">
        <v>1.0</v>
      </c>
      <c r="L155" s="23">
        <v>0.0</v>
      </c>
    </row>
    <row r="156" ht="15.75" customHeight="1">
      <c r="A156" s="5">
        <v>167.0</v>
      </c>
      <c r="B156" s="6">
        <v>1.000002E7</v>
      </c>
      <c r="C156" s="6" t="s">
        <v>1733</v>
      </c>
      <c r="D156" s="6">
        <v>5.7477622E7</v>
      </c>
      <c r="E156" s="20">
        <v>43505.0</v>
      </c>
      <c r="F156" s="6">
        <v>6.0</v>
      </c>
      <c r="G156" s="6" t="s">
        <v>1580</v>
      </c>
      <c r="H156" s="6"/>
      <c r="I156" s="6">
        <v>0.0</v>
      </c>
      <c r="J156" s="6">
        <v>1.0</v>
      </c>
      <c r="K156" s="6">
        <v>0.0</v>
      </c>
      <c r="L156" s="21">
        <v>0.0</v>
      </c>
    </row>
    <row r="157" ht="15.75" customHeight="1">
      <c r="A157" s="8">
        <v>168.0</v>
      </c>
      <c r="B157" s="9">
        <v>1.0000021E7</v>
      </c>
      <c r="C157" s="9" t="s">
        <v>1734</v>
      </c>
      <c r="D157" s="9">
        <v>9.5765873E7</v>
      </c>
      <c r="E157" s="22">
        <v>39128.0</v>
      </c>
      <c r="F157" s="9">
        <v>18.0</v>
      </c>
      <c r="G157" s="9" t="s">
        <v>1580</v>
      </c>
      <c r="H157" s="9"/>
      <c r="I157" s="9">
        <v>0.0</v>
      </c>
      <c r="J157" s="9">
        <v>0.0</v>
      </c>
      <c r="K157" s="9">
        <v>0.0</v>
      </c>
      <c r="L157" s="23">
        <v>1.0</v>
      </c>
    </row>
    <row r="158" ht="15.75" customHeight="1">
      <c r="A158" s="5">
        <v>169.0</v>
      </c>
      <c r="B158" s="6">
        <v>3.9066896E7</v>
      </c>
      <c r="C158" s="6" t="s">
        <v>1151</v>
      </c>
      <c r="D158" s="6">
        <v>3.7113751E7</v>
      </c>
      <c r="E158" s="20">
        <v>42618.0</v>
      </c>
      <c r="F158" s="6">
        <v>9.0</v>
      </c>
      <c r="G158" s="6"/>
      <c r="H158" s="6"/>
      <c r="I158" s="6">
        <v>0.0</v>
      </c>
      <c r="J158" s="6">
        <v>0.0</v>
      </c>
      <c r="K158" s="6">
        <v>1.0</v>
      </c>
      <c r="L158" s="21">
        <v>0.0</v>
      </c>
    </row>
    <row r="159" ht="15.75" customHeight="1">
      <c r="A159" s="25">
        <v>167.0</v>
      </c>
      <c r="B159" s="26">
        <v>2.79330531E8</v>
      </c>
      <c r="C159" s="26" t="s">
        <v>1735</v>
      </c>
      <c r="D159" s="26">
        <v>4.9087221E7</v>
      </c>
      <c r="E159" s="27">
        <v>39773.0</v>
      </c>
      <c r="F159" s="26">
        <v>17.0</v>
      </c>
      <c r="G159" s="26"/>
      <c r="H159" s="26"/>
      <c r="I159" s="26">
        <v>0.0</v>
      </c>
      <c r="J159" s="26">
        <v>0.0</v>
      </c>
      <c r="K159" s="26">
        <v>0.0</v>
      </c>
      <c r="L159" s="28">
        <v>1.0</v>
      </c>
    </row>
  </sheetData>
  <dataValidations>
    <dataValidation type="custom" allowBlank="1" showDropDown="1" sqref="E2:E159">
      <formula1>OR(NOT(ISERROR(DATEVALUE(E2))), AND(ISNUMBER(E2), LEFT(CELL("format", E2))="D"))</formula1>
    </dataValidation>
  </dataValidations>
  <drawing r:id="rId1"/>
  <tableParts count="1">
    <tablePart r:id="rId3"/>
  </tableParts>
</worksheet>
</file>