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330" windowWidth="19875" windowHeight="7710"/>
  </bookViews>
  <sheets>
    <sheet name="Instructions" sheetId="1" r:id="rId1"/>
    <sheet name="Examples" sheetId="3" r:id="rId2"/>
    <sheet name="Your Ballot" sheetId="2" r:id="rId3"/>
    <sheet name="Printable Ballot Sheets" sheetId="4" r:id="rId4"/>
    <sheet name="Reference" sheetId="5" r:id="rId5"/>
  </sheets>
  <definedNames>
    <definedName name="BordaRankingsResult">'Your Ballot'!$G$4</definedName>
    <definedName name="SchulzeRankingsResult">'Your Ballot'!$G$19</definedName>
  </definedNames>
  <calcPr calcId="125725"/>
</workbook>
</file>

<file path=xl/calcChain.xml><?xml version="1.0" encoding="utf-8"?>
<calcChain xmlns="http://schemas.openxmlformats.org/spreadsheetml/2006/main">
  <c r="F34" i="3"/>
  <c r="F33"/>
  <c r="F30"/>
  <c r="F29"/>
  <c r="F23"/>
  <c r="F22"/>
  <c r="F16"/>
  <c r="F10"/>
  <c r="F4"/>
  <c r="C7" i="2"/>
  <c r="C11"/>
  <c r="C15"/>
  <c r="C19"/>
  <c r="C23"/>
  <c r="D6"/>
  <c r="D10"/>
  <c r="D14"/>
  <c r="D18"/>
  <c r="D22"/>
  <c r="D4"/>
  <c r="C8"/>
  <c r="C12"/>
  <c r="C16"/>
  <c r="C20"/>
  <c r="C24"/>
  <c r="D7"/>
  <c r="D11"/>
  <c r="D15"/>
  <c r="D19"/>
  <c r="D23"/>
  <c r="N37"/>
  <c r="R37"/>
  <c r="L38"/>
  <c r="P38"/>
  <c r="T38"/>
  <c r="N39"/>
  <c r="R39"/>
  <c r="L40"/>
  <c r="P40"/>
  <c r="T40"/>
  <c r="N41"/>
  <c r="R41"/>
  <c r="L42"/>
  <c r="P42"/>
  <c r="T42"/>
  <c r="N43"/>
  <c r="R43"/>
  <c r="L44"/>
  <c r="P44"/>
  <c r="T44"/>
  <c r="N45"/>
  <c r="R45"/>
  <c r="M36"/>
  <c r="Q36"/>
  <c r="U36"/>
  <c r="N23"/>
  <c r="R23"/>
  <c r="L24"/>
  <c r="P24"/>
  <c r="T24"/>
  <c r="N25"/>
  <c r="R25"/>
  <c r="L26"/>
  <c r="P26"/>
  <c r="T26"/>
  <c r="N27"/>
  <c r="R27"/>
  <c r="L28"/>
  <c r="P28"/>
  <c r="T28"/>
  <c r="N29"/>
  <c r="R29"/>
  <c r="L30"/>
  <c r="P30"/>
  <c r="T30"/>
  <c r="N31"/>
  <c r="R31"/>
  <c r="M22"/>
  <c r="Q22"/>
  <c r="U22"/>
  <c r="H25"/>
  <c r="H29"/>
  <c r="G23"/>
  <c r="G27"/>
  <c r="G31"/>
  <c r="I8"/>
  <c r="I12"/>
  <c r="I16"/>
  <c r="H10"/>
  <c r="H14"/>
  <c r="G8"/>
  <c r="G12"/>
  <c r="G16"/>
  <c r="O37"/>
  <c r="S37"/>
  <c r="M38"/>
  <c r="Q38"/>
  <c r="U38"/>
  <c r="O39"/>
  <c r="S39"/>
  <c r="M40"/>
  <c r="Q40"/>
  <c r="U40"/>
  <c r="O41"/>
  <c r="S41"/>
  <c r="M42"/>
  <c r="Q42"/>
  <c r="U42"/>
  <c r="O43"/>
  <c r="S43"/>
  <c r="M44"/>
  <c r="Q44"/>
  <c r="U44"/>
  <c r="O45"/>
  <c r="S45"/>
  <c r="N36"/>
  <c r="R36"/>
  <c r="L36"/>
  <c r="O23"/>
  <c r="S23"/>
  <c r="M24"/>
  <c r="Q24"/>
  <c r="U24"/>
  <c r="O25"/>
  <c r="S25"/>
  <c r="M26"/>
  <c r="Q26"/>
  <c r="U26"/>
  <c r="O27"/>
  <c r="S27"/>
  <c r="M28"/>
  <c r="Q28"/>
  <c r="U28"/>
  <c r="O29"/>
  <c r="S29"/>
  <c r="M30"/>
  <c r="Q30"/>
  <c r="U30"/>
  <c r="O31"/>
  <c r="S31"/>
  <c r="N22"/>
  <c r="R22"/>
  <c r="L22"/>
  <c r="H26"/>
  <c r="H30"/>
  <c r="G24"/>
  <c r="G28"/>
  <c r="G22"/>
  <c r="I9"/>
  <c r="I13"/>
  <c r="I7"/>
  <c r="H11"/>
  <c r="H15"/>
  <c r="G9"/>
  <c r="G13"/>
  <c r="G7"/>
  <c r="O28"/>
  <c r="Q29"/>
  <c r="O30"/>
  <c r="M31"/>
  <c r="U31"/>
  <c r="T22"/>
  <c r="H28"/>
  <c r="G26"/>
  <c r="G4"/>
  <c r="I11"/>
  <c r="H9"/>
  <c r="H7"/>
  <c r="G15"/>
  <c r="F17" i="3"/>
  <c r="F11"/>
  <c r="F5"/>
  <c r="C5" i="2"/>
  <c r="C9"/>
  <c r="C13"/>
  <c r="C17"/>
  <c r="C21"/>
  <c r="C4"/>
  <c r="D8"/>
  <c r="D12"/>
  <c r="D16"/>
  <c r="D20"/>
  <c r="D24"/>
  <c r="C6"/>
  <c r="C10"/>
  <c r="C14"/>
  <c r="C18"/>
  <c r="C22"/>
  <c r="D5"/>
  <c r="D9"/>
  <c r="D13"/>
  <c r="D17"/>
  <c r="D21"/>
  <c r="L37"/>
  <c r="P37"/>
  <c r="T37"/>
  <c r="N38"/>
  <c r="R38"/>
  <c r="L39"/>
  <c r="P39"/>
  <c r="T39"/>
  <c r="N40"/>
  <c r="R40"/>
  <c r="L41"/>
  <c r="P41"/>
  <c r="T41"/>
  <c r="N42"/>
  <c r="R42"/>
  <c r="L43"/>
  <c r="P43"/>
  <c r="T43"/>
  <c r="N44"/>
  <c r="R44"/>
  <c r="L45"/>
  <c r="P45"/>
  <c r="T45"/>
  <c r="O36"/>
  <c r="S36"/>
  <c r="L23"/>
  <c r="P23"/>
  <c r="T23"/>
  <c r="N24"/>
  <c r="R24"/>
  <c r="L25"/>
  <c r="P25"/>
  <c r="T25"/>
  <c r="N26"/>
  <c r="R26"/>
  <c r="L27"/>
  <c r="P27"/>
  <c r="T27"/>
  <c r="N28"/>
  <c r="R28"/>
  <c r="L29"/>
  <c r="P29"/>
  <c r="T29"/>
  <c r="N30"/>
  <c r="R30"/>
  <c r="L31"/>
  <c r="P31"/>
  <c r="T31"/>
  <c r="O22"/>
  <c r="S22"/>
  <c r="H23"/>
  <c r="H27"/>
  <c r="H31"/>
  <c r="G25"/>
  <c r="G29"/>
  <c r="G19"/>
  <c r="I10"/>
  <c r="I14"/>
  <c r="H8"/>
  <c r="H12"/>
  <c r="H16"/>
  <c r="G10"/>
  <c r="G14"/>
  <c r="M37"/>
  <c r="Q37"/>
  <c r="U37"/>
  <c r="O38"/>
  <c r="S38"/>
  <c r="M39"/>
  <c r="Q39"/>
  <c r="U39"/>
  <c r="O40"/>
  <c r="S40"/>
  <c r="M41"/>
  <c r="Q41"/>
  <c r="U41"/>
  <c r="O42"/>
  <c r="S42"/>
  <c r="M43"/>
  <c r="Q43"/>
  <c r="U43"/>
  <c r="O44"/>
  <c r="S44"/>
  <c r="M45"/>
  <c r="Q45"/>
  <c r="U45"/>
  <c r="P36"/>
  <c r="T36"/>
  <c r="M23"/>
  <c r="Q23"/>
  <c r="U23"/>
  <c r="O24"/>
  <c r="S24"/>
  <c r="M25"/>
  <c r="Q25"/>
  <c r="U25"/>
  <c r="O26"/>
  <c r="S26"/>
  <c r="M27"/>
  <c r="Q27"/>
  <c r="U27"/>
  <c r="S28"/>
  <c r="M29"/>
  <c r="U29"/>
  <c r="S30"/>
  <c r="Q31"/>
  <c r="P22"/>
  <c r="H24"/>
  <c r="H22"/>
  <c r="G30"/>
  <c r="I15"/>
  <c r="H13"/>
  <c r="G11"/>
</calcChain>
</file>

<file path=xl/sharedStrings.xml><?xml version="1.0" encoding="utf-8"?>
<sst xmlns="http://schemas.openxmlformats.org/spreadsheetml/2006/main" count="249" uniqueCount="149">
  <si>
    <t>[Ballot for ...]</t>
  </si>
  <si>
    <t>A:</t>
  </si>
  <si>
    <t>[Title]</t>
  </si>
  <si>
    <t>[Description]</t>
  </si>
  <si>
    <t xml:space="preserve"> A:</t>
  </si>
  <si>
    <t xml:space="preserve"> B:</t>
  </si>
  <si>
    <t xml:space="preserve"> C:</t>
  </si>
  <si>
    <t xml:space="preserve"> D:</t>
  </si>
  <si>
    <t xml:space="preserve"> E:</t>
  </si>
  <si>
    <t>Instructions:</t>
  </si>
  <si>
    <t xml:space="preserve">Examples: </t>
  </si>
  <si>
    <t>B:</t>
  </si>
  <si>
    <t>C:</t>
  </si>
  <si>
    <t>D</t>
  </si>
  <si>
    <t>D:</t>
  </si>
  <si>
    <t>E:</t>
  </si>
  <si>
    <t>Good</t>
  </si>
  <si>
    <t>Invalid</t>
  </si>
  <si>
    <t>❶</t>
  </si>
  <si>
    <t>❷</t>
  </si>
  <si>
    <t>❸</t>
  </si>
  <si>
    <t>❹</t>
  </si>
  <si>
    <t>❺</t>
  </si>
  <si>
    <t>❻</t>
  </si>
  <si>
    <r>
      <rPr>
        <b/>
        <sz val="11"/>
        <color theme="1"/>
        <rFont val="Calibri"/>
        <family val="2"/>
      </rPr>
      <t xml:space="preserve">❶ </t>
    </r>
    <r>
      <rPr>
        <b/>
        <sz val="11"/>
        <color theme="1"/>
        <rFont val="Calibri"/>
        <family val="2"/>
        <scheme val="minor"/>
      </rPr>
      <t>Basic voting</t>
    </r>
    <r>
      <rPr>
        <sz val="11"/>
        <color theme="1"/>
        <rFont val="Calibri"/>
        <family val="2"/>
        <scheme val="minor"/>
      </rPr>
      <t xml:space="preserve">: Place a number 1 in the box next to the MOST preferred option, 2 in the box next to the next preferred option and so on until you have specified all of your preferences in order. ❹ Numbers must be sequential, you cannot skip numbers (E.g. Vote 1 and 3, but not 2). ❺ You must vote at least for one candidate.
❷ EQUAL options: You can express a TIE between options by giving them the same preference number. You must still keep numbers sequential starting from 1, but you can duplicate any number to vote for a tie between candidates.
❸ </t>
    </r>
    <r>
      <rPr>
        <b/>
        <sz val="11"/>
        <color theme="1"/>
        <rFont val="Calibri"/>
        <family val="2"/>
        <scheme val="minor"/>
      </rPr>
      <t>SKIPPING options</t>
    </r>
    <r>
      <rPr>
        <sz val="11"/>
        <color theme="1"/>
        <rFont val="Calibri"/>
        <family val="2"/>
        <scheme val="minor"/>
      </rPr>
      <t>: You can leave options BLANK to express no preference, and these options will be deemed LESS preferred than ALL options that has a preference. ❻ You cannot skip the first preferred, that is skip voting for a most preferred, 1.</t>
    </r>
  </si>
  <si>
    <t>Pre-requisites:</t>
  </si>
  <si>
    <t>What it does:</t>
  </si>
  <si>
    <t>Worksheets:</t>
  </si>
  <si>
    <r>
      <rPr>
        <b/>
        <sz val="11"/>
        <color theme="1"/>
        <rFont val="Calibri"/>
        <family val="2"/>
        <scheme val="minor"/>
      </rPr>
      <t>Examples</t>
    </r>
    <r>
      <rPr>
        <sz val="11"/>
        <color theme="1"/>
        <rFont val="Calibri"/>
        <family val="2"/>
        <scheme val="minor"/>
      </rPr>
      <t xml:space="preserve"> - Shows each of the functions added by this add-in in operation. It also shows how to get the resulting ranking using both of the supported voting systems, and how to analyze in more detail the results.
</t>
    </r>
    <r>
      <rPr>
        <b/>
        <sz val="11"/>
        <color theme="1"/>
        <rFont val="Calibri"/>
        <family val="2"/>
        <scheme val="minor"/>
      </rPr>
      <t>Your Ballot</t>
    </r>
    <r>
      <rPr>
        <sz val="11"/>
        <color theme="1"/>
        <rFont val="Calibri"/>
        <family val="2"/>
        <scheme val="minor"/>
      </rPr>
      <t xml:space="preserve"> - A blank worsheet ready to enter the results for a ballot of your own.
</t>
    </r>
    <r>
      <rPr>
        <b/>
        <sz val="11"/>
        <color theme="1"/>
        <rFont val="Calibri"/>
        <family val="2"/>
        <scheme val="minor"/>
      </rPr>
      <t>Printable Ballot Sheets</t>
    </r>
    <r>
      <rPr>
        <sz val="11"/>
        <color theme="1"/>
        <rFont val="Calibri"/>
        <family val="2"/>
        <scheme val="minor"/>
      </rPr>
      <t xml:space="preserve"> - A template for creating your own paper ballots. This template contains the rules for proper voting using this spreadsheet and the supported skipping and tied value features.
</t>
    </r>
    <r>
      <rPr>
        <b/>
        <sz val="11"/>
        <color theme="1"/>
        <rFont val="Calibri"/>
        <family val="2"/>
        <scheme val="minor"/>
      </rPr>
      <t>Reference</t>
    </r>
    <r>
      <rPr>
        <sz val="11"/>
        <color theme="1"/>
        <rFont val="Calibri"/>
        <family val="2"/>
        <scheme val="minor"/>
      </rPr>
      <t xml:space="preserve"> - More detail on the algorithms used, and detail on each function available in the VotingSystems.xll add-in.</t>
    </r>
  </si>
  <si>
    <t>B&gt;A&gt;E&gt;D&gt;C</t>
  </si>
  <si>
    <t>A=B&gt;C&gt;D=E</t>
  </si>
  <si>
    <t>B&gt;A&gt;C=D=E</t>
  </si>
  <si>
    <t>&gt;  means more preferred</t>
  </si>
  <si>
    <t xml:space="preserve"> = means equally preferred</t>
  </si>
  <si>
    <t xml:space="preserve">Coded as </t>
  </si>
  <si>
    <t>Ballot Entry</t>
  </si>
  <si>
    <t>Count</t>
  </si>
  <si>
    <t>Preference Sequence</t>
  </si>
  <si>
    <t>Valid?</t>
  </si>
  <si>
    <t>Borda Counting</t>
  </si>
  <si>
    <t>Result:</t>
  </si>
  <si>
    <t>A</t>
  </si>
  <si>
    <t>B</t>
  </si>
  <si>
    <t>C</t>
  </si>
  <si>
    <t>E</t>
  </si>
  <si>
    <t>F</t>
  </si>
  <si>
    <t>G</t>
  </si>
  <si>
    <t>H</t>
  </si>
  <si>
    <t>I</t>
  </si>
  <si>
    <t>J</t>
  </si>
  <si>
    <t>Score</t>
  </si>
  <si>
    <t>Rank</t>
  </si>
  <si>
    <t>(note: You can increase for more candidates (or reduce) to suit your ballot.)</t>
  </si>
  <si>
    <t>R.O.C.</t>
  </si>
  <si>
    <t>(note: Rank Order Centroids (ROC) can be used with weighted scoring systems.)</t>
  </si>
  <si>
    <t>(note: You can increase the number of rows if you need to enter more votes.)</t>
  </si>
  <si>
    <t>(note: You can enter 1 vote per row, or increase the count. All votes will be counted.)</t>
  </si>
  <si>
    <t>Ballot Results</t>
  </si>
  <si>
    <t>Error description if vote entry is not valid</t>
  </si>
  <si>
    <t>Schulze Voting</t>
  </si>
  <si>
    <t>Pair Win Matrix</t>
  </si>
  <si>
    <t>Path Strength Matrix</t>
  </si>
  <si>
    <t>BADC</t>
  </si>
  <si>
    <t>Candidate</t>
  </si>
  <si>
    <t>Opponent</t>
  </si>
  <si>
    <t>(note: '&gt;' means the left candidate is prefferred to the right candidate.)</t>
  </si>
  <si>
    <t>(note: '=' means that the left and right candidates are equally preferred.)</t>
  </si>
  <si>
    <t>BCAD</t>
  </si>
  <si>
    <t>Allowing Skipping Candidates</t>
  </si>
  <si>
    <t>Allowing Tied Candidates</t>
  </si>
  <si>
    <t>Analysis</t>
  </si>
  <si>
    <t>Preference</t>
  </si>
  <si>
    <t>Borda Counting Result Ranking:</t>
  </si>
  <si>
    <t>Schulze Result Ranking:</t>
  </si>
  <si>
    <t>Simple Vote - No Skipping, No Tie Candidates</t>
  </si>
  <si>
    <t>ABC</t>
  </si>
  <si>
    <t>A=B&gt;C</t>
  </si>
  <si>
    <t>AB&gt;C</t>
  </si>
  <si>
    <t>A&gt;B=C</t>
  </si>
  <si>
    <t>AB</t>
  </si>
  <si>
    <t>BC</t>
  </si>
  <si>
    <t>Condorcet Paradox Example</t>
  </si>
  <si>
    <t>Simple Examples on Voting Preference Syntax</t>
  </si>
  <si>
    <t>BAC</t>
  </si>
  <si>
    <t>Cand.</t>
  </si>
  <si>
    <t>Examples Ballots -</t>
  </si>
  <si>
    <t>A&gt;C&gt;B</t>
  </si>
  <si>
    <t>Voter Pref.</t>
  </si>
  <si>
    <t>BACD</t>
  </si>
  <si>
    <t>ACDB</t>
  </si>
  <si>
    <t>CADB</t>
  </si>
  <si>
    <t>DACB</t>
  </si>
  <si>
    <t>Ballot to Vote String Rules</t>
  </si>
  <si>
    <t>1. Candidates are represented by a single character. Upper and lower case characters are deemed to be the SAME.</t>
  </si>
  <si>
    <t>2. Candidate preference is read from left to right (left is most preferred, right is least preferred).</t>
  </si>
  <si>
    <t>3. '&gt;' sign indicates the candidate(s) on the left are more preferred to the candidates on the right.</t>
  </si>
  <si>
    <t>4. '&gt;' can be skipped if (and only if) not using tied voting. E.g. A&gt;B&gt;C&gt;D is exactly the same as ABCD.</t>
  </si>
  <si>
    <t>5. '=' sign indicates equal preferrence. E.g. A=B&gt;C&gt;D  means A and B have the same preference, and bot are preferred to C and D.</t>
  </si>
  <si>
    <t>6. '=' can be skipped, as long as a '&gt;' is used somewhere. E.g. A=B&gt;C&gt;D is exactly the same as AB&gt;C&gt;D. It gets confusing though because of the simple case of ABCD being most to least preferred.</t>
  </si>
  <si>
    <t>7. One candidate MUST be voted for. All the others can be skipped though.</t>
  </si>
  <si>
    <t>ABCDE</t>
  </si>
  <si>
    <t>CDEBA</t>
  </si>
  <si>
    <t>ECDBA</t>
  </si>
  <si>
    <t>CBEDA</t>
  </si>
  <si>
    <t>ECBDA</t>
  </si>
  <si>
    <t>Independence of Irrelavent Alternatives</t>
  </si>
  <si>
    <t>How Tied Preferences are Handled</t>
  </si>
  <si>
    <t>Borda Counting Algorithm</t>
  </si>
  <si>
    <t>My rationale is that every vote needs to be allocated the same total score, otherwise tied votes would count more. Make it clear to voters that a solid preferance will count slightly more than a tied preference if they truly have an opinion.</t>
  </si>
  <si>
    <t>When candidates are given the same preference, E.g. A=B&gt;C (which would be A=1, B=1, C=2 on the written ballot), the Borda values are averaged for the positions being allocated.</t>
  </si>
  <si>
    <t>When candidates are tied, a pair-win is allocated for all candidates after the next '&gt;' sign. Candidates tied are NOT allocated a win against each other.</t>
  </si>
  <si>
    <t xml:space="preserve"> For our trivial example A=B&gt;C, the scores would be A=1.5, B=1.5, C=0. For comparison, a simple non-tied ballot, A&gt;B&gt;C, the scores would have been A=2, B=1, C=0.</t>
  </si>
  <si>
    <t>For our trivial example A=B&gt;C, A beats C and B beats C. For comparison, a simple non-tied ballot, A&gt;B&gt;C, the wins would be, A beats B, A beats C, B beats C.</t>
  </si>
  <si>
    <t>How Skipped Candidates are Handled</t>
  </si>
  <si>
    <t>Skipped candidates are deemed to be LESS preferred to any specified candidates, but EQUALLY preferred in their group.</t>
  </si>
  <si>
    <t>For example, A&gt;B would be evaluated as A&gt;B&gt;C. Think of it as adding a &gt;[skip candidate]=[skip candidate]=… added to the end of each ballot (which is what I do in code!).</t>
  </si>
  <si>
    <t>For Borda Counting, this causes an averaging of the last most places, and for Schulze, a win is given against all voted candidates to all skipped, but no win against each in the skipped ist against each other.</t>
  </si>
  <si>
    <t>Reference</t>
  </si>
  <si>
    <t>Custom Excel Functions</t>
  </si>
  <si>
    <t>BordaRankings</t>
  </si>
  <si>
    <t>SchulzeRankings</t>
  </si>
  <si>
    <t>Given a list of ballots, returns the resulting preference order using Borda Counting.</t>
  </si>
  <si>
    <t>Given a list of ballots, returns the resulting preference order using Schulze Method for voting.</t>
  </si>
  <si>
    <t>IsBallotValid</t>
  </si>
  <si>
    <t>Returns True (for a valid vote) or False (given an invalid vote) given a ballot vote string.</t>
  </si>
  <si>
    <t>InvalidBallotReason</t>
  </si>
  <si>
    <t>Returns the reason a ballot vote string is invalid.</t>
  </si>
  <si>
    <t>BordaCandidateScore</t>
  </si>
  <si>
    <t xml:space="preserve">Returns the individual candidate score for a set of ballots in a Borda Counting election. </t>
  </si>
  <si>
    <t>BordaCandidateRank</t>
  </si>
  <si>
    <t xml:space="preserve">Returns the individual candidate rankingfor a set of ballots in a Borda Counting election. </t>
  </si>
  <si>
    <t>RankOrderCentroidValueBorda</t>
  </si>
  <si>
    <t>SchulzeCandidateRank</t>
  </si>
  <si>
    <t xml:space="preserve">Returns the individual candidate rankingfor a set of ballots in a Schulze election. </t>
  </si>
  <si>
    <t>PairWinScore</t>
  </si>
  <si>
    <t>Returns the number of wins from one candidate over another in a Schulze election (or Borda Counting election, but pair wins play no part in the Borda Count result).</t>
  </si>
  <si>
    <t>PathStrengthScore</t>
  </si>
  <si>
    <t xml:space="preserve">Returns the path strength from one candidate over another in a Schulze election. See http://en.wikipedia.org/wiki/Schulze_method </t>
  </si>
  <si>
    <t>RankOrderCentroidValueSchulze</t>
  </si>
  <si>
    <t>Retuns the ROC for a given candidates final ranking in a Borda Counting election. ROC's are used to distribute weights that sum to 1 when for decision support (e.g. when choosing a software package)</t>
  </si>
  <si>
    <t>Retuns the ROC for a given candidates final ranking in a Schulze election. ROC's are used to distribute weights that sum to 1 when for decision support (e.g. when choosing a software package)</t>
  </si>
  <si>
    <t xml:space="preserve">The add-in and this workbook allow you to run and score ballots using two common voting systems -
1. Borda Counting (http://en.wikipedia.org/wiki/Borda_count)
2. Schulze Method (http://en.wikipedia.org/wiki/Schulze_method)
These voting systems support preferential voting, and support skipping candidates and candidates being deemed equal in preference. </t>
  </si>
  <si>
    <t>Credit and Thanks</t>
  </si>
  <si>
    <r>
      <rPr>
        <b/>
        <sz val="11"/>
        <color theme="1"/>
        <rFont val="Calibri"/>
        <family val="2"/>
        <scheme val="minor"/>
      </rPr>
      <t>Excel DNA project</t>
    </r>
    <r>
      <rPr>
        <sz val="11"/>
        <color theme="1"/>
        <rFont val="Calibri"/>
        <family val="2"/>
        <scheme val="minor"/>
      </rPr>
      <t xml:space="preserve"> - http://exceldna.codeplex.com/ A really productive way for making custom User Defined Functions using .NET.</t>
    </r>
  </si>
  <si>
    <r>
      <rPr>
        <b/>
        <sz val="11"/>
        <color theme="1"/>
        <rFont val="Calibri"/>
        <family val="2"/>
        <scheme val="minor"/>
      </rPr>
      <t>Dr. James McCaffrey</t>
    </r>
    <r>
      <rPr>
        <sz val="11"/>
        <color theme="1"/>
        <rFont val="Calibri"/>
        <family val="2"/>
        <scheme val="minor"/>
      </rPr>
      <t xml:space="preserve"> for his article Group Determination In Software Testing (http://msdn.microsoft.com/en-us/magazine/dd148646.aspx) for getting me started on understanding different voting systems.</t>
    </r>
  </si>
  <si>
    <t>This workbook goes hand in hand with the excel COM add-in, VotingSystems.xll. You will need to download and install this add-in for this workbook to operate. Download it from GeekSpeakDecoded.com. If you have downloaded the add-in, choose File-Open VotingSystems.xll after you open this spreadsheet and enable Macro's at the security warning.</t>
  </si>
  <si>
    <t>GeekSpeakDecoded.com Voting and Ballot Add-In and Template and Examples V1.0</t>
  </si>
  <si>
    <t>http://wiki.electorama.com/wiki/Schulze_method</t>
  </si>
  <si>
    <t>http://en.wikipedia.org/wiki/Schulze_method</t>
  </si>
</sst>
</file>

<file path=xl/styles.xml><?xml version="1.0" encoding="utf-8"?>
<styleSheet xmlns="http://schemas.openxmlformats.org/spreadsheetml/2006/main">
  <fonts count="17">
    <font>
      <sz val="11"/>
      <color theme="1"/>
      <name val="Calibri"/>
      <family val="2"/>
      <scheme val="minor"/>
    </font>
    <font>
      <b/>
      <sz val="11"/>
      <color rgb="FFFA7D00"/>
      <name val="Calibri"/>
      <family val="2"/>
      <scheme val="minor"/>
    </font>
    <font>
      <b/>
      <sz val="11"/>
      <color theme="1"/>
      <name val="Calibri"/>
      <family val="2"/>
      <scheme val="minor"/>
    </font>
    <font>
      <sz val="12"/>
      <color theme="1"/>
      <name val="Calibri"/>
      <family val="2"/>
      <scheme val="minor"/>
    </font>
    <font>
      <sz val="18"/>
      <color theme="1"/>
      <name val="Calibri"/>
      <family val="2"/>
      <scheme val="minor"/>
    </font>
    <font>
      <b/>
      <sz val="18"/>
      <color theme="1"/>
      <name val="Calibri"/>
      <family val="2"/>
      <scheme val="minor"/>
    </font>
    <font>
      <b/>
      <sz val="22"/>
      <color theme="1"/>
      <name val="Calibri"/>
      <family val="2"/>
      <scheme val="minor"/>
    </font>
    <font>
      <b/>
      <sz val="26"/>
      <color theme="1"/>
      <name val="Calibri"/>
      <family val="2"/>
      <scheme val="minor"/>
    </font>
    <font>
      <b/>
      <sz val="12"/>
      <color theme="1"/>
      <name val="Calibri"/>
      <family val="2"/>
      <scheme val="minor"/>
    </font>
    <font>
      <b/>
      <sz val="14"/>
      <color theme="1"/>
      <name val="Calibri"/>
      <family val="2"/>
      <scheme val="minor"/>
    </font>
    <font>
      <b/>
      <sz val="11"/>
      <color theme="1"/>
      <name val="Calibri"/>
      <family val="2"/>
    </font>
    <font>
      <sz val="9"/>
      <color theme="1"/>
      <name val="Calibri"/>
      <family val="2"/>
      <scheme val="minor"/>
    </font>
    <font>
      <sz val="8"/>
      <color theme="1"/>
      <name val="Calibri"/>
      <family val="2"/>
      <scheme val="minor"/>
    </font>
    <font>
      <b/>
      <sz val="9"/>
      <color theme="1"/>
      <name val="Calibri"/>
      <family val="2"/>
      <scheme val="minor"/>
    </font>
    <font>
      <sz val="6"/>
      <color theme="1"/>
      <name val="Calibri"/>
      <family val="2"/>
      <scheme val="minor"/>
    </font>
    <font>
      <b/>
      <sz val="11"/>
      <color rgb="FF3F3F3F"/>
      <name val="Calibri"/>
      <family val="2"/>
      <scheme val="minor"/>
    </font>
    <font>
      <u/>
      <sz val="11"/>
      <color theme="10"/>
      <name val="Calibri"/>
      <family val="2"/>
    </font>
  </fonts>
  <fills count="6">
    <fill>
      <patternFill patternType="none"/>
    </fill>
    <fill>
      <patternFill patternType="gray125"/>
    </fill>
    <fill>
      <patternFill patternType="solid">
        <fgColor rgb="FFF2F2F2"/>
      </patternFill>
    </fill>
    <fill>
      <patternFill patternType="solid">
        <fgColor theme="2"/>
        <bgColor indexed="64"/>
      </patternFill>
    </fill>
    <fill>
      <patternFill patternType="solid">
        <fgColor theme="8" tint="0.79998168889431442"/>
        <bgColor indexed="64"/>
      </patternFill>
    </fill>
    <fill>
      <patternFill patternType="solid">
        <fgColor theme="8" tint="0.59999389629810485"/>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7F7F7F"/>
      </left>
      <right style="thin">
        <color rgb="FF7F7F7F"/>
      </right>
      <top style="thin">
        <color rgb="FF7F7F7F"/>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2" borderId="1" applyNumberFormat="0" applyAlignment="0" applyProtection="0"/>
    <xf numFmtId="0" fontId="15" fillId="2" borderId="4" applyNumberFormat="0" applyAlignment="0" applyProtection="0"/>
    <xf numFmtId="0" fontId="16" fillId="0" borderId="0" applyNumberFormat="0" applyFill="0" applyBorder="0" applyAlignment="0" applyProtection="0">
      <alignment vertical="top"/>
      <protection locked="0"/>
    </xf>
  </cellStyleXfs>
  <cellXfs count="52">
    <xf numFmtId="0" fontId="0" fillId="0" borderId="0" xfId="0"/>
    <xf numFmtId="0" fontId="0" fillId="0" borderId="0" xfId="0" applyAlignment="1">
      <alignment horizontal="center"/>
    </xf>
    <xf numFmtId="0" fontId="2" fillId="0" borderId="0" xfId="0" applyFont="1"/>
    <xf numFmtId="0" fontId="0" fillId="0" borderId="0" xfId="0" applyBorder="1"/>
    <xf numFmtId="0" fontId="2" fillId="0" borderId="0" xfId="0" applyFont="1" applyAlignment="1">
      <alignment horizontal="center"/>
    </xf>
    <xf numFmtId="0" fontId="0" fillId="0" borderId="2" xfId="0" applyBorder="1" applyAlignment="1">
      <alignment horizontal="center"/>
    </xf>
    <xf numFmtId="0" fontId="0" fillId="0" borderId="0" xfId="0" applyAlignment="1">
      <alignment wrapText="1"/>
    </xf>
    <xf numFmtId="0" fontId="6" fillId="0" borderId="0" xfId="0" applyFont="1" applyAlignment="1">
      <alignment horizontal="center" vertical="center" wrapText="1"/>
    </xf>
    <xf numFmtId="0" fontId="9" fillId="3" borderId="0" xfId="0" applyFont="1" applyFill="1" applyAlignment="1">
      <alignment wrapText="1"/>
    </xf>
    <xf numFmtId="0" fontId="2" fillId="3" borderId="2" xfId="0" applyFont="1" applyFill="1" applyBorder="1" applyAlignment="1">
      <alignment horizontal="center"/>
    </xf>
    <xf numFmtId="0" fontId="2" fillId="3" borderId="2" xfId="0" applyFont="1" applyFill="1" applyBorder="1" applyAlignment="1">
      <alignment horizontal="center" wrapText="1"/>
    </xf>
    <xf numFmtId="0" fontId="2" fillId="3" borderId="3" xfId="0" applyFont="1" applyFill="1" applyBorder="1" applyAlignment="1">
      <alignment horizontal="center"/>
    </xf>
    <xf numFmtId="0" fontId="1" fillId="2" borderId="1" xfId="1" applyAlignment="1">
      <alignment horizontal="center"/>
    </xf>
    <xf numFmtId="0" fontId="2" fillId="3" borderId="2" xfId="0" applyFont="1" applyFill="1" applyBorder="1"/>
    <xf numFmtId="0" fontId="14" fillId="0" borderId="2" xfId="0" applyFont="1" applyBorder="1" applyAlignment="1">
      <alignment wrapText="1"/>
    </xf>
    <xf numFmtId="0" fontId="2" fillId="3" borderId="5" xfId="0" applyFont="1" applyFill="1" applyBorder="1" applyAlignment="1">
      <alignment horizontal="center"/>
    </xf>
    <xf numFmtId="0" fontId="1" fillId="2" borderId="7" xfId="1" applyBorder="1" applyAlignment="1">
      <alignment horizontal="center"/>
    </xf>
    <xf numFmtId="0" fontId="4" fillId="0" borderId="0" xfId="0" applyFont="1" applyBorder="1"/>
    <xf numFmtId="0" fontId="3" fillId="0" borderId="0" xfId="0" applyFont="1" applyBorder="1"/>
    <xf numFmtId="0" fontId="2" fillId="0" borderId="0" xfId="0" applyFont="1" applyBorder="1" applyAlignment="1">
      <alignment horizontal="center"/>
    </xf>
    <xf numFmtId="0" fontId="0" fillId="0" borderId="0" xfId="0" applyFont="1" applyBorder="1" applyAlignment="1">
      <alignment horizontal="center"/>
    </xf>
    <xf numFmtId="0" fontId="13" fillId="0" borderId="0" xfId="0" applyFont="1" applyBorder="1"/>
    <xf numFmtId="0" fontId="12" fillId="0" borderId="0" xfId="0" applyFont="1" applyBorder="1" applyAlignment="1">
      <alignment horizontal="center"/>
    </xf>
    <xf numFmtId="0" fontId="5" fillId="0" borderId="0" xfId="0" applyFont="1" applyBorder="1"/>
    <xf numFmtId="0" fontId="2" fillId="0" borderId="0" xfId="0" applyFont="1" applyBorder="1"/>
    <xf numFmtId="0" fontId="8" fillId="0" borderId="0" xfId="0" applyFont="1" applyBorder="1" applyAlignment="1">
      <alignment horizontal="center"/>
    </xf>
    <xf numFmtId="0" fontId="0" fillId="0" borderId="0" xfId="0" applyBorder="1" applyAlignment="1">
      <alignment horizontal="center"/>
    </xf>
    <xf numFmtId="0" fontId="11" fillId="0" borderId="0" xfId="0" applyFont="1" applyBorder="1"/>
    <xf numFmtId="0" fontId="0" fillId="0" borderId="0" xfId="0" applyNumberFormat="1" applyAlignment="1">
      <alignment horizontal="center"/>
    </xf>
    <xf numFmtId="49" fontId="0" fillId="0" borderId="0" xfId="0" applyNumberFormat="1" applyAlignment="1">
      <alignment horizontal="center"/>
    </xf>
    <xf numFmtId="0" fontId="15" fillId="2" borderId="4" xfId="2"/>
    <xf numFmtId="49" fontId="2" fillId="0" borderId="0" xfId="0" applyNumberFormat="1" applyFont="1" applyAlignment="1">
      <alignment horizontal="center"/>
    </xf>
    <xf numFmtId="0" fontId="6" fillId="5" borderId="0" xfId="0" applyFont="1" applyFill="1" applyAlignment="1">
      <alignment horizontal="center" vertical="center" wrapText="1"/>
    </xf>
    <xf numFmtId="0" fontId="9" fillId="3" borderId="0" xfId="0" applyFont="1" applyFill="1" applyAlignment="1">
      <alignment horizontal="center" wrapText="1"/>
    </xf>
    <xf numFmtId="0" fontId="6" fillId="5" borderId="0" xfId="0" applyFont="1" applyFill="1" applyAlignment="1">
      <alignment horizontal="center" vertical="center" wrapText="1"/>
    </xf>
    <xf numFmtId="0" fontId="2" fillId="0" borderId="5" xfId="0" applyFont="1" applyBorder="1" applyAlignment="1">
      <alignment horizontal="center" vertical="center" textRotation="180"/>
    </xf>
    <xf numFmtId="0" fontId="2" fillId="0" borderId="6" xfId="0" applyFont="1" applyBorder="1" applyAlignment="1">
      <alignment horizontal="center" vertical="center" textRotation="180"/>
    </xf>
    <xf numFmtId="0" fontId="2" fillId="0" borderId="3" xfId="0" applyFont="1" applyBorder="1" applyAlignment="1">
      <alignment horizontal="center" vertical="center" textRotation="180"/>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0" xfId="0" applyFont="1" applyAlignment="1">
      <alignment horizontal="center"/>
    </xf>
    <xf numFmtId="0" fontId="1" fillId="2" borderId="1" xfId="1" applyAlignment="1">
      <alignment horizontal="center"/>
    </xf>
    <xf numFmtId="0" fontId="2" fillId="3" borderId="2" xfId="0" applyFont="1" applyFill="1" applyBorder="1" applyAlignment="1">
      <alignment horizontal="center"/>
    </xf>
    <xf numFmtId="0" fontId="9" fillId="5" borderId="2" xfId="0" applyFont="1" applyFill="1" applyBorder="1" applyAlignment="1">
      <alignment horizontal="center"/>
    </xf>
    <xf numFmtId="0" fontId="2" fillId="4" borderId="2" xfId="0" applyFont="1" applyFill="1" applyBorder="1" applyAlignment="1">
      <alignment horizontal="center"/>
    </xf>
    <xf numFmtId="0" fontId="7" fillId="0" borderId="0" xfId="0" applyFont="1" applyBorder="1" applyAlignment="1">
      <alignment horizontal="center"/>
    </xf>
    <xf numFmtId="0" fontId="0" fillId="0" borderId="0" xfId="0" applyBorder="1" applyAlignment="1">
      <alignment wrapText="1"/>
    </xf>
    <xf numFmtId="0" fontId="0" fillId="0" borderId="5" xfId="0" applyBorder="1"/>
    <xf numFmtId="0" fontId="0" fillId="0" borderId="3" xfId="0" applyBorder="1"/>
    <xf numFmtId="0" fontId="0" fillId="0" borderId="0" xfId="0" applyAlignment="1">
      <alignment horizontal="left" indent="1"/>
    </xf>
    <xf numFmtId="0" fontId="16" fillId="0" borderId="0" xfId="3" applyAlignment="1" applyProtection="1">
      <alignment wrapText="1"/>
    </xf>
  </cellXfs>
  <cellStyles count="4">
    <cellStyle name="Calculation" xfId="1" builtinId="22"/>
    <cellStyle name="Hyperlink" xfId="3" builtinId="8"/>
    <cellStyle name="Normal" xfId="0" builtinId="0"/>
    <cellStyle name="Output" xfId="2"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104775</xdr:colOff>
      <xdr:row>2</xdr:row>
      <xdr:rowOff>19050</xdr:rowOff>
    </xdr:from>
    <xdr:to>
      <xdr:col>13</xdr:col>
      <xdr:colOff>390525</xdr:colOff>
      <xdr:row>5</xdr:row>
      <xdr:rowOff>171450</xdr:rowOff>
    </xdr:to>
    <xdr:sp macro="" textlink="">
      <xdr:nvSpPr>
        <xdr:cNvPr id="2" name="TextBox 1"/>
        <xdr:cNvSpPr txBox="1"/>
      </xdr:nvSpPr>
      <xdr:spPr>
        <a:xfrm>
          <a:off x="5543550" y="619125"/>
          <a:ext cx="455295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 simplest vote is where tie's and</a:t>
          </a:r>
          <a:r>
            <a:rPr lang="en-US" sz="1100" baseline="0"/>
            <a:t> skipped candidates aren't allowed. Every ballot must have a sequence of preferences- 1, 2, 3, 4 beside the candidate matching their preference order starting from 1 as the most preferred.  (the  '&gt;' sign can be skipped as long as not using tied candidates)</a:t>
          </a:r>
          <a:endParaRPr lang="en-US" sz="1100"/>
        </a:p>
      </xdr:txBody>
    </xdr:sp>
    <xdr:clientData/>
  </xdr:twoCellAnchor>
  <xdr:twoCellAnchor>
    <xdr:from>
      <xdr:col>6</xdr:col>
      <xdr:colOff>123826</xdr:colOff>
      <xdr:row>7</xdr:row>
      <xdr:rowOff>209550</xdr:rowOff>
    </xdr:from>
    <xdr:to>
      <xdr:col>13</xdr:col>
      <xdr:colOff>352426</xdr:colOff>
      <xdr:row>13</xdr:row>
      <xdr:rowOff>19050</xdr:rowOff>
    </xdr:to>
    <xdr:sp macro="" textlink="">
      <xdr:nvSpPr>
        <xdr:cNvPr id="3" name="TextBox 2"/>
        <xdr:cNvSpPr txBox="1"/>
      </xdr:nvSpPr>
      <xdr:spPr>
        <a:xfrm>
          <a:off x="5562601" y="1762125"/>
          <a:ext cx="4495800"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If one candidate is not preferred over another, this can be represented with an '=' sign. An '&gt;' sign must now be used to identify explicit 'more</a:t>
          </a:r>
          <a:r>
            <a:rPr lang="en-US" sz="1100" baseline="0"/>
            <a:t> preferred' in all places. (the '=' can be skipped, but it is recomended to put it in for clarity). This case is represented on a ballot by repeating a preference number.</a:t>
          </a:r>
          <a:endParaRPr lang="en-US" sz="1100"/>
        </a:p>
      </xdr:txBody>
    </xdr:sp>
    <xdr:clientData/>
  </xdr:twoCellAnchor>
  <xdr:twoCellAnchor>
    <xdr:from>
      <xdr:col>6</xdr:col>
      <xdr:colOff>152400</xdr:colOff>
      <xdr:row>14</xdr:row>
      <xdr:rowOff>104775</xdr:rowOff>
    </xdr:from>
    <xdr:to>
      <xdr:col>13</xdr:col>
      <xdr:colOff>333375</xdr:colOff>
      <xdr:row>18</xdr:row>
      <xdr:rowOff>95250</xdr:rowOff>
    </xdr:to>
    <xdr:sp macro="" textlink="">
      <xdr:nvSpPr>
        <xdr:cNvPr id="4" name="TextBox 3"/>
        <xdr:cNvSpPr txBox="1"/>
      </xdr:nvSpPr>
      <xdr:spPr>
        <a:xfrm>
          <a:off x="5591175" y="3086100"/>
          <a:ext cx="4448175"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Candidates can be skipped</a:t>
          </a:r>
          <a:r>
            <a:rPr lang="en-US" sz="1100" baseline="0"/>
            <a:t> if ALL candidates voted for a preferred over every candidate skipped, and every  candidate skipped is equally tied in their lack of preference. This is represeted by just leaving them out of a ballot by not putting a number ajacent to that candidate.</a:t>
          </a:r>
          <a:endParaRPr lang="en-US" sz="1100"/>
        </a:p>
      </xdr:txBody>
    </xdr:sp>
    <xdr:clientData/>
  </xdr:twoCellAnchor>
  <xdr:twoCellAnchor>
    <xdr:from>
      <xdr:col>6</xdr:col>
      <xdr:colOff>238125</xdr:colOff>
      <xdr:row>20</xdr:row>
      <xdr:rowOff>114300</xdr:rowOff>
    </xdr:from>
    <xdr:to>
      <xdr:col>13</xdr:col>
      <xdr:colOff>342900</xdr:colOff>
      <xdr:row>24</xdr:row>
      <xdr:rowOff>133350</xdr:rowOff>
    </xdr:to>
    <xdr:sp macro="" textlink="">
      <xdr:nvSpPr>
        <xdr:cNvPr id="5" name="TextBox 4"/>
        <xdr:cNvSpPr txBox="1"/>
      </xdr:nvSpPr>
      <xdr:spPr>
        <a:xfrm>
          <a:off x="5676900" y="4286250"/>
          <a:ext cx="4371975" cy="78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In this case 5 people voted for 'B' being their most preferred, but 'A' wins</a:t>
          </a:r>
          <a:r>
            <a:rPr lang="en-US" sz="1100" baseline="0"/>
            <a:t> using the Borda Counting system; this is known as a Cordorcet Paradox. Schulze Ranking avoids this paradox by looking for candidates that win in a pairwise run-off beating ALL other candidates. </a:t>
          </a:r>
          <a:endParaRPr lang="en-US" sz="1100"/>
        </a:p>
      </xdr:txBody>
    </xdr:sp>
    <xdr:clientData/>
  </xdr:twoCellAnchor>
  <xdr:twoCellAnchor>
    <xdr:from>
      <xdr:col>6</xdr:col>
      <xdr:colOff>257175</xdr:colOff>
      <xdr:row>26</xdr:row>
      <xdr:rowOff>238124</xdr:rowOff>
    </xdr:from>
    <xdr:to>
      <xdr:col>13</xdr:col>
      <xdr:colOff>342900</xdr:colOff>
      <xdr:row>35</xdr:row>
      <xdr:rowOff>66675</xdr:rowOff>
    </xdr:to>
    <xdr:sp macro="" textlink="">
      <xdr:nvSpPr>
        <xdr:cNvPr id="6" name="TextBox 5"/>
        <xdr:cNvSpPr txBox="1"/>
      </xdr:nvSpPr>
      <xdr:spPr>
        <a:xfrm>
          <a:off x="5695950" y="5553074"/>
          <a:ext cx="4352925" cy="15906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In this case, the first ballot shows candidate C the winner .</a:t>
          </a:r>
          <a:r>
            <a:rPr lang="en-US" sz="1100" baseline="0"/>
            <a:t> In the second ballot, by just changing the 'irrelavent' candidate vote order (BED instead of DEB, and CBD rather than CDB) the Borda count result is switched to B. Schulze voting doesn't suffer from this sort of strategic voting, because more people actualy voted A in a pair-wise preference to all other candidates - so A remains the winner in both cases. This example comes from Wikipedia article - http://en.wikipedia.org/wiki/Independence_of_irrelevant_alternatives</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iki.electorama.com/wiki/Schulze_method"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A19"/>
  <sheetViews>
    <sheetView tabSelected="1" workbookViewId="0">
      <selection activeCell="A5" sqref="A5"/>
    </sheetView>
  </sheetViews>
  <sheetFormatPr defaultRowHeight="15"/>
  <cols>
    <col min="1" max="1" width="96.28515625" style="6" customWidth="1"/>
  </cols>
  <sheetData>
    <row r="2" spans="1:1" ht="57">
      <c r="A2" s="32" t="s">
        <v>146</v>
      </c>
    </row>
    <row r="3" spans="1:1" ht="15.75" customHeight="1">
      <c r="A3" s="7"/>
    </row>
    <row r="4" spans="1:1" ht="18.75">
      <c r="A4" s="8" t="s">
        <v>25</v>
      </c>
    </row>
    <row r="5" spans="1:1" ht="60">
      <c r="A5" s="6" t="s">
        <v>145</v>
      </c>
    </row>
    <row r="7" spans="1:1" ht="18.75">
      <c r="A7" s="8" t="s">
        <v>26</v>
      </c>
    </row>
    <row r="8" spans="1:1" ht="105">
      <c r="A8" s="6" t="s">
        <v>141</v>
      </c>
    </row>
    <row r="10" spans="1:1" ht="18.75">
      <c r="A10" s="8" t="s">
        <v>27</v>
      </c>
    </row>
    <row r="11" spans="1:1" ht="120">
      <c r="A11" s="6" t="s">
        <v>28</v>
      </c>
    </row>
    <row r="13" spans="1:1" ht="18.75">
      <c r="A13" s="8" t="s">
        <v>142</v>
      </c>
    </row>
    <row r="15" spans="1:1" ht="37.5" customHeight="1">
      <c r="A15" s="6" t="s">
        <v>143</v>
      </c>
    </row>
    <row r="16" spans="1:1" ht="45">
      <c r="A16" s="6" t="s">
        <v>144</v>
      </c>
    </row>
    <row r="18" spans="1:1">
      <c r="A18" s="51" t="s">
        <v>147</v>
      </c>
    </row>
    <row r="19" spans="1:1">
      <c r="A19" s="51" t="s">
        <v>148</v>
      </c>
    </row>
  </sheetData>
  <hyperlinks>
    <hyperlink ref="A18" r:id="rId1"/>
  </hyperlinks>
  <pageMargins left="0.7" right="0.7" top="0.75" bottom="0.75" header="0.3" footer="0.3"/>
  <pageSetup orientation="portrait" horizontalDpi="0" verticalDpi="0" r:id="rId2"/>
</worksheet>
</file>

<file path=xl/worksheets/sheet2.xml><?xml version="1.0" encoding="utf-8"?>
<worksheet xmlns="http://schemas.openxmlformats.org/spreadsheetml/2006/main" xmlns:r="http://schemas.openxmlformats.org/officeDocument/2006/relationships">
  <dimension ref="A1:P35"/>
  <sheetViews>
    <sheetView workbookViewId="0">
      <selection activeCell="P21" sqref="P21"/>
    </sheetView>
  </sheetViews>
  <sheetFormatPr defaultRowHeight="15"/>
  <cols>
    <col min="2" max="2" width="11.5703125" customWidth="1"/>
    <col min="5" max="5" width="24.7109375" customWidth="1"/>
    <col min="6" max="6" width="17.85546875" customWidth="1"/>
    <col min="16" max="16" width="10.5703125" customWidth="1"/>
  </cols>
  <sheetData>
    <row r="1" spans="1:16" ht="28.5">
      <c r="A1" s="34" t="s">
        <v>82</v>
      </c>
      <c r="B1" s="34"/>
      <c r="C1" s="34"/>
      <c r="D1" s="34"/>
      <c r="E1" s="34"/>
      <c r="F1" s="34"/>
    </row>
    <row r="2" spans="1:16" ht="18.75">
      <c r="A2" s="33" t="s">
        <v>74</v>
      </c>
      <c r="B2" s="33"/>
      <c r="C2" s="33"/>
      <c r="D2" s="33"/>
      <c r="E2" s="33"/>
      <c r="F2" s="33"/>
      <c r="O2" t="s">
        <v>85</v>
      </c>
    </row>
    <row r="3" spans="1:16">
      <c r="A3" s="4" t="s">
        <v>36</v>
      </c>
      <c r="B3" s="4" t="s">
        <v>71</v>
      </c>
      <c r="O3" s="1" t="s">
        <v>84</v>
      </c>
      <c r="P3" s="1" t="s">
        <v>87</v>
      </c>
    </row>
    <row r="4" spans="1:16">
      <c r="A4" s="28">
        <v>1</v>
      </c>
      <c r="B4" s="29" t="s">
        <v>75</v>
      </c>
      <c r="D4" s="2" t="s">
        <v>72</v>
      </c>
      <c r="F4" s="30" t="str">
        <f>_xll.BordaRankings(A4:B6)</f>
        <v>A&gt;B&gt;C</v>
      </c>
      <c r="O4" s="1" t="s">
        <v>41</v>
      </c>
      <c r="P4" s="5">
        <v>1</v>
      </c>
    </row>
    <row r="5" spans="1:16">
      <c r="A5" s="28">
        <v>1</v>
      </c>
      <c r="B5" s="29" t="s">
        <v>86</v>
      </c>
      <c r="D5" s="2" t="s">
        <v>73</v>
      </c>
      <c r="F5" s="30" t="str">
        <f>_xll.SchulzeRankings(A4:B6)</f>
        <v>A&gt;B&gt;C</v>
      </c>
      <c r="O5" s="1" t="s">
        <v>42</v>
      </c>
      <c r="P5" s="5">
        <v>2</v>
      </c>
    </row>
    <row r="6" spans="1:16">
      <c r="A6" s="28">
        <v>1</v>
      </c>
      <c r="B6" s="29" t="s">
        <v>83</v>
      </c>
      <c r="O6" s="1" t="s">
        <v>43</v>
      </c>
      <c r="P6" s="5">
        <v>3</v>
      </c>
    </row>
    <row r="8" spans="1:16" ht="18.75">
      <c r="A8" s="33" t="s">
        <v>69</v>
      </c>
      <c r="B8" s="33"/>
      <c r="C8" s="33"/>
      <c r="D8" s="33"/>
      <c r="E8" s="33"/>
      <c r="F8" s="33"/>
    </row>
    <row r="9" spans="1:16">
      <c r="A9" s="4" t="s">
        <v>36</v>
      </c>
      <c r="B9" s="31" t="s">
        <v>71</v>
      </c>
      <c r="O9" s="1" t="s">
        <v>84</v>
      </c>
      <c r="P9" s="1" t="s">
        <v>87</v>
      </c>
    </row>
    <row r="10" spans="1:16">
      <c r="A10" s="1">
        <v>1</v>
      </c>
      <c r="B10" s="29" t="s">
        <v>76</v>
      </c>
      <c r="D10" s="2" t="s">
        <v>72</v>
      </c>
      <c r="F10" s="30" t="str">
        <f>_xll.BordaRankings(A10:B12)</f>
        <v>A&gt;B&gt;C</v>
      </c>
      <c r="O10" s="1" t="s">
        <v>41</v>
      </c>
      <c r="P10" s="5">
        <v>1</v>
      </c>
    </row>
    <row r="11" spans="1:16">
      <c r="A11" s="1">
        <v>1</v>
      </c>
      <c r="B11" s="29" t="s">
        <v>77</v>
      </c>
      <c r="D11" s="2" t="s">
        <v>73</v>
      </c>
      <c r="F11" s="30" t="str">
        <f>_xll.SchulzeRankings(A10:B12)</f>
        <v>A&gt;B&gt;C</v>
      </c>
      <c r="O11" s="1" t="s">
        <v>42</v>
      </c>
      <c r="P11" s="5">
        <v>1</v>
      </c>
    </row>
    <row r="12" spans="1:16">
      <c r="A12" s="1">
        <v>1</v>
      </c>
      <c r="B12" s="29" t="s">
        <v>78</v>
      </c>
      <c r="O12" s="1" t="s">
        <v>43</v>
      </c>
      <c r="P12" s="5">
        <v>2</v>
      </c>
    </row>
    <row r="14" spans="1:16" ht="18.75">
      <c r="A14" s="33" t="s">
        <v>68</v>
      </c>
      <c r="B14" s="33"/>
      <c r="C14" s="33"/>
      <c r="D14" s="33"/>
      <c r="E14" s="33"/>
      <c r="F14" s="33"/>
    </row>
    <row r="15" spans="1:16">
      <c r="A15" s="4" t="s">
        <v>36</v>
      </c>
      <c r="B15" s="31" t="s">
        <v>71</v>
      </c>
      <c r="O15" s="1" t="s">
        <v>84</v>
      </c>
      <c r="P15" s="1" t="s">
        <v>87</v>
      </c>
    </row>
    <row r="16" spans="1:16">
      <c r="A16" s="1">
        <v>1</v>
      </c>
      <c r="B16" s="29" t="s">
        <v>79</v>
      </c>
      <c r="D16" s="2" t="s">
        <v>72</v>
      </c>
      <c r="F16" s="30" t="str">
        <f>_xll.BordaRankings(A16:B18)</f>
        <v>B=C&gt;A</v>
      </c>
      <c r="O16" s="1" t="s">
        <v>41</v>
      </c>
      <c r="P16" s="5">
        <v>1</v>
      </c>
    </row>
    <row r="17" spans="1:16">
      <c r="A17" s="1">
        <v>1</v>
      </c>
      <c r="B17" s="29" t="s">
        <v>80</v>
      </c>
      <c r="D17" s="2" t="s">
        <v>73</v>
      </c>
      <c r="F17" s="30" t="str">
        <f>_xll.SchulzeRankings(A16:B18)</f>
        <v>B&gt;C&gt;A</v>
      </c>
      <c r="O17" s="1" t="s">
        <v>42</v>
      </c>
      <c r="P17" s="5">
        <v>2</v>
      </c>
    </row>
    <row r="18" spans="1:16">
      <c r="A18" s="1">
        <v>1</v>
      </c>
      <c r="B18" s="29" t="s">
        <v>43</v>
      </c>
      <c r="O18" s="1" t="s">
        <v>43</v>
      </c>
      <c r="P18" s="5"/>
    </row>
    <row r="20" spans="1:16" ht="18.75" customHeight="1">
      <c r="A20" s="33" t="s">
        <v>81</v>
      </c>
      <c r="B20" s="33"/>
      <c r="C20" s="33"/>
      <c r="D20" s="33"/>
      <c r="E20" s="33"/>
      <c r="F20" s="33"/>
    </row>
    <row r="21" spans="1:16">
      <c r="A21" s="4" t="s">
        <v>36</v>
      </c>
      <c r="B21" s="31" t="s">
        <v>71</v>
      </c>
    </row>
    <row r="22" spans="1:16">
      <c r="A22" s="1">
        <v>5</v>
      </c>
      <c r="B22" s="29" t="s">
        <v>88</v>
      </c>
      <c r="D22" s="2" t="s">
        <v>72</v>
      </c>
      <c r="F22" s="30" t="str">
        <f>_xll.BordaRankings(A22:B25)</f>
        <v>A&gt;B&gt;C&gt;D</v>
      </c>
    </row>
    <row r="23" spans="1:16">
      <c r="A23" s="1">
        <v>1</v>
      </c>
      <c r="B23" s="29" t="s">
        <v>89</v>
      </c>
      <c r="D23" s="2" t="s">
        <v>73</v>
      </c>
      <c r="F23" s="30" t="str">
        <f>_xll.SchulzeRankings(A22:B25)</f>
        <v>B&gt;A&gt;C&gt;D</v>
      </c>
    </row>
    <row r="24" spans="1:16">
      <c r="A24" s="1">
        <v>2</v>
      </c>
      <c r="B24" s="29" t="s">
        <v>90</v>
      </c>
    </row>
    <row r="25" spans="1:16">
      <c r="A25" s="1">
        <v>1</v>
      </c>
      <c r="B25" s="29" t="s">
        <v>91</v>
      </c>
    </row>
    <row r="27" spans="1:16" ht="18.75">
      <c r="A27" s="33" t="s">
        <v>105</v>
      </c>
      <c r="B27" s="33"/>
      <c r="C27" s="33"/>
      <c r="D27" s="33"/>
      <c r="E27" s="33"/>
      <c r="F27" s="33"/>
    </row>
    <row r="29" spans="1:16">
      <c r="A29" s="1">
        <v>3</v>
      </c>
      <c r="B29" s="29" t="s">
        <v>100</v>
      </c>
      <c r="D29" s="2" t="s">
        <v>72</v>
      </c>
      <c r="F29" s="30" t="str">
        <f>_xll.BordaRankings(A29:B31)</f>
        <v>C&gt;A&gt;B&gt;D&gt;E</v>
      </c>
    </row>
    <row r="30" spans="1:16">
      <c r="A30" s="1">
        <v>1</v>
      </c>
      <c r="B30" s="29" t="s">
        <v>101</v>
      </c>
      <c r="D30" s="2" t="s">
        <v>73</v>
      </c>
      <c r="F30" s="30" t="str">
        <f>_xll.SchulzeRankings(A29:B31)</f>
        <v>A&gt;B&gt;C&gt;D&gt;E</v>
      </c>
    </row>
    <row r="31" spans="1:16">
      <c r="A31" s="1">
        <v>1</v>
      </c>
      <c r="B31" s="29" t="s">
        <v>102</v>
      </c>
    </row>
    <row r="33" spans="1:6">
      <c r="A33" s="1">
        <v>3</v>
      </c>
      <c r="B33" s="29" t="s">
        <v>100</v>
      </c>
      <c r="D33" s="2" t="s">
        <v>72</v>
      </c>
      <c r="F33" s="30" t="str">
        <f>_xll.BordaRankings(A33:B35)</f>
        <v>B&gt;C&gt;A&gt;E&gt;D</v>
      </c>
    </row>
    <row r="34" spans="1:6">
      <c r="A34" s="1">
        <v>1</v>
      </c>
      <c r="B34" s="29" t="s">
        <v>103</v>
      </c>
      <c r="D34" s="2" t="s">
        <v>73</v>
      </c>
      <c r="F34" s="30" t="str">
        <f>_xll.SchulzeRankings(A33:B35)</f>
        <v>A&gt;B&gt;C&gt;D&gt;E</v>
      </c>
    </row>
    <row r="35" spans="1:6">
      <c r="A35" s="1">
        <v>1</v>
      </c>
      <c r="B35" s="29" t="s">
        <v>104</v>
      </c>
    </row>
  </sheetData>
  <mergeCells count="6">
    <mergeCell ref="A27:F27"/>
    <mergeCell ref="A2:F2"/>
    <mergeCell ref="A8:F8"/>
    <mergeCell ref="A14:F14"/>
    <mergeCell ref="A20:F20"/>
    <mergeCell ref="A1:F1"/>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dimension ref="A2:U46"/>
  <sheetViews>
    <sheetView workbookViewId="0">
      <selection activeCell="L36" sqref="L36"/>
    </sheetView>
  </sheetViews>
  <sheetFormatPr defaultRowHeight="15"/>
  <cols>
    <col min="2" max="2" width="15.28515625" customWidth="1"/>
    <col min="3" max="3" width="8.42578125" style="1" customWidth="1"/>
    <col min="4" max="4" width="47" customWidth="1"/>
    <col min="5" max="5" width="3" customWidth="1"/>
    <col min="7" max="7" width="9.42578125" customWidth="1"/>
    <col min="8" max="8" width="9.140625" customWidth="1"/>
    <col min="9" max="9" width="8" customWidth="1"/>
    <col min="10" max="10" width="3.5703125" customWidth="1"/>
    <col min="11" max="11" width="5.140625" customWidth="1"/>
    <col min="12" max="12" width="4.85546875" customWidth="1"/>
    <col min="13" max="13" width="4.7109375" customWidth="1"/>
    <col min="14" max="14" width="4.140625" customWidth="1"/>
    <col min="15" max="15" width="4.7109375" customWidth="1"/>
    <col min="16" max="16" width="4.140625" customWidth="1"/>
    <col min="17" max="17" width="5.140625" customWidth="1"/>
    <col min="18" max="18" width="4.85546875" customWidth="1"/>
    <col min="19" max="19" width="4.42578125" customWidth="1"/>
    <col min="20" max="20" width="4.140625" customWidth="1"/>
    <col min="21" max="21" width="4" customWidth="1"/>
  </cols>
  <sheetData>
    <row r="2" spans="1:11" ht="18.75">
      <c r="A2" s="44" t="s">
        <v>35</v>
      </c>
      <c r="B2" s="44"/>
      <c r="C2" s="44"/>
      <c r="D2" s="44"/>
      <c r="F2" s="44" t="s">
        <v>57</v>
      </c>
      <c r="G2" s="44"/>
      <c r="H2" s="44"/>
      <c r="I2" s="44"/>
    </row>
    <row r="3" spans="1:11" ht="30">
      <c r="A3" s="9" t="s">
        <v>36</v>
      </c>
      <c r="B3" s="10" t="s">
        <v>37</v>
      </c>
      <c r="C3" s="9" t="s">
        <v>38</v>
      </c>
      <c r="D3" s="9" t="s">
        <v>58</v>
      </c>
      <c r="F3" s="45" t="s">
        <v>39</v>
      </c>
      <c r="G3" s="45"/>
      <c r="H3" s="45"/>
      <c r="I3" s="45"/>
    </row>
    <row r="4" spans="1:11">
      <c r="A4" s="5">
        <v>3</v>
      </c>
      <c r="B4" s="5" t="s">
        <v>62</v>
      </c>
      <c r="C4" s="5">
        <f>IF(_xll.IsBallotValid(B4),1,0)</f>
        <v>1</v>
      </c>
      <c r="D4" s="14" t="str">
        <f>_xll.InvalidBallotReason(B4)</f>
        <v/>
      </c>
      <c r="F4" s="13" t="s">
        <v>40</v>
      </c>
      <c r="G4" s="42" t="str">
        <f>_xll.BordaRankings($A$4:$B$24)</f>
        <v>B&gt;A&gt;C&gt;D</v>
      </c>
      <c r="H4" s="42"/>
      <c r="I4" s="42"/>
      <c r="K4" t="s">
        <v>65</v>
      </c>
    </row>
    <row r="5" spans="1:11">
      <c r="A5" s="5">
        <v>2</v>
      </c>
      <c r="B5" s="5" t="s">
        <v>67</v>
      </c>
      <c r="C5" s="5">
        <f>IF(_xll.IsBallotValid(B5),1,0)</f>
        <v>1</v>
      </c>
      <c r="D5" s="14" t="str">
        <f>_xll.InvalidBallotReason(B5)</f>
        <v/>
      </c>
      <c r="K5" t="s">
        <v>66</v>
      </c>
    </row>
    <row r="6" spans="1:11">
      <c r="A6" s="5">
        <v>1</v>
      </c>
      <c r="B6" s="5"/>
      <c r="C6" s="5">
        <f>IF(_xll.IsBallotValid(B6),1,0)</f>
        <v>0</v>
      </c>
      <c r="D6" s="14" t="str">
        <f>_xll.InvalidBallotReason(B6)</f>
        <v>Vote contains no candidates (empty, or just whitespace characters)</v>
      </c>
      <c r="F6" s="3"/>
      <c r="G6" s="9" t="s">
        <v>50</v>
      </c>
      <c r="H6" s="9" t="s">
        <v>51</v>
      </c>
      <c r="I6" s="9" t="s">
        <v>53</v>
      </c>
      <c r="K6" t="s">
        <v>52</v>
      </c>
    </row>
    <row r="7" spans="1:11">
      <c r="A7" s="5">
        <v>1</v>
      </c>
      <c r="B7" s="5"/>
      <c r="C7" s="5">
        <f>IF(_xll.IsBallotValid(B7),1,0)</f>
        <v>0</v>
      </c>
      <c r="D7" s="14" t="str">
        <f>_xll.InvalidBallotReason(B7)</f>
        <v>Vote contains no candidates (empty, or just whitespace characters)</v>
      </c>
      <c r="F7" s="9" t="s">
        <v>41</v>
      </c>
      <c r="G7" s="12">
        <f>_xll.BordaCandidateScore($A$4:$B$24,F7)</f>
        <v>8</v>
      </c>
      <c r="H7" s="12">
        <f>_xll.BordaCandidateRank($A$4:$B$24,F7)</f>
        <v>2</v>
      </c>
      <c r="I7" s="12">
        <f>_xll.RankOrderCentroidValueBorda($A$4:$B$24,F7)</f>
        <v>0.27083333333333331</v>
      </c>
      <c r="K7" t="s">
        <v>54</v>
      </c>
    </row>
    <row r="8" spans="1:11">
      <c r="A8" s="5">
        <v>1</v>
      </c>
      <c r="B8" s="5"/>
      <c r="C8" s="5">
        <f>IF(_xll.IsBallotValid(B8),1,0)</f>
        <v>0</v>
      </c>
      <c r="D8" s="14" t="str">
        <f>_xll.InvalidBallotReason(B8)</f>
        <v>Vote contains no candidates (empty, or just whitespace characters)</v>
      </c>
      <c r="F8" s="9" t="s">
        <v>42</v>
      </c>
      <c r="G8" s="12">
        <f>_xll.BordaCandidateScore($A$4:$B$24,F8)</f>
        <v>15</v>
      </c>
      <c r="H8" s="12">
        <f>_xll.BordaCandidateRank($A$4:$B$24,F8)</f>
        <v>1</v>
      </c>
      <c r="I8" s="12">
        <f>_xll.RankOrderCentroidValueBorda($A$4:$B$24,F8)</f>
        <v>0.52083333333333326</v>
      </c>
    </row>
    <row r="9" spans="1:11">
      <c r="A9" s="5">
        <v>1</v>
      </c>
      <c r="B9" s="5"/>
      <c r="C9" s="5">
        <f>IF(_xll.IsBallotValid(B9),1,0)</f>
        <v>0</v>
      </c>
      <c r="D9" s="14" t="str">
        <f>_xll.InvalidBallotReason(B9)</f>
        <v>Vote contains no candidates (empty, or just whitespace characters)</v>
      </c>
      <c r="F9" s="9" t="s">
        <v>43</v>
      </c>
      <c r="G9" s="12">
        <f>_xll.BordaCandidateScore($A$4:$B$24,F9)</f>
        <v>4</v>
      </c>
      <c r="H9" s="12">
        <f>_xll.BordaCandidateRank($A$4:$B$24,F9)</f>
        <v>3</v>
      </c>
      <c r="I9" s="12">
        <f>_xll.RankOrderCentroidValueBorda($A$4:$B$24,F9)</f>
        <v>0.14583333333333331</v>
      </c>
    </row>
    <row r="10" spans="1:11">
      <c r="A10" s="5">
        <v>1</v>
      </c>
      <c r="B10" s="5"/>
      <c r="C10" s="5">
        <f>IF(_xll.IsBallotValid(B10),1,0)</f>
        <v>0</v>
      </c>
      <c r="D10" s="14" t="str">
        <f>_xll.InvalidBallotReason(B10)</f>
        <v>Vote contains no candidates (empty, or just whitespace characters)</v>
      </c>
      <c r="F10" s="9" t="s">
        <v>13</v>
      </c>
      <c r="G10" s="12">
        <f>_xll.BordaCandidateScore($A$4:$B$24,F10)</f>
        <v>3</v>
      </c>
      <c r="H10" s="12">
        <f>_xll.BordaCandidateRank($A$4:$B$24,F10)</f>
        <v>4</v>
      </c>
      <c r="I10" s="12">
        <f>_xll.RankOrderCentroidValueBorda($A$4:$B$24,F10)</f>
        <v>6.25E-2</v>
      </c>
    </row>
    <row r="11" spans="1:11">
      <c r="A11" s="5">
        <v>1</v>
      </c>
      <c r="B11" s="5"/>
      <c r="C11" s="5">
        <f>IF(_xll.IsBallotValid(B11),1,0)</f>
        <v>0</v>
      </c>
      <c r="D11" s="14" t="str">
        <f>_xll.InvalidBallotReason(B11)</f>
        <v>Vote contains no candidates (empty, or just whitespace characters)</v>
      </c>
      <c r="F11" s="9" t="s">
        <v>44</v>
      </c>
      <c r="G11" s="12">
        <f>_xll.BordaCandidateScore($A$4:$B$24,F11)</f>
        <v>0</v>
      </c>
      <c r="H11" s="12">
        <f>_xll.BordaCandidateRank($A$4:$B$24,F11)</f>
        <v>0</v>
      </c>
      <c r="I11" s="12">
        <f>_xll.RankOrderCentroidValueBorda($A$4:$B$24,F11)</f>
        <v>0</v>
      </c>
    </row>
    <row r="12" spans="1:11">
      <c r="A12" s="5">
        <v>1</v>
      </c>
      <c r="B12" s="5"/>
      <c r="C12" s="5">
        <f>IF(_xll.IsBallotValid(B12),1,0)</f>
        <v>0</v>
      </c>
      <c r="D12" s="14" t="str">
        <f>_xll.InvalidBallotReason(B12)</f>
        <v>Vote contains no candidates (empty, or just whitespace characters)</v>
      </c>
      <c r="F12" s="9" t="s">
        <v>45</v>
      </c>
      <c r="G12" s="12">
        <f>_xll.BordaCandidateScore($A$4:$B$24,F12)</f>
        <v>0</v>
      </c>
      <c r="H12" s="12">
        <f>_xll.BordaCandidateRank($A$4:$B$24,F12)</f>
        <v>0</v>
      </c>
      <c r="I12" s="12">
        <f>_xll.RankOrderCentroidValueBorda($A$4:$B$24,F12)</f>
        <v>0</v>
      </c>
    </row>
    <row r="13" spans="1:11">
      <c r="A13" s="5">
        <v>1</v>
      </c>
      <c r="B13" s="5"/>
      <c r="C13" s="5">
        <f>IF(_xll.IsBallotValid(B13),1,0)</f>
        <v>0</v>
      </c>
      <c r="D13" s="14" t="str">
        <f>_xll.InvalidBallotReason(B13)</f>
        <v>Vote contains no candidates (empty, or just whitespace characters)</v>
      </c>
      <c r="F13" s="9" t="s">
        <v>46</v>
      </c>
      <c r="G13" s="12">
        <f>_xll.BordaCandidateScore($A$4:$B$24,F13)</f>
        <v>0</v>
      </c>
      <c r="H13" s="12">
        <f>_xll.BordaCandidateRank($A$4:$B$24,F13)</f>
        <v>0</v>
      </c>
      <c r="I13" s="12">
        <f>_xll.RankOrderCentroidValueBorda($A$4:$B$24,F13)</f>
        <v>0</v>
      </c>
    </row>
    <row r="14" spans="1:11">
      <c r="A14" s="5">
        <v>1</v>
      </c>
      <c r="B14" s="5"/>
      <c r="C14" s="5">
        <f>IF(_xll.IsBallotValid(B14),1,0)</f>
        <v>0</v>
      </c>
      <c r="D14" s="14" t="str">
        <f>_xll.InvalidBallotReason(B14)</f>
        <v>Vote contains no candidates (empty, or just whitespace characters)</v>
      </c>
      <c r="F14" s="9" t="s">
        <v>47</v>
      </c>
      <c r="G14" s="12">
        <f>_xll.BordaCandidateScore($A$4:$B$24,F14)</f>
        <v>0</v>
      </c>
      <c r="H14" s="12">
        <f>_xll.BordaCandidateRank($A$4:$B$24,F14)</f>
        <v>0</v>
      </c>
      <c r="I14" s="12">
        <f>_xll.RankOrderCentroidValueBorda($A$4:$B$24,F14)</f>
        <v>0</v>
      </c>
    </row>
    <row r="15" spans="1:11">
      <c r="A15" s="5">
        <v>1</v>
      </c>
      <c r="B15" s="5"/>
      <c r="C15" s="5">
        <f>IF(_xll.IsBallotValid(B15),1,0)</f>
        <v>0</v>
      </c>
      <c r="D15" s="14" t="str">
        <f>_xll.InvalidBallotReason(B15)</f>
        <v>Vote contains no candidates (empty, or just whitespace characters)</v>
      </c>
      <c r="F15" s="9" t="s">
        <v>48</v>
      </c>
      <c r="G15" s="12">
        <f>_xll.BordaCandidateScore($A$4:$B$24,F15)</f>
        <v>0</v>
      </c>
      <c r="H15" s="12">
        <f>_xll.BordaCandidateRank($A$4:$B$24,F15)</f>
        <v>0</v>
      </c>
      <c r="I15" s="12">
        <f>_xll.RankOrderCentroidValueBorda($A$4:$B$24,F15)</f>
        <v>0</v>
      </c>
    </row>
    <row r="16" spans="1:11">
      <c r="A16" s="5">
        <v>1</v>
      </c>
      <c r="B16" s="5"/>
      <c r="C16" s="5">
        <f>IF(_xll.IsBallotValid(B16),1,0)</f>
        <v>0</v>
      </c>
      <c r="D16" s="14" t="str">
        <f>_xll.InvalidBallotReason(B16)</f>
        <v>Vote contains no candidates (empty, or just whitespace characters)</v>
      </c>
      <c r="F16" s="9" t="s">
        <v>49</v>
      </c>
      <c r="G16" s="12">
        <f>_xll.BordaCandidateScore($A$4:$B$24,F16)</f>
        <v>0</v>
      </c>
      <c r="H16" s="12">
        <f>_xll.BordaCandidateRank($A$4:$B$24,F16)</f>
        <v>0</v>
      </c>
      <c r="I16" s="12">
        <f>_xll.RankOrderCentroidValueBorda($A$4:$B$24,F16)</f>
        <v>0</v>
      </c>
    </row>
    <row r="17" spans="1:21">
      <c r="A17" s="5">
        <v>1</v>
      </c>
      <c r="B17" s="5"/>
      <c r="C17" s="5">
        <f>IF(_xll.IsBallotValid(B17),1,0)</f>
        <v>0</v>
      </c>
      <c r="D17" s="14" t="str">
        <f>_xll.InvalidBallotReason(B17)</f>
        <v>Vote contains no candidates (empty, or just whitespace characters)</v>
      </c>
    </row>
    <row r="18" spans="1:21">
      <c r="A18" s="5">
        <v>1</v>
      </c>
      <c r="B18" s="5"/>
      <c r="C18" s="5">
        <f>IF(_xll.IsBallotValid(B18),1,0)</f>
        <v>0</v>
      </c>
      <c r="D18" s="14" t="str">
        <f>_xll.InvalidBallotReason(B18)</f>
        <v>Vote contains no candidates (empty, or just whitespace characters)</v>
      </c>
      <c r="F18" s="45" t="s">
        <v>59</v>
      </c>
      <c r="G18" s="45"/>
      <c r="H18" s="45"/>
      <c r="I18" s="45"/>
      <c r="K18" s="41" t="s">
        <v>70</v>
      </c>
      <c r="L18" s="41"/>
      <c r="M18" s="41"/>
      <c r="N18" s="41"/>
      <c r="O18" s="41"/>
      <c r="P18" s="41"/>
      <c r="Q18" s="41"/>
      <c r="R18" s="41"/>
      <c r="S18" s="41"/>
      <c r="T18" s="41"/>
      <c r="U18" s="41"/>
    </row>
    <row r="19" spans="1:21">
      <c r="A19" s="5">
        <v>1</v>
      </c>
      <c r="B19" s="5"/>
      <c r="C19" s="5">
        <f>IF(_xll.IsBallotValid(B19),1,0)</f>
        <v>0</v>
      </c>
      <c r="D19" s="14" t="str">
        <f>_xll.InvalidBallotReason(B19)</f>
        <v>Vote contains no candidates (empty, or just whitespace characters)</v>
      </c>
      <c r="F19" s="13" t="s">
        <v>40</v>
      </c>
      <c r="G19" s="42" t="str">
        <f>_xll.SchulzeRankings($A$4:$B$24)</f>
        <v>B&gt;A&gt;D&gt;C</v>
      </c>
      <c r="H19" s="42"/>
      <c r="I19" s="42"/>
    </row>
    <row r="20" spans="1:21">
      <c r="A20" s="5">
        <v>1</v>
      </c>
      <c r="B20" s="5"/>
      <c r="C20" s="5">
        <f>IF(_xll.IsBallotValid(B20),1,0)</f>
        <v>0</v>
      </c>
      <c r="D20" s="14" t="str">
        <f>_xll.InvalidBallotReason(B20)</f>
        <v>Vote contains no candidates (empty, or just whitespace characters)</v>
      </c>
      <c r="K20" s="43" t="s">
        <v>60</v>
      </c>
      <c r="L20" s="43"/>
      <c r="M20" s="43"/>
      <c r="N20" s="43"/>
      <c r="O20" s="43"/>
      <c r="P20" s="43"/>
      <c r="Q20" s="43"/>
      <c r="R20" s="43"/>
      <c r="S20" s="43"/>
      <c r="T20" s="43"/>
      <c r="U20" s="43"/>
    </row>
    <row r="21" spans="1:21">
      <c r="A21" s="5">
        <v>1</v>
      </c>
      <c r="B21" s="5"/>
      <c r="C21" s="5">
        <f>IF(_xll.IsBallotValid(B21),1,0)</f>
        <v>0</v>
      </c>
      <c r="D21" s="14" t="str">
        <f>_xll.InvalidBallotReason(B21)</f>
        <v>Vote contains no candidates (empty, or just whitespace characters)</v>
      </c>
      <c r="F21" s="3"/>
      <c r="G21" s="9" t="s">
        <v>51</v>
      </c>
      <c r="H21" s="9" t="s">
        <v>53</v>
      </c>
      <c r="K21" s="9"/>
      <c r="L21" s="11" t="s">
        <v>41</v>
      </c>
      <c r="M21" s="11" t="s">
        <v>42</v>
      </c>
      <c r="N21" s="11" t="s">
        <v>43</v>
      </c>
      <c r="O21" s="11" t="s">
        <v>13</v>
      </c>
      <c r="P21" s="11" t="s">
        <v>44</v>
      </c>
      <c r="Q21" s="11" t="s">
        <v>45</v>
      </c>
      <c r="R21" s="11" t="s">
        <v>46</v>
      </c>
      <c r="S21" s="11" t="s">
        <v>47</v>
      </c>
      <c r="T21" s="11" t="s">
        <v>48</v>
      </c>
      <c r="U21" s="11" t="s">
        <v>49</v>
      </c>
    </row>
    <row r="22" spans="1:21">
      <c r="A22" s="5">
        <v>1</v>
      </c>
      <c r="B22" s="5"/>
      <c r="C22" s="5">
        <f>IF(_xll.IsBallotValid(B22),1,0)</f>
        <v>0</v>
      </c>
      <c r="D22" s="14" t="str">
        <f>_xll.InvalidBallotReason(B22)</f>
        <v>Vote contains no candidates (empty, or just whitespace characters)</v>
      </c>
      <c r="F22" s="9" t="s">
        <v>41</v>
      </c>
      <c r="G22" s="12">
        <f>_xll.SchulzeCandidateRank($A$4:$B$24,F22)</f>
        <v>2</v>
      </c>
      <c r="H22" s="12">
        <f>_xll.RankOrderCentroidValueSchulze($A$4:$B$24,F22)</f>
        <v>0.27083333333333331</v>
      </c>
      <c r="J22" s="35" t="s">
        <v>63</v>
      </c>
      <c r="K22" s="9" t="s">
        <v>41</v>
      </c>
      <c r="L22" s="12">
        <f>_xll.PairWinScore($A$4:$B$24,$K22,L$21)</f>
        <v>0</v>
      </c>
      <c r="M22" s="12">
        <f>_xll.PairWinScore($A$4:$B$24,$K22,M$21)</f>
        <v>0</v>
      </c>
      <c r="N22" s="12">
        <f>_xll.PairWinScore($A$4:$B$24,$K22,N$21)</f>
        <v>3</v>
      </c>
      <c r="O22" s="12">
        <f>_xll.PairWinScore($A$4:$B$24,$K22,O$21)</f>
        <v>5</v>
      </c>
      <c r="P22" s="12">
        <f>_xll.PairWinScore($A$4:$B$24,$K22,P$21)</f>
        <v>0</v>
      </c>
      <c r="Q22" s="12">
        <f>_xll.PairWinScore($A$4:$B$24,$K22,Q$21)</f>
        <v>0</v>
      </c>
      <c r="R22" s="12">
        <f>_xll.PairWinScore($A$4:$B$24,$K22,R$21)</f>
        <v>0</v>
      </c>
      <c r="S22" s="12">
        <f>_xll.PairWinScore($A$4:$B$24,$K22,S$21)</f>
        <v>0</v>
      </c>
      <c r="T22" s="12">
        <f>_xll.PairWinScore($A$4:$B$24,$K22,T$21)</f>
        <v>0</v>
      </c>
      <c r="U22" s="12">
        <f>_xll.PairWinScore($A$4:$B$24,$K22,U$21)</f>
        <v>0</v>
      </c>
    </row>
    <row r="23" spans="1:21">
      <c r="A23" s="5">
        <v>1</v>
      </c>
      <c r="B23" s="5"/>
      <c r="C23" s="5">
        <f>IF(_xll.IsBallotValid(B23),1,0)</f>
        <v>0</v>
      </c>
      <c r="D23" s="14" t="str">
        <f>_xll.InvalidBallotReason(B23)</f>
        <v>Vote contains no candidates (empty, or just whitespace characters)</v>
      </c>
      <c r="F23" s="9" t="s">
        <v>42</v>
      </c>
      <c r="G23" s="12">
        <f>_xll.SchulzeCandidateRank($A$4:$B$24,F23)</f>
        <v>1</v>
      </c>
      <c r="H23" s="12">
        <f>_xll.RankOrderCentroidValueSchulze($A$4:$B$24,F23)</f>
        <v>0.52083333333333326</v>
      </c>
      <c r="J23" s="36"/>
      <c r="K23" s="9" t="s">
        <v>42</v>
      </c>
      <c r="L23" s="12">
        <f>_xll.PairWinScore($A$4:$B$24,$K23,L$21)</f>
        <v>5</v>
      </c>
      <c r="M23" s="12">
        <f>_xll.PairWinScore($A$4:$B$24,$K23,M$21)</f>
        <v>0</v>
      </c>
      <c r="N23" s="12">
        <f>_xll.PairWinScore($A$4:$B$24,$K23,N$21)</f>
        <v>5</v>
      </c>
      <c r="O23" s="12">
        <f>_xll.PairWinScore($A$4:$B$24,$K23,O$21)</f>
        <v>5</v>
      </c>
      <c r="P23" s="12">
        <f>_xll.PairWinScore($A$4:$B$24,$K23,P$21)</f>
        <v>0</v>
      </c>
      <c r="Q23" s="12">
        <f>_xll.PairWinScore($A$4:$B$24,$K23,Q$21)</f>
        <v>0</v>
      </c>
      <c r="R23" s="12">
        <f>_xll.PairWinScore($A$4:$B$24,$K23,R$21)</f>
        <v>0</v>
      </c>
      <c r="S23" s="12">
        <f>_xll.PairWinScore($A$4:$B$24,$K23,S$21)</f>
        <v>0</v>
      </c>
      <c r="T23" s="12">
        <f>_xll.PairWinScore($A$4:$B$24,$K23,T$21)</f>
        <v>0</v>
      </c>
      <c r="U23" s="12">
        <f>_xll.PairWinScore($A$4:$B$24,$K23,U$21)</f>
        <v>0</v>
      </c>
    </row>
    <row r="24" spans="1:21">
      <c r="A24" s="5">
        <v>1</v>
      </c>
      <c r="B24" s="5"/>
      <c r="C24" s="5">
        <f>IF(_xll.IsBallotValid(B24),1,0)</f>
        <v>0</v>
      </c>
      <c r="D24" s="14" t="str">
        <f>_xll.InvalidBallotReason(B24)</f>
        <v>Vote contains no candidates (empty, or just whitespace characters)</v>
      </c>
      <c r="F24" s="9" t="s">
        <v>43</v>
      </c>
      <c r="G24" s="12">
        <f>_xll.SchulzeCandidateRank($A$4:$B$24,F24)</f>
        <v>4</v>
      </c>
      <c r="H24" s="12">
        <f>_xll.RankOrderCentroidValueSchulze($A$4:$B$24,F24)</f>
        <v>6.25E-2</v>
      </c>
      <c r="J24" s="36"/>
      <c r="K24" s="9" t="s">
        <v>43</v>
      </c>
      <c r="L24" s="12">
        <f>_xll.PairWinScore($A$4:$B$24,$K24,L$21)</f>
        <v>2</v>
      </c>
      <c r="M24" s="12">
        <f>_xll.PairWinScore($A$4:$B$24,$K24,M$21)</f>
        <v>0</v>
      </c>
      <c r="N24" s="12">
        <f>_xll.PairWinScore($A$4:$B$24,$K24,N$21)</f>
        <v>0</v>
      </c>
      <c r="O24" s="12">
        <f>_xll.PairWinScore($A$4:$B$24,$K24,O$21)</f>
        <v>2</v>
      </c>
      <c r="P24" s="12">
        <f>_xll.PairWinScore($A$4:$B$24,$K24,P$21)</f>
        <v>0</v>
      </c>
      <c r="Q24" s="12">
        <f>_xll.PairWinScore($A$4:$B$24,$K24,Q$21)</f>
        <v>0</v>
      </c>
      <c r="R24" s="12">
        <f>_xll.PairWinScore($A$4:$B$24,$K24,R$21)</f>
        <v>0</v>
      </c>
      <c r="S24" s="12">
        <f>_xll.PairWinScore($A$4:$B$24,$K24,S$21)</f>
        <v>0</v>
      </c>
      <c r="T24" s="12">
        <f>_xll.PairWinScore($A$4:$B$24,$K24,T$21)</f>
        <v>0</v>
      </c>
      <c r="U24" s="12">
        <f>_xll.PairWinScore($A$4:$B$24,$K24,U$21)</f>
        <v>0</v>
      </c>
    </row>
    <row r="25" spans="1:21">
      <c r="F25" s="9" t="s">
        <v>13</v>
      </c>
      <c r="G25" s="12">
        <f>_xll.SchulzeCandidateRank($A$4:$B$24,F25)</f>
        <v>3</v>
      </c>
      <c r="H25" s="12">
        <f>_xll.RankOrderCentroidValueSchulze($A$4:$B$24,F25)</f>
        <v>0.14583333333333331</v>
      </c>
      <c r="J25" s="36"/>
      <c r="K25" s="9" t="s">
        <v>13</v>
      </c>
      <c r="L25" s="12">
        <f>_xll.PairWinScore($A$4:$B$24,$K25,L$21)</f>
        <v>0</v>
      </c>
      <c r="M25" s="12">
        <f>_xll.PairWinScore($A$4:$B$24,$K25,M$21)</f>
        <v>0</v>
      </c>
      <c r="N25" s="12">
        <f>_xll.PairWinScore($A$4:$B$24,$K25,N$21)</f>
        <v>3</v>
      </c>
      <c r="O25" s="12">
        <f>_xll.PairWinScore($A$4:$B$24,$K25,O$21)</f>
        <v>0</v>
      </c>
      <c r="P25" s="12">
        <f>_xll.PairWinScore($A$4:$B$24,$K25,P$21)</f>
        <v>0</v>
      </c>
      <c r="Q25" s="12">
        <f>_xll.PairWinScore($A$4:$B$24,$K25,Q$21)</f>
        <v>0</v>
      </c>
      <c r="R25" s="12">
        <f>_xll.PairWinScore($A$4:$B$24,$K25,R$21)</f>
        <v>0</v>
      </c>
      <c r="S25" s="12">
        <f>_xll.PairWinScore($A$4:$B$24,$K25,S$21)</f>
        <v>0</v>
      </c>
      <c r="T25" s="12">
        <f>_xll.PairWinScore($A$4:$B$24,$K25,T$21)</f>
        <v>0</v>
      </c>
      <c r="U25" s="12">
        <f>_xll.PairWinScore($A$4:$B$24,$K25,U$21)</f>
        <v>0</v>
      </c>
    </row>
    <row r="26" spans="1:21">
      <c r="A26" t="s">
        <v>55</v>
      </c>
      <c r="F26" s="9" t="s">
        <v>44</v>
      </c>
      <c r="G26" s="12">
        <f>_xll.SchulzeCandidateRank($A$4:$B$24,F26)</f>
        <v>0</v>
      </c>
      <c r="H26" s="12">
        <f>_xll.RankOrderCentroidValueSchulze($A$4:$B$24,F26)</f>
        <v>0</v>
      </c>
      <c r="J26" s="36"/>
      <c r="K26" s="9" t="s">
        <v>44</v>
      </c>
      <c r="L26" s="12">
        <f>_xll.PairWinScore($A$4:$B$24,$K26,L$21)</f>
        <v>0</v>
      </c>
      <c r="M26" s="12">
        <f>_xll.PairWinScore($A$4:$B$24,$K26,M$21)</f>
        <v>0</v>
      </c>
      <c r="N26" s="12">
        <f>_xll.PairWinScore($A$4:$B$24,$K26,N$21)</f>
        <v>0</v>
      </c>
      <c r="O26" s="12">
        <f>_xll.PairWinScore($A$4:$B$24,$K26,O$21)</f>
        <v>0</v>
      </c>
      <c r="P26" s="12">
        <f>_xll.PairWinScore($A$4:$B$24,$K26,P$21)</f>
        <v>0</v>
      </c>
      <c r="Q26" s="12">
        <f>_xll.PairWinScore($A$4:$B$24,$K26,Q$21)</f>
        <v>0</v>
      </c>
      <c r="R26" s="12">
        <f>_xll.PairWinScore($A$4:$B$24,$K26,R$21)</f>
        <v>0</v>
      </c>
      <c r="S26" s="12">
        <f>_xll.PairWinScore($A$4:$B$24,$K26,S$21)</f>
        <v>0</v>
      </c>
      <c r="T26" s="12">
        <f>_xll.PairWinScore($A$4:$B$24,$K26,T$21)</f>
        <v>0</v>
      </c>
      <c r="U26" s="12">
        <f>_xll.PairWinScore($A$4:$B$24,$K26,U$21)</f>
        <v>0</v>
      </c>
    </row>
    <row r="27" spans="1:21">
      <c r="A27" t="s">
        <v>56</v>
      </c>
      <c r="F27" s="9" t="s">
        <v>45</v>
      </c>
      <c r="G27" s="12">
        <f>_xll.SchulzeCandidateRank($A$4:$B$24,F27)</f>
        <v>0</v>
      </c>
      <c r="H27" s="12">
        <f>_xll.RankOrderCentroidValueSchulze($A$4:$B$24,F27)</f>
        <v>0</v>
      </c>
      <c r="J27" s="36"/>
      <c r="K27" s="9" t="s">
        <v>45</v>
      </c>
      <c r="L27" s="12">
        <f>_xll.PairWinScore($A$4:$B$24,$K27,L$21)</f>
        <v>0</v>
      </c>
      <c r="M27" s="12">
        <f>_xll.PairWinScore($A$4:$B$24,$K27,M$21)</f>
        <v>0</v>
      </c>
      <c r="N27" s="12">
        <f>_xll.PairWinScore($A$4:$B$24,$K27,N$21)</f>
        <v>0</v>
      </c>
      <c r="O27" s="12">
        <f>_xll.PairWinScore($A$4:$B$24,$K27,O$21)</f>
        <v>0</v>
      </c>
      <c r="P27" s="12">
        <f>_xll.PairWinScore($A$4:$B$24,$K27,P$21)</f>
        <v>0</v>
      </c>
      <c r="Q27" s="12">
        <f>_xll.PairWinScore($A$4:$B$24,$K27,Q$21)</f>
        <v>0</v>
      </c>
      <c r="R27" s="12">
        <f>_xll.PairWinScore($A$4:$B$24,$K27,R$21)</f>
        <v>0</v>
      </c>
      <c r="S27" s="12">
        <f>_xll.PairWinScore($A$4:$B$24,$K27,S$21)</f>
        <v>0</v>
      </c>
      <c r="T27" s="12">
        <f>_xll.PairWinScore($A$4:$B$24,$K27,T$21)</f>
        <v>0</v>
      </c>
      <c r="U27" s="12">
        <f>_xll.PairWinScore($A$4:$B$24,$K27,U$21)</f>
        <v>0</v>
      </c>
    </row>
    <row r="28" spans="1:21">
      <c r="F28" s="9" t="s">
        <v>46</v>
      </c>
      <c r="G28" s="12">
        <f>_xll.SchulzeCandidateRank($A$4:$B$24,F28)</f>
        <v>0</v>
      </c>
      <c r="H28" s="12">
        <f>_xll.RankOrderCentroidValueSchulze($A$4:$B$24,F28)</f>
        <v>0</v>
      </c>
      <c r="J28" s="36"/>
      <c r="K28" s="9" t="s">
        <v>46</v>
      </c>
      <c r="L28" s="12">
        <f>_xll.PairWinScore($A$4:$B$24,$K28,L$21)</f>
        <v>0</v>
      </c>
      <c r="M28" s="12">
        <f>_xll.PairWinScore($A$4:$B$24,$K28,M$21)</f>
        <v>0</v>
      </c>
      <c r="N28" s="12">
        <f>_xll.PairWinScore($A$4:$B$24,$K28,N$21)</f>
        <v>0</v>
      </c>
      <c r="O28" s="12">
        <f>_xll.PairWinScore($A$4:$B$24,$K28,O$21)</f>
        <v>0</v>
      </c>
      <c r="P28" s="12">
        <f>_xll.PairWinScore($A$4:$B$24,$K28,P$21)</f>
        <v>0</v>
      </c>
      <c r="Q28" s="12">
        <f>_xll.PairWinScore($A$4:$B$24,$K28,Q$21)</f>
        <v>0</v>
      </c>
      <c r="R28" s="12">
        <f>_xll.PairWinScore($A$4:$B$24,$K28,R$21)</f>
        <v>0</v>
      </c>
      <c r="S28" s="12">
        <f>_xll.PairWinScore($A$4:$B$24,$K28,S$21)</f>
        <v>0</v>
      </c>
      <c r="T28" s="12">
        <f>_xll.PairWinScore($A$4:$B$24,$K28,T$21)</f>
        <v>0</v>
      </c>
      <c r="U28" s="12">
        <f>_xll.PairWinScore($A$4:$B$24,$K28,U$21)</f>
        <v>0</v>
      </c>
    </row>
    <row r="29" spans="1:21">
      <c r="F29" s="9" t="s">
        <v>47</v>
      </c>
      <c r="G29" s="12">
        <f>_xll.SchulzeCandidateRank($A$4:$B$24,F29)</f>
        <v>0</v>
      </c>
      <c r="H29" s="12">
        <f>_xll.RankOrderCentroidValueSchulze($A$4:$B$24,F29)</f>
        <v>0</v>
      </c>
      <c r="J29" s="36"/>
      <c r="K29" s="9" t="s">
        <v>47</v>
      </c>
      <c r="L29" s="12">
        <f>_xll.PairWinScore($A$4:$B$24,$K29,L$21)</f>
        <v>0</v>
      </c>
      <c r="M29" s="12">
        <f>_xll.PairWinScore($A$4:$B$24,$K29,M$21)</f>
        <v>0</v>
      </c>
      <c r="N29" s="12">
        <f>_xll.PairWinScore($A$4:$B$24,$K29,N$21)</f>
        <v>0</v>
      </c>
      <c r="O29" s="12">
        <f>_xll.PairWinScore($A$4:$B$24,$K29,O$21)</f>
        <v>0</v>
      </c>
      <c r="P29" s="12">
        <f>_xll.PairWinScore($A$4:$B$24,$K29,P$21)</f>
        <v>0</v>
      </c>
      <c r="Q29" s="12">
        <f>_xll.PairWinScore($A$4:$B$24,$K29,Q$21)</f>
        <v>0</v>
      </c>
      <c r="R29" s="12">
        <f>_xll.PairWinScore($A$4:$B$24,$K29,R$21)</f>
        <v>0</v>
      </c>
      <c r="S29" s="12">
        <f>_xll.PairWinScore($A$4:$B$24,$K29,S$21)</f>
        <v>0</v>
      </c>
      <c r="T29" s="12">
        <f>_xll.PairWinScore($A$4:$B$24,$K29,T$21)</f>
        <v>0</v>
      </c>
      <c r="U29" s="12">
        <f>_xll.PairWinScore($A$4:$B$24,$K29,U$21)</f>
        <v>0</v>
      </c>
    </row>
    <row r="30" spans="1:21">
      <c r="F30" s="9" t="s">
        <v>48</v>
      </c>
      <c r="G30" s="12">
        <f>_xll.SchulzeCandidateRank($A$4:$B$24,F30)</f>
        <v>0</v>
      </c>
      <c r="H30" s="12">
        <f>_xll.RankOrderCentroidValueSchulze($A$4:$B$24,F30)</f>
        <v>0</v>
      </c>
      <c r="J30" s="36"/>
      <c r="K30" s="9" t="s">
        <v>48</v>
      </c>
      <c r="L30" s="12">
        <f>_xll.PairWinScore($A$4:$B$24,$K30,L$21)</f>
        <v>0</v>
      </c>
      <c r="M30" s="12">
        <f>_xll.PairWinScore($A$4:$B$24,$K30,M$21)</f>
        <v>0</v>
      </c>
      <c r="N30" s="12">
        <f>_xll.PairWinScore($A$4:$B$24,$K30,N$21)</f>
        <v>0</v>
      </c>
      <c r="O30" s="12">
        <f>_xll.PairWinScore($A$4:$B$24,$K30,O$21)</f>
        <v>0</v>
      </c>
      <c r="P30" s="12">
        <f>_xll.PairWinScore($A$4:$B$24,$K30,P$21)</f>
        <v>0</v>
      </c>
      <c r="Q30" s="12">
        <f>_xll.PairWinScore($A$4:$B$24,$K30,Q$21)</f>
        <v>0</v>
      </c>
      <c r="R30" s="12">
        <f>_xll.PairWinScore($A$4:$B$24,$K30,R$21)</f>
        <v>0</v>
      </c>
      <c r="S30" s="12">
        <f>_xll.PairWinScore($A$4:$B$24,$K30,S$21)</f>
        <v>0</v>
      </c>
      <c r="T30" s="12">
        <f>_xll.PairWinScore($A$4:$B$24,$K30,T$21)</f>
        <v>0</v>
      </c>
      <c r="U30" s="12">
        <f>_xll.PairWinScore($A$4:$B$24,$K30,U$21)</f>
        <v>0</v>
      </c>
    </row>
    <row r="31" spans="1:21">
      <c r="F31" s="9" t="s">
        <v>49</v>
      </c>
      <c r="G31" s="12">
        <f>_xll.SchulzeCandidateRank($A$4:$B$24,F31)</f>
        <v>0</v>
      </c>
      <c r="H31" s="12">
        <f>_xll.RankOrderCentroidValueSchulze($A$4:$B$24,F31)</f>
        <v>0</v>
      </c>
      <c r="J31" s="37"/>
      <c r="K31" s="15" t="s">
        <v>49</v>
      </c>
      <c r="L31" s="16">
        <f>_xll.PairWinScore($A$4:$B$24,$K31,L$21)</f>
        <v>0</v>
      </c>
      <c r="M31" s="16">
        <f>_xll.PairWinScore($A$4:$B$24,$K31,M$21)</f>
        <v>0</v>
      </c>
      <c r="N31" s="16">
        <f>_xll.PairWinScore($A$4:$B$24,$K31,N$21)</f>
        <v>0</v>
      </c>
      <c r="O31" s="16">
        <f>_xll.PairWinScore($A$4:$B$24,$K31,O$21)</f>
        <v>0</v>
      </c>
      <c r="P31" s="16">
        <f>_xll.PairWinScore($A$4:$B$24,$K31,P$21)</f>
        <v>0</v>
      </c>
      <c r="Q31" s="16">
        <f>_xll.PairWinScore($A$4:$B$24,$K31,Q$21)</f>
        <v>0</v>
      </c>
      <c r="R31" s="16">
        <f>_xll.PairWinScore($A$4:$B$24,$K31,R$21)</f>
        <v>0</v>
      </c>
      <c r="S31" s="16">
        <f>_xll.PairWinScore($A$4:$B$24,$K31,S$21)</f>
        <v>0</v>
      </c>
      <c r="T31" s="16">
        <f>_xll.PairWinScore($A$4:$B$24,$K31,T$21)</f>
        <v>0</v>
      </c>
      <c r="U31" s="16">
        <f>_xll.PairWinScore($A$4:$B$24,$K31,U$21)</f>
        <v>0</v>
      </c>
    </row>
    <row r="32" spans="1:21">
      <c r="K32" s="38" t="s">
        <v>64</v>
      </c>
      <c r="L32" s="39"/>
      <c r="M32" s="39"/>
      <c r="N32" s="39"/>
      <c r="O32" s="39"/>
      <c r="P32" s="39"/>
      <c r="Q32" s="39"/>
      <c r="R32" s="39"/>
      <c r="S32" s="39"/>
      <c r="T32" s="39"/>
      <c r="U32" s="40"/>
    </row>
    <row r="34" spans="10:21">
      <c r="K34" s="43" t="s">
        <v>61</v>
      </c>
      <c r="L34" s="43"/>
      <c r="M34" s="43"/>
      <c r="N34" s="43"/>
      <c r="O34" s="43"/>
      <c r="P34" s="43"/>
      <c r="Q34" s="43"/>
      <c r="R34" s="43"/>
      <c r="S34" s="43"/>
      <c r="T34" s="43"/>
      <c r="U34" s="43"/>
    </row>
    <row r="35" spans="10:21">
      <c r="K35" s="9"/>
      <c r="L35" s="11" t="s">
        <v>41</v>
      </c>
      <c r="M35" s="11" t="s">
        <v>42</v>
      </c>
      <c r="N35" s="11" t="s">
        <v>43</v>
      </c>
      <c r="O35" s="11" t="s">
        <v>13</v>
      </c>
      <c r="P35" s="11" t="s">
        <v>44</v>
      </c>
      <c r="Q35" s="11" t="s">
        <v>45</v>
      </c>
      <c r="R35" s="11" t="s">
        <v>46</v>
      </c>
      <c r="S35" s="11" t="s">
        <v>47</v>
      </c>
      <c r="T35" s="11" t="s">
        <v>48</v>
      </c>
      <c r="U35" s="11" t="s">
        <v>49</v>
      </c>
    </row>
    <row r="36" spans="10:21">
      <c r="J36" s="35" t="s">
        <v>63</v>
      </c>
      <c r="K36" s="9" t="s">
        <v>41</v>
      </c>
      <c r="L36" s="12">
        <f>_xll.PathStrengthScore($A$4:$B$24,$K36,L$21)</f>
        <v>0</v>
      </c>
      <c r="M36" s="12">
        <f>_xll.PathStrengthScore($A$4:$B$24,$K36,M$21)</f>
        <v>0</v>
      </c>
      <c r="N36" s="12">
        <f>_xll.PathStrengthScore($A$4:$B$24,$K36,N$21)</f>
        <v>3</v>
      </c>
      <c r="O36" s="12">
        <f>_xll.PathStrengthScore($A$4:$B$24,$K36,O$21)</f>
        <v>5</v>
      </c>
      <c r="P36" s="12">
        <f>_xll.PathStrengthScore($A$4:$B$24,$K36,P$21)</f>
        <v>0</v>
      </c>
      <c r="Q36" s="12">
        <f>_xll.PathStrengthScore($A$4:$B$24,$K36,Q$21)</f>
        <v>0</v>
      </c>
      <c r="R36" s="12">
        <f>_xll.PathStrengthScore($A$4:$B$24,$K36,R$21)</f>
        <v>0</v>
      </c>
      <c r="S36" s="12">
        <f>_xll.PathStrengthScore($A$4:$B$24,$K36,S$21)</f>
        <v>0</v>
      </c>
      <c r="T36" s="12">
        <f>_xll.PathStrengthScore($A$4:$B$24,$K36,T$21)</f>
        <v>0</v>
      </c>
      <c r="U36" s="12">
        <f>_xll.PathStrengthScore($A$4:$B$24,$K36,U$21)</f>
        <v>0</v>
      </c>
    </row>
    <row r="37" spans="10:21">
      <c r="J37" s="36"/>
      <c r="K37" s="9" t="s">
        <v>42</v>
      </c>
      <c r="L37" s="12">
        <f>_xll.PathStrengthScore($A$4:$B$24,$K37,L$21)</f>
        <v>5</v>
      </c>
      <c r="M37" s="12">
        <f>_xll.PathStrengthScore($A$4:$B$24,$K37,M$21)</f>
        <v>0</v>
      </c>
      <c r="N37" s="12">
        <f>_xll.PathStrengthScore($A$4:$B$24,$K37,N$21)</f>
        <v>5</v>
      </c>
      <c r="O37" s="12">
        <f>_xll.PathStrengthScore($A$4:$B$24,$K37,O$21)</f>
        <v>5</v>
      </c>
      <c r="P37" s="12">
        <f>_xll.PathStrengthScore($A$4:$B$24,$K37,P$21)</f>
        <v>0</v>
      </c>
      <c r="Q37" s="12">
        <f>_xll.PathStrengthScore($A$4:$B$24,$K37,Q$21)</f>
        <v>0</v>
      </c>
      <c r="R37" s="12">
        <f>_xll.PathStrengthScore($A$4:$B$24,$K37,R$21)</f>
        <v>0</v>
      </c>
      <c r="S37" s="12">
        <f>_xll.PathStrengthScore($A$4:$B$24,$K37,S$21)</f>
        <v>0</v>
      </c>
      <c r="T37" s="12">
        <f>_xll.PathStrengthScore($A$4:$B$24,$K37,T$21)</f>
        <v>0</v>
      </c>
      <c r="U37" s="12">
        <f>_xll.PathStrengthScore($A$4:$B$24,$K37,U$21)</f>
        <v>0</v>
      </c>
    </row>
    <row r="38" spans="10:21">
      <c r="J38" s="36"/>
      <c r="K38" s="9" t="s">
        <v>43</v>
      </c>
      <c r="L38" s="12">
        <f>_xll.PathStrengthScore($A$4:$B$24,$K38,L$21)</f>
        <v>0</v>
      </c>
      <c r="M38" s="12">
        <f>_xll.PathStrengthScore($A$4:$B$24,$K38,M$21)</f>
        <v>0</v>
      </c>
      <c r="N38" s="12">
        <f>_xll.PathStrengthScore($A$4:$B$24,$K38,N$21)</f>
        <v>0</v>
      </c>
      <c r="O38" s="12">
        <f>_xll.PathStrengthScore($A$4:$B$24,$K38,O$21)</f>
        <v>0</v>
      </c>
      <c r="P38" s="12">
        <f>_xll.PathStrengthScore($A$4:$B$24,$K38,P$21)</f>
        <v>0</v>
      </c>
      <c r="Q38" s="12">
        <f>_xll.PathStrengthScore($A$4:$B$24,$K38,Q$21)</f>
        <v>0</v>
      </c>
      <c r="R38" s="12">
        <f>_xll.PathStrengthScore($A$4:$B$24,$K38,R$21)</f>
        <v>0</v>
      </c>
      <c r="S38" s="12">
        <f>_xll.PathStrengthScore($A$4:$B$24,$K38,S$21)</f>
        <v>0</v>
      </c>
      <c r="T38" s="12">
        <f>_xll.PathStrengthScore($A$4:$B$24,$K38,T$21)</f>
        <v>0</v>
      </c>
      <c r="U38" s="12">
        <f>_xll.PathStrengthScore($A$4:$B$24,$K38,U$21)</f>
        <v>0</v>
      </c>
    </row>
    <row r="39" spans="10:21">
      <c r="J39" s="36"/>
      <c r="K39" s="9" t="s">
        <v>13</v>
      </c>
      <c r="L39" s="12">
        <f>_xll.PathStrengthScore($A$4:$B$24,$K39,L$21)</f>
        <v>0</v>
      </c>
      <c r="M39" s="12">
        <f>_xll.PathStrengthScore($A$4:$B$24,$K39,M$21)</f>
        <v>0</v>
      </c>
      <c r="N39" s="12">
        <f>_xll.PathStrengthScore($A$4:$B$24,$K39,N$21)</f>
        <v>3</v>
      </c>
      <c r="O39" s="12">
        <f>_xll.PathStrengthScore($A$4:$B$24,$K39,O$21)</f>
        <v>0</v>
      </c>
      <c r="P39" s="12">
        <f>_xll.PathStrengthScore($A$4:$B$24,$K39,P$21)</f>
        <v>0</v>
      </c>
      <c r="Q39" s="12">
        <f>_xll.PathStrengthScore($A$4:$B$24,$K39,Q$21)</f>
        <v>0</v>
      </c>
      <c r="R39" s="12">
        <f>_xll.PathStrengthScore($A$4:$B$24,$K39,R$21)</f>
        <v>0</v>
      </c>
      <c r="S39" s="12">
        <f>_xll.PathStrengthScore($A$4:$B$24,$K39,S$21)</f>
        <v>0</v>
      </c>
      <c r="T39" s="12">
        <f>_xll.PathStrengthScore($A$4:$B$24,$K39,T$21)</f>
        <v>0</v>
      </c>
      <c r="U39" s="12">
        <f>_xll.PathStrengthScore($A$4:$B$24,$K39,U$21)</f>
        <v>0</v>
      </c>
    </row>
    <row r="40" spans="10:21">
      <c r="J40" s="36"/>
      <c r="K40" s="9" t="s">
        <v>44</v>
      </c>
      <c r="L40" s="12">
        <f>_xll.PathStrengthScore($A$4:$B$24,$K40,L$21)</f>
        <v>0</v>
      </c>
      <c r="M40" s="12">
        <f>_xll.PathStrengthScore($A$4:$B$24,$K40,M$21)</f>
        <v>0</v>
      </c>
      <c r="N40" s="12">
        <f>_xll.PathStrengthScore($A$4:$B$24,$K40,N$21)</f>
        <v>0</v>
      </c>
      <c r="O40" s="12">
        <f>_xll.PathStrengthScore($A$4:$B$24,$K40,O$21)</f>
        <v>0</v>
      </c>
      <c r="P40" s="12">
        <f>_xll.PathStrengthScore($A$4:$B$24,$K40,P$21)</f>
        <v>0</v>
      </c>
      <c r="Q40" s="12">
        <f>_xll.PathStrengthScore($A$4:$B$24,$K40,Q$21)</f>
        <v>0</v>
      </c>
      <c r="R40" s="12">
        <f>_xll.PathStrengthScore($A$4:$B$24,$K40,R$21)</f>
        <v>0</v>
      </c>
      <c r="S40" s="12">
        <f>_xll.PathStrengthScore($A$4:$B$24,$K40,S$21)</f>
        <v>0</v>
      </c>
      <c r="T40" s="12">
        <f>_xll.PathStrengthScore($A$4:$B$24,$K40,T$21)</f>
        <v>0</v>
      </c>
      <c r="U40" s="12">
        <f>_xll.PathStrengthScore($A$4:$B$24,$K40,U$21)</f>
        <v>0</v>
      </c>
    </row>
    <row r="41" spans="10:21">
      <c r="J41" s="36"/>
      <c r="K41" s="9" t="s">
        <v>45</v>
      </c>
      <c r="L41" s="12">
        <f>_xll.PathStrengthScore($A$4:$B$24,$K41,L$21)</f>
        <v>0</v>
      </c>
      <c r="M41" s="12">
        <f>_xll.PathStrengthScore($A$4:$B$24,$K41,M$21)</f>
        <v>0</v>
      </c>
      <c r="N41" s="12">
        <f>_xll.PathStrengthScore($A$4:$B$24,$K41,N$21)</f>
        <v>0</v>
      </c>
      <c r="O41" s="12">
        <f>_xll.PathStrengthScore($A$4:$B$24,$K41,O$21)</f>
        <v>0</v>
      </c>
      <c r="P41" s="12">
        <f>_xll.PathStrengthScore($A$4:$B$24,$K41,P$21)</f>
        <v>0</v>
      </c>
      <c r="Q41" s="12">
        <f>_xll.PathStrengthScore($A$4:$B$24,$K41,Q$21)</f>
        <v>0</v>
      </c>
      <c r="R41" s="12">
        <f>_xll.PathStrengthScore($A$4:$B$24,$K41,R$21)</f>
        <v>0</v>
      </c>
      <c r="S41" s="12">
        <f>_xll.PathStrengthScore($A$4:$B$24,$K41,S$21)</f>
        <v>0</v>
      </c>
      <c r="T41" s="12">
        <f>_xll.PathStrengthScore($A$4:$B$24,$K41,T$21)</f>
        <v>0</v>
      </c>
      <c r="U41" s="12">
        <f>_xll.PathStrengthScore($A$4:$B$24,$K41,U$21)</f>
        <v>0</v>
      </c>
    </row>
    <row r="42" spans="10:21">
      <c r="J42" s="36"/>
      <c r="K42" s="9" t="s">
        <v>46</v>
      </c>
      <c r="L42" s="12">
        <f>_xll.PathStrengthScore($A$4:$B$24,$K42,L$21)</f>
        <v>0</v>
      </c>
      <c r="M42" s="12">
        <f>_xll.PathStrengthScore($A$4:$B$24,$K42,M$21)</f>
        <v>0</v>
      </c>
      <c r="N42" s="12">
        <f>_xll.PathStrengthScore($A$4:$B$24,$K42,N$21)</f>
        <v>0</v>
      </c>
      <c r="O42" s="12">
        <f>_xll.PathStrengthScore($A$4:$B$24,$K42,O$21)</f>
        <v>0</v>
      </c>
      <c r="P42" s="12">
        <f>_xll.PathStrengthScore($A$4:$B$24,$K42,P$21)</f>
        <v>0</v>
      </c>
      <c r="Q42" s="12">
        <f>_xll.PathStrengthScore($A$4:$B$24,$K42,Q$21)</f>
        <v>0</v>
      </c>
      <c r="R42" s="12">
        <f>_xll.PathStrengthScore($A$4:$B$24,$K42,R$21)</f>
        <v>0</v>
      </c>
      <c r="S42" s="12">
        <f>_xll.PathStrengthScore($A$4:$B$24,$K42,S$21)</f>
        <v>0</v>
      </c>
      <c r="T42" s="12">
        <f>_xll.PathStrengthScore($A$4:$B$24,$K42,T$21)</f>
        <v>0</v>
      </c>
      <c r="U42" s="12">
        <f>_xll.PathStrengthScore($A$4:$B$24,$K42,U$21)</f>
        <v>0</v>
      </c>
    </row>
    <row r="43" spans="10:21">
      <c r="J43" s="36"/>
      <c r="K43" s="9" t="s">
        <v>47</v>
      </c>
      <c r="L43" s="12">
        <f>_xll.PathStrengthScore($A$4:$B$24,$K43,L$21)</f>
        <v>0</v>
      </c>
      <c r="M43" s="12">
        <f>_xll.PathStrengthScore($A$4:$B$24,$K43,M$21)</f>
        <v>0</v>
      </c>
      <c r="N43" s="12">
        <f>_xll.PathStrengthScore($A$4:$B$24,$K43,N$21)</f>
        <v>0</v>
      </c>
      <c r="O43" s="12">
        <f>_xll.PathStrengthScore($A$4:$B$24,$K43,O$21)</f>
        <v>0</v>
      </c>
      <c r="P43" s="12">
        <f>_xll.PathStrengthScore($A$4:$B$24,$K43,P$21)</f>
        <v>0</v>
      </c>
      <c r="Q43" s="12">
        <f>_xll.PathStrengthScore($A$4:$B$24,$K43,Q$21)</f>
        <v>0</v>
      </c>
      <c r="R43" s="12">
        <f>_xll.PathStrengthScore($A$4:$B$24,$K43,R$21)</f>
        <v>0</v>
      </c>
      <c r="S43" s="12">
        <f>_xll.PathStrengthScore($A$4:$B$24,$K43,S$21)</f>
        <v>0</v>
      </c>
      <c r="T43" s="12">
        <f>_xll.PathStrengthScore($A$4:$B$24,$K43,T$21)</f>
        <v>0</v>
      </c>
      <c r="U43" s="12">
        <f>_xll.PathStrengthScore($A$4:$B$24,$K43,U$21)</f>
        <v>0</v>
      </c>
    </row>
    <row r="44" spans="10:21">
      <c r="J44" s="36"/>
      <c r="K44" s="9" t="s">
        <v>48</v>
      </c>
      <c r="L44" s="12">
        <f>_xll.PathStrengthScore($A$4:$B$24,$K44,L$21)</f>
        <v>0</v>
      </c>
      <c r="M44" s="12">
        <f>_xll.PathStrengthScore($A$4:$B$24,$K44,M$21)</f>
        <v>0</v>
      </c>
      <c r="N44" s="12">
        <f>_xll.PathStrengthScore($A$4:$B$24,$K44,N$21)</f>
        <v>0</v>
      </c>
      <c r="O44" s="12">
        <f>_xll.PathStrengthScore($A$4:$B$24,$K44,O$21)</f>
        <v>0</v>
      </c>
      <c r="P44" s="12">
        <f>_xll.PathStrengthScore($A$4:$B$24,$K44,P$21)</f>
        <v>0</v>
      </c>
      <c r="Q44" s="12">
        <f>_xll.PathStrengthScore($A$4:$B$24,$K44,Q$21)</f>
        <v>0</v>
      </c>
      <c r="R44" s="12">
        <f>_xll.PathStrengthScore($A$4:$B$24,$K44,R$21)</f>
        <v>0</v>
      </c>
      <c r="S44" s="12">
        <f>_xll.PathStrengthScore($A$4:$B$24,$K44,S$21)</f>
        <v>0</v>
      </c>
      <c r="T44" s="12">
        <f>_xll.PathStrengthScore($A$4:$B$24,$K44,T$21)</f>
        <v>0</v>
      </c>
      <c r="U44" s="12">
        <f>_xll.PathStrengthScore($A$4:$B$24,$K44,U$21)</f>
        <v>0</v>
      </c>
    </row>
    <row r="45" spans="10:21">
      <c r="J45" s="37"/>
      <c r="K45" s="9" t="s">
        <v>49</v>
      </c>
      <c r="L45" s="12">
        <f>_xll.PathStrengthScore($A$4:$B$24,$K45,L$21)</f>
        <v>0</v>
      </c>
      <c r="M45" s="12">
        <f>_xll.PathStrengthScore($A$4:$B$24,$K45,M$21)</f>
        <v>0</v>
      </c>
      <c r="N45" s="12">
        <f>_xll.PathStrengthScore($A$4:$B$24,$K45,N$21)</f>
        <v>0</v>
      </c>
      <c r="O45" s="12">
        <f>_xll.PathStrengthScore($A$4:$B$24,$K45,O$21)</f>
        <v>0</v>
      </c>
      <c r="P45" s="12">
        <f>_xll.PathStrengthScore($A$4:$B$24,$K45,P$21)</f>
        <v>0</v>
      </c>
      <c r="Q45" s="12">
        <f>_xll.PathStrengthScore($A$4:$B$24,$K45,Q$21)</f>
        <v>0</v>
      </c>
      <c r="R45" s="12">
        <f>_xll.PathStrengthScore($A$4:$B$24,$K45,R$21)</f>
        <v>0</v>
      </c>
      <c r="S45" s="12">
        <f>_xll.PathStrengthScore($A$4:$B$24,$K45,S$21)</f>
        <v>0</v>
      </c>
      <c r="T45" s="12">
        <f>_xll.PathStrengthScore($A$4:$B$24,$K45,T$21)</f>
        <v>0</v>
      </c>
      <c r="U45" s="12">
        <f>_xll.PathStrengthScore($A$4:$B$24,$K45,U$21)</f>
        <v>0</v>
      </c>
    </row>
    <row r="46" spans="10:21">
      <c r="K46" s="38" t="s">
        <v>64</v>
      </c>
      <c r="L46" s="39"/>
      <c r="M46" s="39"/>
      <c r="N46" s="39"/>
      <c r="O46" s="39"/>
      <c r="P46" s="39"/>
      <c r="Q46" s="39"/>
      <c r="R46" s="39"/>
      <c r="S46" s="39"/>
      <c r="T46" s="39"/>
      <c r="U46" s="40"/>
    </row>
  </sheetData>
  <mergeCells count="13">
    <mergeCell ref="A2:D2"/>
    <mergeCell ref="F2:I2"/>
    <mergeCell ref="F3:I3"/>
    <mergeCell ref="G4:I4"/>
    <mergeCell ref="F18:I18"/>
    <mergeCell ref="J36:J45"/>
    <mergeCell ref="K46:U46"/>
    <mergeCell ref="K18:U18"/>
    <mergeCell ref="G19:I19"/>
    <mergeCell ref="K20:U20"/>
    <mergeCell ref="K34:U34"/>
    <mergeCell ref="J22:J31"/>
    <mergeCell ref="K32:U32"/>
  </mergeCells>
  <conditionalFormatting sqref="C4:C24">
    <cfRule type="iconSet" priority="1">
      <iconSet iconSet="3Symbols2" showValue="0">
        <cfvo type="percent" val="0"/>
        <cfvo type="percent" val="33"/>
        <cfvo type="percent" val="67"/>
      </iconSet>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dimension ref="A1:J30"/>
  <sheetViews>
    <sheetView zoomScaleNormal="100" workbookViewId="0">
      <selection activeCell="F6" sqref="F6"/>
    </sheetView>
  </sheetViews>
  <sheetFormatPr defaultRowHeight="15"/>
  <cols>
    <col min="3" max="3" width="4.5703125" customWidth="1"/>
    <col min="4" max="4" width="8.7109375" customWidth="1"/>
  </cols>
  <sheetData>
    <row r="1" spans="1:10" ht="33.75">
      <c r="A1" s="46" t="s">
        <v>0</v>
      </c>
      <c r="B1" s="46"/>
      <c r="C1" s="46"/>
      <c r="D1" s="46"/>
      <c r="E1" s="46"/>
      <c r="F1" s="46"/>
      <c r="G1" s="46"/>
      <c r="H1" s="46"/>
      <c r="I1" s="46"/>
      <c r="J1" s="3"/>
    </row>
    <row r="2" spans="1:10">
      <c r="A2" s="3"/>
      <c r="B2" s="3"/>
      <c r="C2" s="3"/>
      <c r="D2" s="3"/>
      <c r="E2" s="3"/>
      <c r="F2" s="3"/>
      <c r="G2" s="3"/>
      <c r="H2" s="3"/>
      <c r="I2" s="3"/>
      <c r="J2" s="3"/>
    </row>
    <row r="3" spans="1:10">
      <c r="A3" s="3"/>
      <c r="B3" s="3"/>
      <c r="C3" s="3"/>
      <c r="D3" s="3"/>
      <c r="E3" s="3"/>
      <c r="F3" s="3"/>
      <c r="G3" s="3"/>
      <c r="H3" s="3"/>
      <c r="I3" s="3"/>
      <c r="J3" s="3"/>
    </row>
    <row r="4" spans="1:10" ht="23.25">
      <c r="A4" s="23" t="s">
        <v>4</v>
      </c>
      <c r="B4" s="48"/>
      <c r="C4" s="3"/>
      <c r="D4" s="17" t="s">
        <v>2</v>
      </c>
      <c r="E4" s="3"/>
      <c r="F4" s="3"/>
      <c r="G4" s="3"/>
      <c r="H4" s="3"/>
      <c r="I4" s="3"/>
      <c r="J4" s="3"/>
    </row>
    <row r="5" spans="1:10" ht="16.5" customHeight="1">
      <c r="A5" s="3"/>
      <c r="B5" s="49"/>
      <c r="C5" s="3"/>
      <c r="D5" s="18" t="s">
        <v>3</v>
      </c>
      <c r="E5" s="3"/>
      <c r="F5" s="3"/>
      <c r="G5" s="3"/>
      <c r="H5" s="3"/>
      <c r="I5" s="3"/>
      <c r="J5" s="3"/>
    </row>
    <row r="6" spans="1:10">
      <c r="A6" s="3"/>
      <c r="B6" s="3"/>
      <c r="C6" s="3"/>
      <c r="D6" s="3"/>
      <c r="E6" s="3"/>
      <c r="F6" s="3"/>
      <c r="G6" s="3"/>
      <c r="H6" s="3"/>
      <c r="I6" s="3"/>
      <c r="J6" s="3"/>
    </row>
    <row r="7" spans="1:10" ht="23.25">
      <c r="A7" s="23" t="s">
        <v>5</v>
      </c>
      <c r="B7" s="48"/>
      <c r="C7" s="3"/>
      <c r="D7" s="17" t="s">
        <v>2</v>
      </c>
      <c r="E7" s="3"/>
      <c r="F7" s="3"/>
      <c r="G7" s="3"/>
      <c r="H7" s="3"/>
      <c r="I7" s="3"/>
      <c r="J7" s="3"/>
    </row>
    <row r="8" spans="1:10" ht="16.5" customHeight="1">
      <c r="A8" s="3"/>
      <c r="B8" s="49"/>
      <c r="C8" s="3"/>
      <c r="D8" s="18" t="s">
        <v>3</v>
      </c>
      <c r="E8" s="3"/>
      <c r="F8" s="3"/>
      <c r="G8" s="3"/>
      <c r="H8" s="3"/>
      <c r="I8" s="3"/>
      <c r="J8" s="3"/>
    </row>
    <row r="9" spans="1:10">
      <c r="A9" s="3"/>
      <c r="B9" s="3"/>
      <c r="C9" s="3"/>
      <c r="D9" s="3"/>
      <c r="E9" s="3"/>
      <c r="F9" s="3"/>
      <c r="G9" s="3"/>
      <c r="H9" s="3"/>
      <c r="I9" s="3"/>
      <c r="J9" s="3"/>
    </row>
    <row r="10" spans="1:10" ht="23.25">
      <c r="A10" s="23" t="s">
        <v>6</v>
      </c>
      <c r="B10" s="48"/>
      <c r="C10" s="3"/>
      <c r="D10" s="17" t="s">
        <v>2</v>
      </c>
      <c r="E10" s="3"/>
      <c r="F10" s="3"/>
      <c r="G10" s="3"/>
      <c r="H10" s="3"/>
      <c r="I10" s="3"/>
      <c r="J10" s="3"/>
    </row>
    <row r="11" spans="1:10" ht="16.5" customHeight="1">
      <c r="A11" s="3"/>
      <c r="B11" s="49"/>
      <c r="C11" s="3"/>
      <c r="D11" s="18" t="s">
        <v>3</v>
      </c>
      <c r="E11" s="3"/>
      <c r="F11" s="3"/>
      <c r="G11" s="3"/>
      <c r="H11" s="3"/>
      <c r="I11" s="3"/>
      <c r="J11" s="3"/>
    </row>
    <row r="12" spans="1:10">
      <c r="A12" s="3"/>
      <c r="B12" s="3"/>
      <c r="C12" s="3"/>
      <c r="D12" s="3"/>
      <c r="E12" s="3"/>
      <c r="F12" s="3"/>
      <c r="G12" s="3"/>
      <c r="H12" s="3"/>
      <c r="I12" s="3"/>
      <c r="J12" s="3"/>
    </row>
    <row r="13" spans="1:10" ht="23.25">
      <c r="A13" s="23" t="s">
        <v>7</v>
      </c>
      <c r="B13" s="48"/>
      <c r="C13" s="3"/>
      <c r="D13" s="17" t="s">
        <v>2</v>
      </c>
      <c r="E13" s="3"/>
      <c r="F13" s="3"/>
      <c r="G13" s="3"/>
      <c r="H13" s="3"/>
      <c r="I13" s="3"/>
      <c r="J13" s="3"/>
    </row>
    <row r="14" spans="1:10" ht="16.5" customHeight="1">
      <c r="A14" s="3"/>
      <c r="B14" s="49"/>
      <c r="C14" s="3"/>
      <c r="D14" s="18" t="s">
        <v>3</v>
      </c>
      <c r="E14" s="3"/>
      <c r="F14" s="3"/>
      <c r="G14" s="3"/>
      <c r="H14" s="3"/>
      <c r="I14" s="3"/>
      <c r="J14" s="3"/>
    </row>
    <row r="15" spans="1:10">
      <c r="A15" s="3"/>
      <c r="B15" s="3"/>
      <c r="C15" s="3"/>
      <c r="D15" s="3"/>
      <c r="E15" s="3"/>
      <c r="F15" s="3"/>
      <c r="G15" s="3"/>
      <c r="H15" s="3"/>
      <c r="I15" s="3"/>
      <c r="J15" s="3"/>
    </row>
    <row r="16" spans="1:10" ht="23.25">
      <c r="A16" s="23" t="s">
        <v>8</v>
      </c>
      <c r="B16" s="48"/>
      <c r="C16" s="3"/>
      <c r="D16" s="17" t="s">
        <v>2</v>
      </c>
      <c r="E16" s="3"/>
      <c r="F16" s="3"/>
      <c r="G16" s="3"/>
      <c r="H16" s="3"/>
      <c r="I16" s="3"/>
      <c r="J16" s="3"/>
    </row>
    <row r="17" spans="1:10" ht="16.5" customHeight="1">
      <c r="A17" s="3"/>
      <c r="B17" s="49"/>
      <c r="C17" s="3"/>
      <c r="D17" s="18" t="s">
        <v>3</v>
      </c>
      <c r="E17" s="3"/>
      <c r="F17" s="3"/>
      <c r="G17" s="3"/>
      <c r="H17" s="3"/>
      <c r="I17" s="3"/>
      <c r="J17" s="3"/>
    </row>
    <row r="18" spans="1:10">
      <c r="A18" s="3"/>
      <c r="B18" s="3"/>
      <c r="C18" s="3"/>
      <c r="D18" s="3"/>
      <c r="E18" s="3"/>
      <c r="F18" s="3"/>
      <c r="G18" s="3"/>
      <c r="H18" s="3"/>
      <c r="I18" s="3"/>
      <c r="J18" s="3"/>
    </row>
    <row r="19" spans="1:10" ht="23.25">
      <c r="A19" s="23" t="s">
        <v>9</v>
      </c>
      <c r="B19" s="3"/>
      <c r="C19" s="3"/>
      <c r="D19" s="3"/>
      <c r="E19" s="17"/>
      <c r="F19" s="3"/>
      <c r="G19" s="3"/>
      <c r="H19" s="3"/>
      <c r="I19" s="3"/>
      <c r="J19" s="3"/>
    </row>
    <row r="20" spans="1:10" ht="186" customHeight="1">
      <c r="A20" s="47" t="s">
        <v>24</v>
      </c>
      <c r="B20" s="47"/>
      <c r="C20" s="47"/>
      <c r="D20" s="47"/>
      <c r="E20" s="47"/>
      <c r="F20" s="47"/>
      <c r="G20" s="47"/>
      <c r="H20" s="47"/>
      <c r="I20" s="47"/>
      <c r="J20" s="47"/>
    </row>
    <row r="21" spans="1:10">
      <c r="A21" s="3"/>
      <c r="B21" s="3"/>
      <c r="C21" s="3"/>
      <c r="D21" s="3"/>
      <c r="E21" s="3"/>
      <c r="F21" s="3"/>
      <c r="G21" s="3"/>
      <c r="H21" s="3"/>
      <c r="I21" s="3"/>
      <c r="J21" s="3"/>
    </row>
    <row r="22" spans="1:10">
      <c r="A22" s="24" t="s">
        <v>10</v>
      </c>
      <c r="B22" s="3"/>
      <c r="C22" s="3"/>
      <c r="D22" s="19" t="s">
        <v>18</v>
      </c>
      <c r="E22" s="20" t="s">
        <v>19</v>
      </c>
      <c r="F22" s="20" t="s">
        <v>20</v>
      </c>
      <c r="G22" s="20" t="s">
        <v>21</v>
      </c>
      <c r="H22" s="20" t="s">
        <v>22</v>
      </c>
      <c r="I22" s="20" t="s">
        <v>23</v>
      </c>
      <c r="J22" s="3"/>
    </row>
    <row r="23" spans="1:10" ht="25.5" customHeight="1">
      <c r="A23" s="3"/>
      <c r="B23" s="3"/>
      <c r="C23" s="3"/>
      <c r="D23" s="19" t="s">
        <v>16</v>
      </c>
      <c r="E23" s="19" t="s">
        <v>16</v>
      </c>
      <c r="F23" s="25" t="s">
        <v>16</v>
      </c>
      <c r="G23" s="19" t="s">
        <v>17</v>
      </c>
      <c r="H23" s="19" t="s">
        <v>17</v>
      </c>
      <c r="I23" s="19" t="s">
        <v>17</v>
      </c>
      <c r="J23" s="3"/>
    </row>
    <row r="24" spans="1:10">
      <c r="A24" s="3"/>
      <c r="B24" s="3"/>
      <c r="C24" s="24" t="s">
        <v>1</v>
      </c>
      <c r="D24" s="26">
        <v>2</v>
      </c>
      <c r="E24" s="26">
        <v>1</v>
      </c>
      <c r="F24" s="26">
        <v>2</v>
      </c>
      <c r="G24" s="26">
        <v>2</v>
      </c>
      <c r="H24" s="26"/>
      <c r="I24" s="26">
        <v>2</v>
      </c>
      <c r="J24" s="3"/>
    </row>
    <row r="25" spans="1:10">
      <c r="A25" s="3"/>
      <c r="B25" s="3"/>
      <c r="C25" s="24" t="s">
        <v>11</v>
      </c>
      <c r="D25" s="26">
        <v>1</v>
      </c>
      <c r="E25" s="26">
        <v>1</v>
      </c>
      <c r="F25" s="26">
        <v>1</v>
      </c>
      <c r="G25" s="26">
        <v>1</v>
      </c>
      <c r="H25" s="26"/>
      <c r="I25" s="26"/>
      <c r="J25" s="3"/>
    </row>
    <row r="26" spans="1:10">
      <c r="A26" s="3"/>
      <c r="B26" s="3"/>
      <c r="C26" s="24" t="s">
        <v>12</v>
      </c>
      <c r="D26" s="26">
        <v>5</v>
      </c>
      <c r="E26" s="26">
        <v>2</v>
      </c>
      <c r="F26" s="26"/>
      <c r="G26" s="26">
        <v>5</v>
      </c>
      <c r="H26" s="26"/>
      <c r="I26" s="26">
        <v>5</v>
      </c>
      <c r="J26" s="3"/>
    </row>
    <row r="27" spans="1:10">
      <c r="A27" s="3"/>
      <c r="B27" s="3"/>
      <c r="C27" s="24" t="s">
        <v>14</v>
      </c>
      <c r="D27" s="26">
        <v>4</v>
      </c>
      <c r="E27" s="26">
        <v>3</v>
      </c>
      <c r="F27" s="26"/>
      <c r="G27" s="26">
        <v>5</v>
      </c>
      <c r="H27" s="26"/>
      <c r="I27" s="26">
        <v>4</v>
      </c>
      <c r="J27" s="3"/>
    </row>
    <row r="28" spans="1:10">
      <c r="A28" s="3"/>
      <c r="B28" s="3"/>
      <c r="C28" s="24" t="s">
        <v>15</v>
      </c>
      <c r="D28" s="26">
        <v>3</v>
      </c>
      <c r="E28" s="26">
        <v>3</v>
      </c>
      <c r="F28" s="26"/>
      <c r="G28" s="26">
        <v>5</v>
      </c>
      <c r="H28" s="26"/>
      <c r="I28" s="26">
        <v>3</v>
      </c>
      <c r="J28" s="3"/>
    </row>
    <row r="29" spans="1:10">
      <c r="A29" s="3"/>
      <c r="B29" s="21" t="s">
        <v>34</v>
      </c>
      <c r="C29" s="3"/>
      <c r="D29" s="22" t="s">
        <v>29</v>
      </c>
      <c r="E29" s="22" t="s">
        <v>30</v>
      </c>
      <c r="F29" s="22" t="s">
        <v>31</v>
      </c>
      <c r="G29" s="3"/>
      <c r="H29" s="3"/>
      <c r="I29" s="3"/>
      <c r="J29" s="3"/>
    </row>
    <row r="30" spans="1:10">
      <c r="A30" s="3"/>
      <c r="B30" s="3"/>
      <c r="C30" s="3"/>
      <c r="D30" s="27" t="s">
        <v>32</v>
      </c>
      <c r="E30" s="3"/>
      <c r="F30" s="3"/>
      <c r="G30" s="27" t="s">
        <v>33</v>
      </c>
      <c r="H30" s="3"/>
      <c r="I30" s="3"/>
      <c r="J30" s="3"/>
    </row>
  </sheetData>
  <mergeCells count="2">
    <mergeCell ref="A1:I1"/>
    <mergeCell ref="A20:J2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dimension ref="A1:F42"/>
  <sheetViews>
    <sheetView workbookViewId="0">
      <selection activeCell="G36" sqref="G36"/>
    </sheetView>
  </sheetViews>
  <sheetFormatPr defaultRowHeight="15"/>
  <cols>
    <col min="2" max="2" width="21.28515625" customWidth="1"/>
  </cols>
  <sheetData>
    <row r="1" spans="1:6" ht="28.5">
      <c r="A1" s="34" t="s">
        <v>117</v>
      </c>
      <c r="B1" s="34"/>
      <c r="C1" s="34"/>
      <c r="D1" s="34"/>
      <c r="E1" s="34"/>
      <c r="F1" s="34"/>
    </row>
    <row r="3" spans="1:6" ht="18.75">
      <c r="A3" s="33" t="s">
        <v>92</v>
      </c>
      <c r="B3" s="33"/>
      <c r="C3" s="33"/>
      <c r="D3" s="33"/>
      <c r="E3" s="33"/>
      <c r="F3" s="33"/>
    </row>
    <row r="5" spans="1:6">
      <c r="A5" s="50" t="s">
        <v>93</v>
      </c>
    </row>
    <row r="6" spans="1:6">
      <c r="A6" s="50" t="s">
        <v>94</v>
      </c>
    </row>
    <row r="7" spans="1:6">
      <c r="A7" s="50" t="s">
        <v>95</v>
      </c>
    </row>
    <row r="8" spans="1:6">
      <c r="A8" s="50" t="s">
        <v>96</v>
      </c>
    </row>
    <row r="9" spans="1:6">
      <c r="A9" s="50" t="s">
        <v>97</v>
      </c>
    </row>
    <row r="10" spans="1:6">
      <c r="A10" s="50" t="s">
        <v>98</v>
      </c>
    </row>
    <row r="11" spans="1:6">
      <c r="A11" s="50" t="s">
        <v>99</v>
      </c>
    </row>
    <row r="13" spans="1:6" ht="18.75">
      <c r="A13" s="33" t="s">
        <v>106</v>
      </c>
      <c r="B13" s="33"/>
      <c r="C13" s="33"/>
      <c r="D13" s="33"/>
      <c r="E13" s="33"/>
      <c r="F13" s="33"/>
    </row>
    <row r="15" spans="1:6">
      <c r="A15" s="2" t="s">
        <v>107</v>
      </c>
    </row>
    <row r="16" spans="1:6">
      <c r="A16" t="s">
        <v>109</v>
      </c>
    </row>
    <row r="17" spans="1:6">
      <c r="A17" t="s">
        <v>111</v>
      </c>
    </row>
    <row r="18" spans="1:6">
      <c r="A18" t="s">
        <v>108</v>
      </c>
    </row>
    <row r="20" spans="1:6">
      <c r="A20" s="2" t="s">
        <v>59</v>
      </c>
    </row>
    <row r="21" spans="1:6">
      <c r="A21" t="s">
        <v>110</v>
      </c>
    </row>
    <row r="22" spans="1:6">
      <c r="A22" t="s">
        <v>112</v>
      </c>
    </row>
    <row r="24" spans="1:6" ht="18.75">
      <c r="A24" s="33" t="s">
        <v>113</v>
      </c>
      <c r="B24" s="33"/>
      <c r="C24" s="33"/>
      <c r="D24" s="33"/>
      <c r="E24" s="33"/>
      <c r="F24" s="33"/>
    </row>
    <row r="26" spans="1:6">
      <c r="A26" t="s">
        <v>114</v>
      </c>
    </row>
    <row r="27" spans="1:6">
      <c r="A27" t="s">
        <v>115</v>
      </c>
    </row>
    <row r="28" spans="1:6">
      <c r="A28" t="s">
        <v>116</v>
      </c>
    </row>
    <row r="30" spans="1:6" ht="18.75">
      <c r="A30" s="33" t="s">
        <v>118</v>
      </c>
      <c r="B30" s="33"/>
      <c r="C30" s="33"/>
      <c r="D30" s="33"/>
      <c r="E30" s="33"/>
      <c r="F30" s="33"/>
    </row>
    <row r="32" spans="1:6">
      <c r="A32" s="2" t="s">
        <v>119</v>
      </c>
      <c r="C32" t="s">
        <v>121</v>
      </c>
    </row>
    <row r="33" spans="1:3">
      <c r="A33" s="2" t="s">
        <v>120</v>
      </c>
      <c r="C33" t="s">
        <v>122</v>
      </c>
    </row>
    <row r="34" spans="1:3">
      <c r="A34" s="2" t="s">
        <v>123</v>
      </c>
      <c r="C34" t="s">
        <v>124</v>
      </c>
    </row>
    <row r="35" spans="1:3">
      <c r="A35" s="2" t="s">
        <v>125</v>
      </c>
      <c r="C35" t="s">
        <v>126</v>
      </c>
    </row>
    <row r="36" spans="1:3">
      <c r="A36" s="2" t="s">
        <v>127</v>
      </c>
      <c r="C36" t="s">
        <v>128</v>
      </c>
    </row>
    <row r="37" spans="1:3">
      <c r="A37" s="2" t="s">
        <v>129</v>
      </c>
      <c r="C37" t="s">
        <v>130</v>
      </c>
    </row>
    <row r="38" spans="1:3">
      <c r="A38" s="2" t="s">
        <v>132</v>
      </c>
      <c r="C38" t="s">
        <v>133</v>
      </c>
    </row>
    <row r="39" spans="1:3">
      <c r="A39" s="2" t="s">
        <v>134</v>
      </c>
      <c r="C39" t="s">
        <v>135</v>
      </c>
    </row>
    <row r="40" spans="1:3">
      <c r="A40" s="2" t="s">
        <v>136</v>
      </c>
      <c r="C40" t="s">
        <v>137</v>
      </c>
    </row>
    <row r="41" spans="1:3">
      <c r="A41" s="2" t="s">
        <v>131</v>
      </c>
      <c r="C41" t="s">
        <v>139</v>
      </c>
    </row>
    <row r="42" spans="1:3">
      <c r="A42" s="2" t="s">
        <v>138</v>
      </c>
      <c r="C42" t="s">
        <v>140</v>
      </c>
    </row>
  </sheetData>
  <mergeCells count="5">
    <mergeCell ref="A3:F3"/>
    <mergeCell ref="A13:F13"/>
    <mergeCell ref="A24:F24"/>
    <mergeCell ref="A1:F1"/>
    <mergeCell ref="A30:F30"/>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Examples</vt:lpstr>
      <vt:lpstr>Your Ballot</vt:lpstr>
      <vt:lpstr>Printable Ballot Sheets</vt:lpstr>
      <vt:lpstr>Reference</vt:lpstr>
      <vt:lpstr>BordaRankingsResult</vt:lpstr>
      <vt:lpstr>SchulzeRankingsResult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cp:lastPrinted>2011-03-04T00:57:11Z</cp:lastPrinted>
  <dcterms:created xsi:type="dcterms:W3CDTF">2011-02-25T19:10:17Z</dcterms:created>
  <dcterms:modified xsi:type="dcterms:W3CDTF">2011-03-04T18:53:14Z</dcterms:modified>
</cp:coreProperties>
</file>