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571"/>
  <workbookPr/>
  <mc:AlternateContent xmlns:mc="http://schemas.openxmlformats.org/markup-compatibility/2006">
    <mc:Choice Requires="x15">
      <x15ac:absPath xmlns:x15ac="http://schemas.microsoft.com/office/spreadsheetml/2010/11/ac" url="C:\Users\troym\Dropbox\Private\GitHub\FocusedObjective.Resources\Spreadsheets\"/>
    </mc:Choice>
  </mc:AlternateContent>
  <bookViews>
    <workbookView xWindow="1764" yWindow="456" windowWidth="27036" windowHeight="17436"/>
  </bookViews>
  <sheets>
    <sheet name="Cost of Delay" sheetId="3" r:id="rId1"/>
    <sheet name="WSJF Prioritization (simple)" sheetId="4" r:id="rId2"/>
    <sheet name="WSJF Prioritization (moderate)" sheetId="7" r:id="rId3"/>
    <sheet name="WSJF Prioritization (complex)" sheetId="5" r:id="rId4"/>
    <sheet name="Setup" sheetId="2" r:id="rId5"/>
    <sheet name="Example" sheetId="6" r:id="rId6"/>
  </sheet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F3" i="4" l="1"/>
  <c r="F4" i="4"/>
  <c r="F5" i="4"/>
  <c r="F6" i="4"/>
  <c r="F7" i="4"/>
  <c r="F8" i="4"/>
  <c r="F9" i="4"/>
  <c r="F10" i="4"/>
  <c r="F11" i="4"/>
  <c r="F12" i="4"/>
  <c r="F13" i="4"/>
  <c r="F14" i="4"/>
  <c r="F15" i="4"/>
  <c r="F16" i="4"/>
  <c r="F17" i="4"/>
  <c r="F18" i="4"/>
  <c r="F19" i="4"/>
  <c r="F20" i="4"/>
  <c r="F21" i="4"/>
  <c r="F22" i="4"/>
  <c r="F23" i="4"/>
  <c r="F24" i="4"/>
  <c r="F25" i="4"/>
  <c r="F2" i="4"/>
  <c r="G6" i="7"/>
  <c r="L6" i="7"/>
  <c r="G7" i="7"/>
  <c r="L7" i="7"/>
  <c r="G8" i="7"/>
  <c r="L8" i="7"/>
  <c r="M8" i="7"/>
  <c r="K8" i="7"/>
  <c r="G9" i="7"/>
  <c r="L9" i="7"/>
  <c r="G10" i="7"/>
  <c r="L10" i="7"/>
  <c r="G11" i="7"/>
  <c r="L11" i="7"/>
  <c r="G12" i="7"/>
  <c r="L12" i="7"/>
  <c r="G13" i="7"/>
  <c r="L13" i="7"/>
  <c r="G14" i="7"/>
  <c r="L14" i="7"/>
  <c r="G15" i="7"/>
  <c r="L15" i="7"/>
  <c r="G16" i="7"/>
  <c r="L16" i="7"/>
  <c r="G17" i="7"/>
  <c r="L17" i="7"/>
  <c r="G18" i="7"/>
  <c r="L18" i="7"/>
  <c r="G19" i="7"/>
  <c r="L19" i="7"/>
  <c r="G20" i="7"/>
  <c r="L20" i="7"/>
  <c r="G21" i="7"/>
  <c r="L21" i="7"/>
  <c r="G22" i="7"/>
  <c r="L22" i="7"/>
  <c r="G23" i="7"/>
  <c r="L23" i="7"/>
  <c r="G24" i="7"/>
  <c r="L24" i="7"/>
  <c r="G25" i="7"/>
  <c r="L25" i="7"/>
  <c r="G26" i="7"/>
  <c r="L26" i="7"/>
  <c r="G3" i="7"/>
  <c r="L3" i="7"/>
  <c r="G4" i="7"/>
  <c r="L4" i="7"/>
  <c r="G5" i="7"/>
  <c r="J5" i="7"/>
  <c r="M6" i="7"/>
  <c r="M7" i="7"/>
  <c r="K7" i="7"/>
  <c r="J8" i="7"/>
  <c r="I8" i="7"/>
  <c r="J9" i="7"/>
  <c r="I9" i="7"/>
  <c r="M10" i="7"/>
  <c r="K10" i="7"/>
  <c r="M11" i="7"/>
  <c r="K11" i="7"/>
  <c r="J13" i="7"/>
  <c r="I13" i="7"/>
  <c r="M14" i="7"/>
  <c r="K14" i="7"/>
  <c r="J15" i="7"/>
  <c r="I15" i="7"/>
  <c r="M17" i="7"/>
  <c r="K17" i="7"/>
  <c r="M18" i="7"/>
  <c r="K18" i="7"/>
  <c r="M19" i="7"/>
  <c r="K19" i="7"/>
  <c r="J21" i="7"/>
  <c r="I21" i="7"/>
  <c r="M22" i="7"/>
  <c r="K22" i="7"/>
  <c r="M23" i="7"/>
  <c r="K23" i="7"/>
  <c r="J24" i="7"/>
  <c r="I24" i="7"/>
  <c r="J25" i="7"/>
  <c r="I25" i="7"/>
  <c r="M26" i="7"/>
  <c r="K26" i="7"/>
  <c r="J26" i="7"/>
  <c r="I26" i="7"/>
  <c r="J17" i="7"/>
  <c r="I17" i="7"/>
  <c r="D3" i="4"/>
  <c r="D2" i="4"/>
  <c r="D4" i="4"/>
  <c r="D5" i="4"/>
  <c r="D6" i="4"/>
  <c r="D7" i="4"/>
  <c r="D8" i="4"/>
  <c r="D9" i="4"/>
  <c r="D10" i="4"/>
  <c r="D11" i="4"/>
  <c r="D12" i="4"/>
  <c r="D13" i="4"/>
  <c r="D14" i="4"/>
  <c r="D15" i="4"/>
  <c r="D16" i="4"/>
  <c r="D17" i="4"/>
  <c r="D18" i="4"/>
  <c r="D19" i="4"/>
  <c r="D20" i="4"/>
  <c r="D21" i="4"/>
  <c r="D22" i="4"/>
  <c r="D23" i="4"/>
  <c r="D24" i="4"/>
  <c r="D25" i="4"/>
  <c r="M4" i="5"/>
  <c r="N4" i="5"/>
  <c r="O4" i="5"/>
  <c r="P4" i="5"/>
  <c r="S4" i="5"/>
  <c r="U4" i="5"/>
  <c r="V4" i="5"/>
  <c r="T4" i="5"/>
  <c r="M3" i="5"/>
  <c r="N3" i="5"/>
  <c r="O3" i="5"/>
  <c r="P3" i="5"/>
  <c r="U3" i="5"/>
  <c r="V3" i="5"/>
  <c r="T3" i="5"/>
  <c r="M5" i="5"/>
  <c r="N5" i="5"/>
  <c r="O5" i="5"/>
  <c r="P5" i="5"/>
  <c r="U5" i="5"/>
  <c r="V5" i="5"/>
  <c r="T5" i="5"/>
  <c r="M6" i="5"/>
  <c r="N6" i="5"/>
  <c r="O6" i="5"/>
  <c r="P6" i="5"/>
  <c r="U6" i="5"/>
  <c r="V6" i="5"/>
  <c r="T6" i="5"/>
  <c r="M7" i="5"/>
  <c r="N7" i="5"/>
  <c r="O7" i="5"/>
  <c r="P7" i="5"/>
  <c r="U7" i="5"/>
  <c r="V7" i="5"/>
  <c r="T7" i="5"/>
  <c r="M8" i="5"/>
  <c r="N8" i="5"/>
  <c r="O8" i="5"/>
  <c r="P8" i="5"/>
  <c r="U8" i="5"/>
  <c r="V8" i="5"/>
  <c r="T8" i="5"/>
  <c r="M9" i="5"/>
  <c r="N9" i="5"/>
  <c r="O9" i="5"/>
  <c r="P9" i="5"/>
  <c r="U9" i="5"/>
  <c r="V9" i="5"/>
  <c r="T9" i="5"/>
  <c r="M10" i="5"/>
  <c r="N10" i="5"/>
  <c r="O10" i="5"/>
  <c r="P10" i="5"/>
  <c r="U10" i="5"/>
  <c r="V10" i="5"/>
  <c r="T10" i="5"/>
  <c r="M11" i="5"/>
  <c r="N11" i="5"/>
  <c r="O11" i="5"/>
  <c r="P11" i="5"/>
  <c r="U11" i="5"/>
  <c r="V11" i="5"/>
  <c r="T11" i="5"/>
  <c r="M12" i="5"/>
  <c r="N12" i="5"/>
  <c r="O12" i="5"/>
  <c r="P12" i="5"/>
  <c r="U12" i="5"/>
  <c r="V12" i="5"/>
  <c r="T12" i="5"/>
  <c r="M13" i="5"/>
  <c r="N13" i="5"/>
  <c r="O13" i="5"/>
  <c r="P13" i="5"/>
  <c r="U13" i="5"/>
  <c r="V13" i="5"/>
  <c r="T13" i="5"/>
  <c r="M14" i="5"/>
  <c r="N14" i="5"/>
  <c r="O14" i="5"/>
  <c r="P14" i="5"/>
  <c r="U14" i="5"/>
  <c r="V14" i="5"/>
  <c r="T14" i="5"/>
  <c r="M15" i="5"/>
  <c r="N15" i="5"/>
  <c r="O15" i="5"/>
  <c r="P15" i="5"/>
  <c r="U15" i="5"/>
  <c r="V15" i="5"/>
  <c r="T15" i="5"/>
  <c r="M16" i="5"/>
  <c r="N16" i="5"/>
  <c r="O16" i="5"/>
  <c r="P16" i="5"/>
  <c r="U16" i="5"/>
  <c r="V16" i="5"/>
  <c r="T16" i="5"/>
  <c r="M17" i="5"/>
  <c r="N17" i="5"/>
  <c r="O17" i="5"/>
  <c r="P17" i="5"/>
  <c r="U17" i="5"/>
  <c r="V17" i="5"/>
  <c r="T17" i="5"/>
  <c r="M18" i="5"/>
  <c r="N18" i="5"/>
  <c r="O18" i="5"/>
  <c r="P18" i="5"/>
  <c r="U18" i="5"/>
  <c r="V18" i="5"/>
  <c r="T18" i="5"/>
  <c r="M19" i="5"/>
  <c r="N19" i="5"/>
  <c r="O19" i="5"/>
  <c r="P19" i="5"/>
  <c r="U19" i="5"/>
  <c r="V19" i="5"/>
  <c r="T19" i="5"/>
  <c r="M20" i="5"/>
  <c r="N20" i="5"/>
  <c r="O20" i="5"/>
  <c r="P20" i="5"/>
  <c r="U20" i="5"/>
  <c r="V20" i="5"/>
  <c r="T20" i="5"/>
  <c r="M21" i="5"/>
  <c r="N21" i="5"/>
  <c r="O21" i="5"/>
  <c r="P21" i="5"/>
  <c r="U21" i="5"/>
  <c r="V21" i="5"/>
  <c r="T21" i="5"/>
  <c r="M22" i="5"/>
  <c r="N22" i="5"/>
  <c r="O22" i="5"/>
  <c r="P22" i="5"/>
  <c r="U22" i="5"/>
  <c r="V22" i="5"/>
  <c r="T22" i="5"/>
  <c r="M23" i="5"/>
  <c r="N23" i="5"/>
  <c r="O23" i="5"/>
  <c r="P23" i="5"/>
  <c r="U23" i="5"/>
  <c r="V23" i="5"/>
  <c r="T23" i="5"/>
  <c r="M24" i="5"/>
  <c r="N24" i="5"/>
  <c r="O24" i="5"/>
  <c r="P24" i="5"/>
  <c r="U24" i="5"/>
  <c r="V24" i="5"/>
  <c r="T24" i="5"/>
  <c r="M25" i="5"/>
  <c r="N25" i="5"/>
  <c r="O25" i="5"/>
  <c r="P25" i="5"/>
  <c r="U25" i="5"/>
  <c r="V25" i="5"/>
  <c r="T25" i="5"/>
  <c r="M26" i="5"/>
  <c r="N26" i="5"/>
  <c r="O26" i="5"/>
  <c r="P26" i="5"/>
  <c r="U26" i="5"/>
  <c r="V26" i="5"/>
  <c r="T26" i="5"/>
  <c r="R4" i="5"/>
  <c r="S5" i="5"/>
  <c r="R5" i="5"/>
  <c r="S3" i="5"/>
  <c r="S6" i="5"/>
  <c r="R6" i="5"/>
  <c r="S7" i="5"/>
  <c r="R7" i="5"/>
  <c r="S8" i="5"/>
  <c r="R8" i="5"/>
  <c r="S9" i="5"/>
  <c r="R9" i="5"/>
  <c r="S10" i="5"/>
  <c r="R10" i="5"/>
  <c r="S11" i="5"/>
  <c r="R11" i="5"/>
  <c r="S12" i="5"/>
  <c r="R12" i="5"/>
  <c r="S13" i="5"/>
  <c r="R13" i="5"/>
  <c r="S14" i="5"/>
  <c r="R14" i="5"/>
  <c r="S15" i="5"/>
  <c r="R15" i="5"/>
  <c r="S16" i="5"/>
  <c r="R16" i="5"/>
  <c r="S17" i="5"/>
  <c r="R17" i="5"/>
  <c r="S18" i="5"/>
  <c r="R18" i="5"/>
  <c r="S19" i="5"/>
  <c r="R19" i="5"/>
  <c r="S20" i="5"/>
  <c r="R20" i="5"/>
  <c r="S21" i="5"/>
  <c r="R21" i="5"/>
  <c r="S22" i="5"/>
  <c r="R22" i="5"/>
  <c r="S23" i="5"/>
  <c r="R23" i="5"/>
  <c r="S24" i="5"/>
  <c r="R24" i="5"/>
  <c r="S25" i="5"/>
  <c r="R25" i="5"/>
  <c r="S26" i="5"/>
  <c r="R26" i="5"/>
  <c r="R3" i="5"/>
  <c r="L5" i="7"/>
  <c r="M5" i="7"/>
  <c r="K5" i="7"/>
  <c r="M20" i="7"/>
  <c r="K20" i="7"/>
  <c r="M16" i="7"/>
  <c r="K16" i="7"/>
  <c r="M12" i="7"/>
  <c r="K12" i="7"/>
  <c r="M4" i="7"/>
  <c r="K4" i="7"/>
  <c r="M3" i="7"/>
  <c r="K3" i="7"/>
  <c r="J3" i="7"/>
  <c r="J20" i="7"/>
  <c r="I20" i="7"/>
  <c r="J4" i="7"/>
  <c r="J6" i="7"/>
  <c r="M13" i="7"/>
  <c r="K13" i="7"/>
  <c r="J11" i="7"/>
  <c r="I11" i="7"/>
  <c r="M15" i="7"/>
  <c r="K15" i="7"/>
  <c r="M24" i="7"/>
  <c r="K24" i="7"/>
  <c r="J7" i="7"/>
  <c r="I7" i="7"/>
  <c r="M9" i="7"/>
  <c r="K9" i="7"/>
  <c r="J16" i="7"/>
  <c r="I16" i="7"/>
  <c r="J23" i="7"/>
  <c r="I23" i="7"/>
  <c r="M25" i="7"/>
  <c r="K25" i="7"/>
  <c r="J19" i="7"/>
  <c r="I19" i="7"/>
  <c r="M21" i="7"/>
  <c r="K21" i="7"/>
  <c r="J12" i="7"/>
  <c r="I12" i="7"/>
  <c r="J10" i="7"/>
  <c r="I10" i="7"/>
  <c r="J14" i="7"/>
  <c r="I14" i="7"/>
  <c r="J18" i="7"/>
  <c r="I18" i="7"/>
  <c r="J22" i="7"/>
  <c r="I22" i="7"/>
  <c r="T6" i="6"/>
  <c r="T7" i="6"/>
  <c r="T5" i="6"/>
  <c r="K6" i="7"/>
  <c r="I5" i="7"/>
  <c r="I6" i="7"/>
  <c r="I4" i="7"/>
  <c r="I3" i="7"/>
</calcChain>
</file>

<file path=xl/sharedStrings.xml><?xml version="1.0" encoding="utf-8"?>
<sst xmlns="http://schemas.openxmlformats.org/spreadsheetml/2006/main" count="203" uniqueCount="56">
  <si>
    <t>Unit</t>
  </si>
  <si>
    <t>Day</t>
  </si>
  <si>
    <t>Workday</t>
  </si>
  <si>
    <t>Week</t>
  </si>
  <si>
    <t>Month</t>
  </si>
  <si>
    <t>Year</t>
  </si>
  <si>
    <t>RA Unit</t>
  </si>
  <si>
    <t>Revenue Added (RA)</t>
  </si>
  <si>
    <t>Costs Saved (CS)</t>
  </si>
  <si>
    <t>Costs Avoided (CA)</t>
  </si>
  <si>
    <t>CS Unit</t>
  </si>
  <si>
    <t>CA Unit</t>
  </si>
  <si>
    <t>Revenue Protected (RP)</t>
  </si>
  <si>
    <t>RP Unit</t>
  </si>
  <si>
    <t>RA / day</t>
  </si>
  <si>
    <t>Day Per Unit</t>
  </si>
  <si>
    <t>RP / day</t>
  </si>
  <si>
    <t>CS / day</t>
  </si>
  <si>
    <t>CA / day</t>
  </si>
  <si>
    <t>Feature Name</t>
  </si>
  <si>
    <t>Feature 1</t>
  </si>
  <si>
    <t>Feature 2</t>
  </si>
  <si>
    <t>Feature 3</t>
  </si>
  <si>
    <t>Priority Scale</t>
  </si>
  <si>
    <t>Value</t>
  </si>
  <si>
    <t>1 - Low</t>
  </si>
  <si>
    <t>2 - Medium</t>
  </si>
  <si>
    <t>3 - Medium/High</t>
  </si>
  <si>
    <t>4 - High</t>
  </si>
  <si>
    <t>5 - Critical</t>
  </si>
  <si>
    <t>Weighted Priority Order (do highest first)</t>
  </si>
  <si>
    <t>ID</t>
  </si>
  <si>
    <t>Pre-requisite Parent Id</t>
  </si>
  <si>
    <r>
      <t xml:space="preserve">Total COD per Day
</t>
    </r>
    <r>
      <rPr>
        <b/>
        <sz val="11"/>
        <color rgb="FFFF0000"/>
        <rFont val="Calibri"/>
        <family val="2"/>
        <scheme val="minor"/>
      </rPr>
      <t>(inc. children)</t>
    </r>
  </si>
  <si>
    <t>Calculations</t>
  </si>
  <si>
    <t>Value and Cost Inputs</t>
  </si>
  <si>
    <t>Results</t>
  </si>
  <si>
    <t>Feature or Story Information</t>
  </si>
  <si>
    <r>
      <t xml:space="preserve">WSJF Weight
</t>
    </r>
    <r>
      <rPr>
        <b/>
        <sz val="11"/>
        <color rgb="FFFF0000"/>
        <rFont val="Calibri"/>
        <family val="2"/>
        <scheme val="minor"/>
      </rPr>
      <t>(inc. children)</t>
    </r>
  </si>
  <si>
    <t>WSJF Weight (no children)</t>
  </si>
  <si>
    <t>Total COD per Day (no children)</t>
  </si>
  <si>
    <t>Duration</t>
  </si>
  <si>
    <t>WSJF</t>
  </si>
  <si>
    <t>Biggest revenue first</t>
  </si>
  <si>
    <t>Shortest first</t>
  </si>
  <si>
    <t>Revenue By Month</t>
  </si>
  <si>
    <t>Feature Prioritization</t>
  </si>
  <si>
    <t>Revenue</t>
  </si>
  <si>
    <t>Refactoring</t>
  </si>
  <si>
    <t>Forecast Remaining Days</t>
  </si>
  <si>
    <t>Forecast Days Remaining</t>
  </si>
  <si>
    <t>WSJF Preferred Order</t>
  </si>
  <si>
    <t>Value Unit</t>
  </si>
  <si>
    <t>value / day</t>
  </si>
  <si>
    <t>Value Inputs</t>
  </si>
  <si>
    <t>Cost of Delay Proritization Calculator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</si>
</sst>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164" formatCode="_(&quot;$&quot;* #,##0_);_(&quot;$&quot;* \(#,##0\);_(&quot;$&quot;* &quot;-&quot;??_);_(@_)"/>
    <numFmt numFmtId="165" formatCode="0.0000"/>
  </numFmts>
  <fonts count="14" x14ac:knownFonts="1">
    <font>
      <sz val="11"/>
      <color theme="1"/>
      <name val="Calibri"/>
      <family val="2"/>
      <scheme val="minor"/>
    </font>
    <font>
      <sz val="11"/>
      <color theme="1"/>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b/>
      <sz val="11"/>
      <color theme="1"/>
      <name val="Calibri"/>
      <family val="2"/>
      <scheme val="minor"/>
    </font>
    <font>
      <b/>
      <sz val="11"/>
      <color rgb="FFFF0000"/>
      <name val="Calibri"/>
      <family val="2"/>
      <scheme val="minor"/>
    </font>
    <font>
      <b/>
      <sz val="15"/>
      <color theme="3"/>
      <name val="Calibri"/>
      <family val="2"/>
      <scheme val="minor"/>
    </font>
    <font>
      <b/>
      <sz val="14"/>
      <color theme="1"/>
      <name val="Calibri"/>
      <family val="2"/>
      <scheme val="minor"/>
    </font>
    <font>
      <b/>
      <sz val="14"/>
      <color rgb="FF3F3F3F"/>
      <name val="Calibri"/>
      <family val="2"/>
      <scheme val="minor"/>
    </font>
    <font>
      <sz val="14"/>
      <color theme="1"/>
      <name val="Calibri"/>
      <family val="2"/>
      <scheme val="minor"/>
    </font>
    <font>
      <b/>
      <sz val="16"/>
      <color rgb="FF3F3F3F"/>
      <name val="Calibri"/>
      <family val="2"/>
      <scheme val="minor"/>
    </font>
    <font>
      <b/>
      <sz val="16"/>
      <color theme="1"/>
      <name val="Calibri"/>
      <family val="2"/>
      <scheme val="minor"/>
    </font>
    <font>
      <sz val="16"/>
      <color theme="1"/>
      <name val="Calibri"/>
      <family val="2"/>
      <scheme val="minor"/>
    </font>
  </fonts>
  <fills count="7">
    <fill>
      <patternFill patternType="none"/>
    </fill>
    <fill>
      <patternFill patternType="gray125"/>
    </fill>
    <fill>
      <patternFill patternType="solid">
        <fgColor rgb="FFFFCC99"/>
      </patternFill>
    </fill>
    <fill>
      <patternFill patternType="solid">
        <fgColor rgb="FFF2F2F2"/>
      </patternFill>
    </fill>
    <fill>
      <patternFill patternType="solid">
        <fgColor rgb="FFFFFF00"/>
        <bgColor indexed="64"/>
      </patternFill>
    </fill>
    <fill>
      <patternFill patternType="solid">
        <fgColor theme="2"/>
        <bgColor indexed="64"/>
      </patternFill>
    </fill>
    <fill>
      <patternFill patternType="solid">
        <fgColor theme="1"/>
        <bgColor indexed="64"/>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auto="1"/>
      </left>
      <right style="thin">
        <color auto="1"/>
      </right>
      <top style="thin">
        <color auto="1"/>
      </top>
      <bottom style="thin">
        <color auto="1"/>
      </bottom>
      <diagonal/>
    </border>
    <border>
      <left style="thin">
        <color rgb="FF7F7F7F"/>
      </left>
      <right style="thin">
        <color rgb="FF7F7F7F"/>
      </right>
      <top/>
      <bottom style="thin">
        <color rgb="FF7F7F7F"/>
      </bottom>
      <diagonal/>
    </border>
    <border>
      <left style="thin">
        <color rgb="FF3F3F3F"/>
      </left>
      <right style="thin">
        <color rgb="FF3F3F3F"/>
      </right>
      <top/>
      <bottom style="thin">
        <color rgb="FF3F3F3F"/>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ck">
        <color theme="4"/>
      </bottom>
      <diagonal/>
    </border>
  </borders>
  <cellStyleXfs count="6">
    <xf numFmtId="0" fontId="0" fillId="0" borderId="0"/>
    <xf numFmtId="44" fontId="1" fillId="0" borderId="0" applyFont="0" applyFill="0" applyBorder="0" applyAlignment="0" applyProtection="0"/>
    <xf numFmtId="0" fontId="2" fillId="2" borderId="1" applyNumberFormat="0" applyAlignment="0" applyProtection="0"/>
    <xf numFmtId="0" fontId="3" fillId="3" borderId="2" applyNumberFormat="0" applyAlignment="0" applyProtection="0"/>
    <xf numFmtId="0" fontId="4" fillId="3" borderId="1" applyNumberFormat="0" applyAlignment="0" applyProtection="0"/>
    <xf numFmtId="0" fontId="7" fillId="0" borderId="9" applyNumberFormat="0" applyFill="0" applyAlignment="0" applyProtection="0"/>
  </cellStyleXfs>
  <cellXfs count="52">
    <xf numFmtId="0" fontId="0" fillId="0" borderId="0" xfId="0"/>
    <xf numFmtId="44" fontId="0" fillId="0" borderId="0" xfId="1" applyFont="1"/>
    <xf numFmtId="164" fontId="0" fillId="0" borderId="0" xfId="1" applyNumberFormat="1" applyFont="1"/>
    <xf numFmtId="0" fontId="5" fillId="0" borderId="0" xfId="0" applyFont="1"/>
    <xf numFmtId="0" fontId="2" fillId="2" borderId="1" xfId="2"/>
    <xf numFmtId="44" fontId="4" fillId="3" borderId="1" xfId="4" applyNumberFormat="1"/>
    <xf numFmtId="164" fontId="2" fillId="2" borderId="1" xfId="2" applyNumberFormat="1"/>
    <xf numFmtId="49" fontId="5" fillId="0" borderId="0" xfId="0" applyNumberFormat="1" applyFont="1" applyAlignment="1">
      <alignment wrapText="1"/>
    </xf>
    <xf numFmtId="49" fontId="0" fillId="0" borderId="0" xfId="0" applyNumberFormat="1" applyAlignment="1">
      <alignment wrapText="1"/>
    </xf>
    <xf numFmtId="0" fontId="5" fillId="0" borderId="0" xfId="0" applyFont="1" applyAlignment="1">
      <alignment wrapText="1"/>
    </xf>
    <xf numFmtId="0" fontId="2" fillId="2" borderId="1" xfId="2" applyNumberFormat="1"/>
    <xf numFmtId="0" fontId="0" fillId="0" borderId="0" xfId="0" applyNumberFormat="1"/>
    <xf numFmtId="0" fontId="2" fillId="2" borderId="4" xfId="2" applyBorder="1"/>
    <xf numFmtId="0" fontId="2" fillId="2" borderId="4" xfId="2" applyNumberFormat="1" applyBorder="1"/>
    <xf numFmtId="44" fontId="4" fillId="3" borderId="4" xfId="4" applyNumberFormat="1" applyBorder="1"/>
    <xf numFmtId="164" fontId="2" fillId="2" borderId="4" xfId="2" applyNumberFormat="1" applyBorder="1"/>
    <xf numFmtId="49" fontId="5" fillId="0" borderId="3" xfId="0" applyNumberFormat="1" applyFont="1" applyBorder="1" applyAlignment="1">
      <alignment wrapText="1"/>
    </xf>
    <xf numFmtId="0" fontId="5" fillId="0" borderId="3" xfId="0" applyNumberFormat="1" applyFont="1" applyBorder="1" applyAlignment="1">
      <alignment wrapText="1"/>
    </xf>
    <xf numFmtId="49" fontId="5" fillId="0" borderId="3" xfId="1" applyNumberFormat="1" applyFont="1" applyBorder="1" applyAlignment="1">
      <alignment wrapText="1"/>
    </xf>
    <xf numFmtId="44" fontId="3" fillId="3" borderId="2" xfId="3" applyNumberFormat="1"/>
    <xf numFmtId="165" fontId="5" fillId="0" borderId="3" xfId="0" applyNumberFormat="1" applyFont="1" applyBorder="1" applyAlignment="1">
      <alignment wrapText="1"/>
    </xf>
    <xf numFmtId="165" fontId="3" fillId="3" borderId="2" xfId="3" applyNumberFormat="1"/>
    <xf numFmtId="165" fontId="0" fillId="0" borderId="0" xfId="0" applyNumberFormat="1"/>
    <xf numFmtId="165" fontId="3" fillId="3" borderId="5" xfId="3" applyNumberFormat="1" applyFont="1" applyBorder="1"/>
    <xf numFmtId="0" fontId="0" fillId="0" borderId="3" xfId="0" applyBorder="1"/>
    <xf numFmtId="0" fontId="5" fillId="0" borderId="3" xfId="0" applyFont="1" applyBorder="1"/>
    <xf numFmtId="0" fontId="0" fillId="6" borderId="3" xfId="0" applyFill="1" applyBorder="1"/>
    <xf numFmtId="44" fontId="5" fillId="5" borderId="6" xfId="1" applyFont="1" applyFill="1" applyBorder="1" applyAlignment="1">
      <alignment horizontal="center"/>
    </xf>
    <xf numFmtId="0" fontId="5" fillId="4" borderId="6" xfId="0" applyFont="1" applyFill="1" applyBorder="1" applyAlignment="1">
      <alignment horizontal="center"/>
    </xf>
    <xf numFmtId="0" fontId="5" fillId="4" borderId="7" xfId="0" applyFont="1" applyFill="1" applyBorder="1" applyAlignment="1">
      <alignment horizontal="center"/>
    </xf>
    <xf numFmtId="0" fontId="5" fillId="4" borderId="8" xfId="0" applyFont="1" applyFill="1" applyBorder="1" applyAlignment="1">
      <alignment horizontal="center"/>
    </xf>
    <xf numFmtId="0" fontId="9" fillId="4" borderId="2" xfId="3" applyNumberFormat="1" applyFont="1" applyFill="1" applyAlignment="1">
      <alignment horizontal="center"/>
    </xf>
    <xf numFmtId="0" fontId="8" fillId="0" borderId="3" xfId="0" applyNumberFormat="1" applyFont="1" applyFill="1" applyBorder="1" applyAlignment="1">
      <alignment horizontal="center" wrapText="1"/>
    </xf>
    <xf numFmtId="0" fontId="10" fillId="0" borderId="0" xfId="0" applyNumberFormat="1" applyFont="1" applyFill="1" applyAlignment="1">
      <alignment horizontal="center"/>
    </xf>
    <xf numFmtId="0" fontId="11" fillId="4" borderId="2" xfId="3" applyFont="1" applyFill="1" applyAlignment="1">
      <alignment horizontal="center"/>
    </xf>
    <xf numFmtId="2" fontId="3" fillId="3" borderId="2" xfId="3" applyNumberFormat="1"/>
    <xf numFmtId="0" fontId="12" fillId="0" borderId="3" xfId="0" applyNumberFormat="1" applyFont="1" applyFill="1" applyBorder="1" applyAlignment="1">
      <alignment horizontal="center" wrapText="1"/>
    </xf>
    <xf numFmtId="0" fontId="11" fillId="4" borderId="2" xfId="3" applyNumberFormat="1" applyFont="1" applyFill="1" applyAlignment="1">
      <alignment horizontal="center"/>
    </xf>
    <xf numFmtId="0" fontId="13" fillId="0" borderId="0" xfId="0" applyNumberFormat="1" applyFont="1" applyFill="1" applyAlignment="1">
      <alignment horizontal="center"/>
    </xf>
    <xf numFmtId="0" fontId="8" fillId="0" borderId="0" xfId="0" applyFont="1" applyAlignment="1">
      <alignment horizontal="center" wrapText="1"/>
    </xf>
    <xf numFmtId="0" fontId="0" fillId="0" borderId="0" xfId="0" applyAlignment="1">
      <alignment horizontal="center"/>
    </xf>
    <xf numFmtId="0" fontId="7" fillId="0" borderId="9" xfId="5" applyAlignment="1">
      <alignment horizontal="center"/>
    </xf>
    <xf numFmtId="0" fontId="5" fillId="4" borderId="6" xfId="0" applyFont="1" applyFill="1" applyBorder="1" applyAlignment="1">
      <alignment horizontal="center"/>
    </xf>
    <xf numFmtId="0" fontId="5" fillId="4" borderId="7" xfId="0" applyFont="1" applyFill="1" applyBorder="1" applyAlignment="1">
      <alignment horizontal="center"/>
    </xf>
    <xf numFmtId="0" fontId="5" fillId="4" borderId="8" xfId="0" applyFont="1" applyFill="1" applyBorder="1" applyAlignment="1">
      <alignment horizontal="center"/>
    </xf>
    <xf numFmtId="164" fontId="5" fillId="4" borderId="6" xfId="1" applyNumberFormat="1" applyFont="1" applyFill="1" applyBorder="1" applyAlignment="1">
      <alignment horizontal="center"/>
    </xf>
    <xf numFmtId="164" fontId="5" fillId="4" borderId="7" xfId="1" applyNumberFormat="1" applyFont="1" applyFill="1" applyBorder="1" applyAlignment="1">
      <alignment horizontal="center"/>
    </xf>
    <xf numFmtId="44" fontId="5" fillId="5" borderId="6" xfId="1" applyFont="1" applyFill="1" applyBorder="1" applyAlignment="1">
      <alignment horizontal="center"/>
    </xf>
    <xf numFmtId="44" fontId="5" fillId="5" borderId="7" xfId="1" applyFont="1" applyFill="1" applyBorder="1" applyAlignment="1">
      <alignment horizontal="center"/>
    </xf>
    <xf numFmtId="44" fontId="5" fillId="5" borderId="8" xfId="1" applyFont="1" applyFill="1" applyBorder="1" applyAlignment="1">
      <alignment horizontal="center"/>
    </xf>
    <xf numFmtId="164" fontId="5" fillId="4" borderId="8" xfId="1" applyNumberFormat="1" applyFont="1" applyFill="1" applyBorder="1" applyAlignment="1">
      <alignment horizontal="center"/>
    </xf>
    <xf numFmtId="0" fontId="5" fillId="0" borderId="3" xfId="0" applyFont="1" applyBorder="1" applyAlignment="1">
      <alignment horizontal="center"/>
    </xf>
  </cellXfs>
  <cellStyles count="6">
    <cellStyle name="Calculation" xfId="4" builtinId="22"/>
    <cellStyle name="Currency" xfId="1" builtinId="4"/>
    <cellStyle name="Heading 1" xfId="5" builtinId="16"/>
    <cellStyle name="Input" xfId="2" builtinId="20"/>
    <cellStyle name="Normal" xfId="0" builtinId="0"/>
    <cellStyle name="Output" xfId="3"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215265</xdr:colOff>
      <xdr:row>2</xdr:row>
      <xdr:rowOff>200024</xdr:rowOff>
    </xdr:from>
    <xdr:to>
      <xdr:col>11</xdr:col>
      <xdr:colOff>369570</xdr:colOff>
      <xdr:row>34</xdr:row>
      <xdr:rowOff>9524</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15265" y="647699"/>
          <a:ext cx="7574280" cy="5915025"/>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b="1"/>
            <a:t>What is this</a:t>
          </a:r>
          <a:r>
            <a:rPr lang="en-US" sz="1100"/>
            <a:t>: This spreadsheet helps to</a:t>
          </a:r>
          <a:r>
            <a:rPr lang="en-US" sz="1100" baseline="0"/>
            <a:t> find preferred work start order by balancing value and duration. </a:t>
          </a:r>
          <a:r>
            <a:rPr lang="en-US" sz="1100">
              <a:solidFill>
                <a:schemeClr val="dk1"/>
              </a:solidFill>
              <a:effectLst/>
              <a:latin typeface="+mn-lt"/>
              <a:ea typeface="+mn-ea"/>
              <a:cs typeface="+mn-cs"/>
            </a:rPr>
            <a:t>This is based on </a:t>
          </a:r>
          <a:r>
            <a:rPr lang="en-US" sz="1100" baseline="0">
              <a:solidFill>
                <a:schemeClr val="dk1"/>
              </a:solidFill>
              <a:effectLst/>
              <a:latin typeface="+mn-lt"/>
              <a:ea typeface="+mn-ea"/>
              <a:cs typeface="+mn-cs"/>
            </a:rPr>
            <a:t> work published by Donald G. Reinertsen in his book The Principles of Product Development Flow - Second generation Lean Product Development (Location 56% on Kindle version, weird, are we meant to use Kindle positions in references? No page numbers!)</a:t>
          </a:r>
          <a:endParaRPr lang="en-US">
            <a:effectLst/>
          </a:endParaRPr>
        </a:p>
        <a:p>
          <a:endParaRPr lang="en-US" sz="1100" baseline="0"/>
        </a:p>
        <a:p>
          <a:r>
            <a:rPr lang="en-US" sz="1100" b="1" baseline="0"/>
            <a:t>How does it work? </a:t>
          </a:r>
          <a:r>
            <a:rPr lang="en-US" sz="1100" baseline="0">
              <a:solidFill>
                <a:schemeClr val="dk1"/>
              </a:solidFill>
              <a:effectLst/>
              <a:latin typeface="+mn-lt"/>
              <a:ea typeface="+mn-ea"/>
              <a:cs typeface="+mn-cs"/>
            </a:rPr>
            <a:t>This method of scheduling work will optimize cashflow based on cost of delay and duration of any particular feature or product going to market. If you scheduled just the biggest revenue features first you may delay revenue for a period and harm cashflow. Similarly, if you take the fastest feature first, you may release a string of product that doesn't grow or protect revenue, or reduce or avoid cost. This "weight score" balances both.</a:t>
          </a:r>
          <a:endParaRPr lang="en-US">
            <a:effectLst/>
          </a:endParaRPr>
        </a:p>
        <a:p>
          <a:endParaRPr lang="en-US" sz="1100" baseline="0"/>
        </a:p>
        <a:p>
          <a:pPr marL="0" marR="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What about refactoring and low "value" but enabling work? </a:t>
          </a:r>
          <a:r>
            <a:rPr lang="en-US" sz="1100" b="0" baseline="0">
              <a:solidFill>
                <a:schemeClr val="dk1"/>
              </a:solidFill>
              <a:effectLst/>
              <a:latin typeface="+mn-lt"/>
              <a:ea typeface="+mn-ea"/>
              <a:cs typeface="+mn-cs"/>
            </a:rPr>
            <a:t>Some work that has little to no customer value of its own ENABLES higher value work to be considered. To reflect that relationship, add a pre-requisite id number to all features a refactoring feature enables. This will be reflected in a increased prioritization for features that enable and unlock the most value. In essence, the refactoring feature is given the sum of all value it enables. Please give us feeback if this causes refactoring work to look "too good to be true".</a:t>
          </a:r>
          <a:endParaRPr lang="en-US">
            <a:effectLst/>
          </a:endParaRPr>
        </a:p>
        <a:p>
          <a:endParaRPr lang="en-US" sz="1100" baseline="0"/>
        </a:p>
        <a:p>
          <a:pPr marL="0" marR="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What about work dependencies? </a:t>
          </a:r>
          <a:r>
            <a:rPr lang="en-US" sz="1100" baseline="0">
              <a:solidFill>
                <a:schemeClr val="dk1"/>
              </a:solidFill>
              <a:effectLst/>
              <a:latin typeface="+mn-lt"/>
              <a:ea typeface="+mn-ea"/>
              <a:cs typeface="+mn-cs"/>
            </a:rPr>
            <a:t>Ideally, unless there are staff constraints, features should be started in the calculated preferred WSJF order. For simple portfolios you may be able to ignore pre-requisites features that have little monetary value, but often you need to consider these. WSJF Pre-Reqs adds the ability to specify dependencies between features and accumate the total COD of a feature and its subordinates.</a:t>
          </a:r>
          <a:endParaRPr lang="en-US">
            <a:effectLst/>
          </a:endParaRPr>
        </a:p>
        <a:p>
          <a:endParaRPr lang="en-US" sz="1100" baseline="0"/>
        </a:p>
        <a:p>
          <a:r>
            <a:rPr lang="en-US" sz="1100">
              <a:solidFill>
                <a:schemeClr val="dk1"/>
              </a:solidFill>
              <a:effectLst/>
              <a:latin typeface="+mn-lt"/>
              <a:ea typeface="+mn-ea"/>
              <a:cs typeface="+mn-cs"/>
            </a:rPr>
            <a:t>Ideas, errors, requests? Email: troy.magennis@focusedobjective.com</a:t>
          </a:r>
          <a:endParaRPr lang="en-US">
            <a:effectLst/>
          </a:endParaRPr>
        </a:p>
        <a:p>
          <a:r>
            <a:rPr lang="en-US" sz="1100">
              <a:solidFill>
                <a:schemeClr val="dk1"/>
              </a:solidFill>
              <a:effectLst/>
              <a:latin typeface="+mn-lt"/>
              <a:ea typeface="+mn-ea"/>
              <a:cs typeface="+mn-cs"/>
            </a:rPr>
            <a:t>Work licensed under a </a:t>
          </a:r>
          <a:r>
            <a:rPr lang="en-US" sz="1100" u="sng">
              <a:solidFill>
                <a:schemeClr val="dk1"/>
              </a:solidFill>
              <a:effectLst/>
              <a:latin typeface="+mn-lt"/>
              <a:ea typeface="+mn-ea"/>
              <a:cs typeface="+mn-cs"/>
              <a:hlinkClick xmlns:r="http://schemas.openxmlformats.org/officeDocument/2006/relationships" r:id=""/>
            </a:rPr>
            <a:t>Creative Commons Attribution-NonCommercial-ShareAlike 4.0 International License</a:t>
          </a:r>
          <a:r>
            <a:rPr lang="en-US" sz="1100">
              <a:solidFill>
                <a:schemeClr val="dk1"/>
              </a:solidFill>
              <a:effectLst/>
              <a:latin typeface="+mn-lt"/>
              <a:ea typeface="+mn-ea"/>
              <a:cs typeface="+mn-cs"/>
            </a:rPr>
            <a:t>.            </a:t>
          </a:r>
        </a:p>
        <a:p>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Get more tools like this from:</a:t>
          </a:r>
          <a:r>
            <a:rPr lang="en-US" sz="1100" b="1" baseline="0">
              <a:solidFill>
                <a:schemeClr val="dk1"/>
              </a:solidFill>
              <a:effectLst/>
              <a:latin typeface="+mn-lt"/>
              <a:ea typeface="+mn-ea"/>
              <a:cs typeface="+mn-cs"/>
            </a:rPr>
            <a:t> http://bit.ly/SimResources</a:t>
          </a:r>
          <a:endParaRPr lang="en-US">
            <a:effectLst/>
          </a:endParaRPr>
        </a:p>
        <a:p>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About us</a:t>
          </a:r>
          <a:r>
            <a:rPr lang="en-US" sz="1100">
              <a:solidFill>
                <a:schemeClr val="dk1"/>
              </a:solidFill>
              <a:effectLst/>
              <a:latin typeface="+mn-lt"/>
              <a:ea typeface="+mn-ea"/>
              <a:cs typeface="+mn-cs"/>
            </a:rPr>
            <a:t>: Focused Objective LLC offers tools, training  and expert advice on metrics,</a:t>
          </a:r>
          <a:r>
            <a:rPr lang="en-US" sz="1100" baseline="0">
              <a:solidFill>
                <a:schemeClr val="dk1"/>
              </a:solidFill>
              <a:effectLst/>
              <a:latin typeface="+mn-lt"/>
              <a:ea typeface="+mn-ea"/>
              <a:cs typeface="+mn-cs"/>
            </a:rPr>
            <a:t> risk and forecasting. We have more advanced tools to model Agile teams and projects that help analyze staffing options and risk, and a proven track record of positive results. We are always happy to discuss next steps and training opportunities should this tool prove useful. See our website: http://www.focusedobjective.com or email me at troy.magennis@focusedobjective.com.</a:t>
          </a:r>
          <a:endParaRPr lang="en-US">
            <a:effectLst/>
          </a:endParaRPr>
        </a:p>
        <a:p>
          <a:endParaRPr lang="en-US" sz="1100" baseline="0"/>
        </a:p>
      </xdr:txBody>
    </xdr:sp>
    <xdr:clientData/>
  </xdr:twoCellAnchor>
  <xdr:twoCellAnchor editAs="oneCell">
    <xdr:from>
      <xdr:col>9</xdr:col>
      <xdr:colOff>434340</xdr:colOff>
      <xdr:row>21</xdr:row>
      <xdr:rowOff>100965</xdr:rowOff>
    </xdr:from>
    <xdr:to>
      <xdr:col>11</xdr:col>
      <xdr:colOff>53340</xdr:colOff>
      <xdr:row>23</xdr:row>
      <xdr:rowOff>32385</xdr:rowOff>
    </xdr:to>
    <xdr:pic>
      <xdr:nvPicPr>
        <xdr:cNvPr id="5" name="Picture 4" descr="Creative Commons License">
          <a:extLst>
            <a:ext uri="{FF2B5EF4-FFF2-40B4-BE49-F238E27FC236}">
              <a16:creationId xmlns:a16="http://schemas.microsoft.com/office/drawing/2014/main" id="{00000000-0008-0000-0000-000005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35115" y="4177665"/>
          <a:ext cx="838200" cy="31242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314325</xdr:colOff>
      <xdr:row>2</xdr:row>
      <xdr:rowOff>66675</xdr:rowOff>
    </xdr:from>
    <xdr:to>
      <xdr:col>15</xdr:col>
      <xdr:colOff>0</xdr:colOff>
      <xdr:row>12</xdr:row>
      <xdr:rowOff>257175</xdr:rowOff>
    </xdr:to>
    <xdr:sp macro="" textlink="">
      <xdr:nvSpPr>
        <xdr:cNvPr id="2" name="Rectangle 1">
          <a:extLst>
            <a:ext uri="{FF2B5EF4-FFF2-40B4-BE49-F238E27FC236}">
              <a16:creationId xmlns:a16="http://schemas.microsoft.com/office/drawing/2014/main" id="{00000000-0008-0000-0100-000002000000}"/>
            </a:ext>
          </a:extLst>
        </xdr:cNvPr>
        <xdr:cNvSpPr/>
      </xdr:nvSpPr>
      <xdr:spPr>
        <a:xfrm>
          <a:off x="6162675" y="1047750"/>
          <a:ext cx="4562475" cy="285750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100" b="1">
              <a:solidFill>
                <a:schemeClr val="dk1"/>
              </a:solidFill>
              <a:latin typeface="+mn-lt"/>
              <a:ea typeface="+mn-ea"/>
              <a:cs typeface="+mn-cs"/>
            </a:rPr>
            <a:t>This sheet allows quick priortization to occur with qualitative value estimation and some form of duration estimate.</a:t>
          </a:r>
        </a:p>
        <a:p>
          <a:pPr marL="0" indent="0" algn="l"/>
          <a:endParaRPr lang="en-US" sz="1100" b="1">
            <a:solidFill>
              <a:schemeClr val="dk1"/>
            </a:solidFill>
            <a:latin typeface="+mn-lt"/>
            <a:ea typeface="+mn-ea"/>
            <a:cs typeface="+mn-cs"/>
          </a:endParaRPr>
        </a:p>
        <a:p>
          <a:pPr marL="0" indent="0" algn="l"/>
          <a:r>
            <a:rPr lang="en-US" sz="1100" b="1">
              <a:solidFill>
                <a:schemeClr val="dk1"/>
              </a:solidFill>
              <a:latin typeface="+mn-lt"/>
              <a:ea typeface="+mn-ea"/>
              <a:cs typeface="+mn-cs"/>
            </a:rPr>
            <a:t>Step 1:</a:t>
          </a:r>
          <a:r>
            <a:rPr lang="en-US" sz="1100" b="1" baseline="0">
              <a:solidFill>
                <a:schemeClr val="dk1"/>
              </a:solidFill>
              <a:latin typeface="+mn-lt"/>
              <a:ea typeface="+mn-ea"/>
              <a:cs typeface="+mn-cs"/>
            </a:rPr>
            <a:t> List all of the possible options of features.</a:t>
          </a:r>
        </a:p>
        <a:p>
          <a:pPr marL="0" indent="0" algn="l"/>
          <a:endParaRPr lang="en-US" sz="1100" b="1" baseline="0">
            <a:solidFill>
              <a:schemeClr val="dk1"/>
            </a:solidFill>
            <a:latin typeface="+mn-lt"/>
            <a:ea typeface="+mn-ea"/>
            <a:cs typeface="+mn-cs"/>
          </a:endParaRPr>
        </a:p>
        <a:p>
          <a:pPr marL="0" indent="0" algn="l"/>
          <a:r>
            <a:rPr lang="en-US" sz="1100" b="1" baseline="0">
              <a:solidFill>
                <a:schemeClr val="dk1"/>
              </a:solidFill>
              <a:latin typeface="+mn-lt"/>
              <a:ea typeface="+mn-ea"/>
              <a:cs typeface="+mn-cs"/>
            </a:rPr>
            <a:t>Step 2: Quickly do a relative forecast of these options. Typically this is ranking them from biggest to smallest, and then allocating some numerical duration value (points, sprints, days, etc) Doing planning poker on these is probably too much. Rolling a dice or other random number generator too little!</a:t>
          </a:r>
        </a:p>
        <a:p>
          <a:pPr marL="0" indent="0" algn="l"/>
          <a:endParaRPr lang="en-US" sz="1100" b="1">
            <a:solidFill>
              <a:schemeClr val="dk1"/>
            </a:solidFill>
            <a:latin typeface="+mn-lt"/>
            <a:ea typeface="+mn-ea"/>
            <a:cs typeface="+mn-cs"/>
          </a:endParaRPr>
        </a:p>
        <a:p>
          <a:pPr marL="0" indent="0" algn="l"/>
          <a:r>
            <a:rPr lang="en-US" sz="1100" b="1">
              <a:solidFill>
                <a:schemeClr val="dk1"/>
              </a:solidFill>
              <a:latin typeface="+mn-lt"/>
              <a:ea typeface="+mn-ea"/>
              <a:cs typeface="+mn-cs"/>
            </a:rPr>
            <a:t>Step 3: Estimate the value for each item by</a:t>
          </a:r>
          <a:r>
            <a:rPr lang="en-US" sz="1100" b="1" baseline="0">
              <a:solidFill>
                <a:schemeClr val="dk1"/>
              </a:solidFill>
              <a:latin typeface="+mn-lt"/>
              <a:ea typeface="+mn-ea"/>
              <a:cs typeface="+mn-cs"/>
            </a:rPr>
            <a:t> drop-down (edit the list and value for each entry in the Setup tab in this spreadsheet)</a:t>
          </a:r>
        </a:p>
        <a:p>
          <a:pPr marL="0" indent="0" algn="l"/>
          <a:endParaRPr lang="en-US" sz="1100" b="1" baseline="0">
            <a:solidFill>
              <a:schemeClr val="dk1"/>
            </a:solidFill>
            <a:latin typeface="+mn-lt"/>
            <a:ea typeface="+mn-ea"/>
            <a:cs typeface="+mn-cs"/>
          </a:endParaRPr>
        </a:p>
        <a:p>
          <a:pPr marL="0" indent="0" algn="l"/>
          <a:r>
            <a:rPr lang="en-US" sz="1100" b="1" baseline="0">
              <a:solidFill>
                <a:schemeClr val="dk1"/>
              </a:solidFill>
              <a:latin typeface="+mn-lt"/>
              <a:ea typeface="+mn-ea"/>
              <a:cs typeface="+mn-cs"/>
            </a:rPr>
            <a:t>The preferred order is listed. Start on the lowest number working up.</a:t>
          </a:r>
          <a:endParaRPr lang="en-US" sz="1100" b="1">
            <a:solidFill>
              <a:schemeClr val="dk1"/>
            </a:solidFill>
            <a:latin typeface="+mn-lt"/>
            <a:ea typeface="+mn-ea"/>
            <a:cs typeface="+mn-cs"/>
          </a:endParaRPr>
        </a:p>
        <a:p>
          <a:pPr marL="0" indent="0" algn="l"/>
          <a:endParaRPr lang="en-US" sz="1100" b="1">
            <a:solidFill>
              <a:schemeClr val="dk1"/>
            </a:solidFill>
            <a:latin typeface="+mn-lt"/>
            <a:ea typeface="+mn-ea"/>
            <a:cs typeface="+mn-cs"/>
          </a:endParaRPr>
        </a:p>
        <a:p>
          <a:pPr marL="0" indent="0" algn="l"/>
          <a:r>
            <a:rPr lang="en-US" sz="1100" b="1">
              <a:solidFill>
                <a:schemeClr val="dk1"/>
              </a:solidFill>
              <a:latin typeface="+mn-lt"/>
              <a:ea typeface="+mn-ea"/>
              <a:cs typeface="+mn-cs"/>
            </a:rPr>
            <a:t>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400051</xdr:colOff>
      <xdr:row>8</xdr:row>
      <xdr:rowOff>180975</xdr:rowOff>
    </xdr:from>
    <xdr:to>
      <xdr:col>6</xdr:col>
      <xdr:colOff>142876</xdr:colOff>
      <xdr:row>17</xdr:row>
      <xdr:rowOff>28575</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400051" y="1704975"/>
          <a:ext cx="4552950" cy="156210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 explain the concept of Weighted</a:t>
          </a:r>
          <a:r>
            <a:rPr lang="en-US" sz="1100" baseline="0"/>
            <a:t> Shortest Job First, imagine three features (or projects) that have a defined duration and expected revenue.</a:t>
          </a:r>
        </a:p>
        <a:p>
          <a:endParaRPr lang="en-US" sz="1100" baseline="0"/>
        </a:p>
        <a:p>
          <a:r>
            <a:rPr lang="en-US" sz="1100" baseline="0"/>
            <a:t>Scheduling based on just the highest revenue first, or the lowest duration first gives a sub-optimal cashflow over the period to complete all projects.</a:t>
          </a:r>
        </a:p>
        <a:p>
          <a:endParaRPr lang="en-US" sz="1100" baseline="0"/>
        </a:p>
        <a:p>
          <a:r>
            <a:rPr lang="en-US" sz="1100" baseline="0"/>
            <a:t>WSJF offers a quick way to balance the revenue and duration aspects of scheduling to maximize cashflow.</a:t>
          </a:r>
          <a:endParaRPr lang="en-US" sz="1100"/>
        </a:p>
      </xdr:txBody>
    </xdr:sp>
    <xdr:clientData/>
  </xdr:twoCellAnchor>
</xdr:wsDr>
</file>

<file path=xl/tables/table1.xml><?xml version="1.0" encoding="utf-8"?>
<table xmlns="http://schemas.openxmlformats.org/spreadsheetml/2006/main" id="1" name="Table1" displayName="Table1" ref="A1:B6" totalsRowShown="0">
  <autoFilter ref="A1:B6"/>
  <tableColumns count="2">
    <tableColumn id="1" name="Unit"/>
    <tableColumn id="2" name="Day Per Unit"/>
  </tableColumns>
  <tableStyleInfo name="TableStyleLight8" showFirstColumn="0" showLastColumn="0" showRowStripes="1" showColumnStripes="0"/>
</table>
</file>

<file path=xl/tables/table2.xml><?xml version="1.0" encoding="utf-8"?>
<table xmlns="http://schemas.openxmlformats.org/spreadsheetml/2006/main" id="2" name="Table2" displayName="Table2" ref="A10:B15" totalsRowShown="0">
  <autoFilter ref="A10:B15"/>
  <tableColumns count="2">
    <tableColumn id="1" name="Priority Scale"/>
    <tableColumn id="2" name="Value"/>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showGridLines="0" tabSelected="1" workbookViewId="0">
      <selection activeCell="R1" sqref="R1"/>
    </sheetView>
  </sheetViews>
  <sheetFormatPr defaultColWidth="8.77734375" defaultRowHeight="14.4" x14ac:dyDescent="0.3"/>
  <cols>
    <col min="1" max="1" width="19.77734375" customWidth="1"/>
  </cols>
  <sheetData>
    <row r="2" spans="1:13" ht="20.399999999999999" thickBot="1" x14ac:dyDescent="0.45">
      <c r="A2" s="41" t="s">
        <v>55</v>
      </c>
      <c r="B2" s="41"/>
      <c r="C2" s="41"/>
      <c r="D2" s="41"/>
      <c r="E2" s="41"/>
      <c r="F2" s="41"/>
      <c r="G2" s="41"/>
      <c r="H2" s="41"/>
      <c r="I2" s="41"/>
      <c r="J2" s="41"/>
      <c r="K2" s="41"/>
      <c r="L2" s="41"/>
      <c r="M2" s="41"/>
    </row>
    <row r="3" spans="1:13" ht="15" thickTop="1" x14ac:dyDescent="0.3"/>
  </sheetData>
  <mergeCells count="1">
    <mergeCell ref="A2:M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showGridLines="0" workbookViewId="0">
      <selection activeCell="F2" sqref="F2"/>
    </sheetView>
  </sheetViews>
  <sheetFormatPr defaultColWidth="8.77734375" defaultRowHeight="14.4" x14ac:dyDescent="0.3"/>
  <cols>
    <col min="1" max="1" width="23.77734375" customWidth="1"/>
    <col min="2" max="2" width="14.33203125" customWidth="1"/>
    <col min="3" max="3" width="18" customWidth="1"/>
    <col min="4" max="4" width="12.33203125" customWidth="1"/>
    <col min="6" max="6" width="13.33203125" style="40" customWidth="1"/>
  </cols>
  <sheetData>
    <row r="1" spans="1:6" ht="54" x14ac:dyDescent="0.35">
      <c r="A1" s="3" t="s">
        <v>19</v>
      </c>
      <c r="B1" s="7" t="s">
        <v>50</v>
      </c>
      <c r="C1" s="3" t="s">
        <v>24</v>
      </c>
      <c r="D1" s="9" t="s">
        <v>30</v>
      </c>
      <c r="F1" s="39" t="s">
        <v>51</v>
      </c>
    </row>
    <row r="2" spans="1:6" ht="21" x14ac:dyDescent="0.4">
      <c r="A2" s="4" t="s">
        <v>20</v>
      </c>
      <c r="B2" s="4">
        <v>20</v>
      </c>
      <c r="C2" s="4" t="s">
        <v>27</v>
      </c>
      <c r="D2" s="35">
        <f>IFERROR(VLOOKUP(C2,Table2[],2,FALSE),0) + IFERROR((1/B2),0)</f>
        <v>3.05</v>
      </c>
      <c r="F2" s="34">
        <f>IF(D2&gt;0, _xlfn.RANK.EQ(D2,D$2:D$25),"")</f>
        <v>1</v>
      </c>
    </row>
    <row r="3" spans="1:6" ht="21" x14ac:dyDescent="0.4">
      <c r="A3" s="4" t="s">
        <v>21</v>
      </c>
      <c r="B3" s="4">
        <v>21</v>
      </c>
      <c r="C3" s="4" t="s">
        <v>25</v>
      </c>
      <c r="D3" s="35">
        <f>IFERROR(VLOOKUP(C3,Table2[],2,FALSE),0) + IFERROR((1/B3),0)</f>
        <v>1.0476190476190477</v>
      </c>
      <c r="F3" s="34">
        <f t="shared" ref="F3:F25" si="0">IF(D3&gt;0, _xlfn.RANK.EQ(D3,D$2:D$25),"")</f>
        <v>2</v>
      </c>
    </row>
    <row r="4" spans="1:6" ht="21" x14ac:dyDescent="0.4">
      <c r="A4" s="4"/>
      <c r="B4" s="4"/>
      <c r="C4" s="4"/>
      <c r="D4" s="35">
        <f>IFERROR(VLOOKUP(C4,Table2[],2,FALSE),0) + IFERROR((1/B4),0)</f>
        <v>0</v>
      </c>
      <c r="F4" s="34" t="str">
        <f t="shared" si="0"/>
        <v/>
      </c>
    </row>
    <row r="5" spans="1:6" ht="21" x14ac:dyDescent="0.4">
      <c r="A5" s="4"/>
      <c r="B5" s="4"/>
      <c r="C5" s="4"/>
      <c r="D5" s="35">
        <f>IFERROR(VLOOKUP(C5,Table2[],2,FALSE),0) + IFERROR((1/B5),0)</f>
        <v>0</v>
      </c>
      <c r="F5" s="34" t="str">
        <f t="shared" si="0"/>
        <v/>
      </c>
    </row>
    <row r="6" spans="1:6" ht="21" x14ac:dyDescent="0.4">
      <c r="A6" s="4"/>
      <c r="B6" s="4"/>
      <c r="C6" s="4"/>
      <c r="D6" s="35">
        <f>IFERROR(VLOOKUP(C6,Table2[],2,FALSE),0) + IFERROR((1/B6),0)</f>
        <v>0</v>
      </c>
      <c r="F6" s="34" t="str">
        <f t="shared" si="0"/>
        <v/>
      </c>
    </row>
    <row r="7" spans="1:6" ht="21" x14ac:dyDescent="0.4">
      <c r="A7" s="4"/>
      <c r="B7" s="4"/>
      <c r="C7" s="4"/>
      <c r="D7" s="35">
        <f>IFERROR(VLOOKUP(C7,Table2[],2,FALSE),0) + IFERROR((1/B7),0)</f>
        <v>0</v>
      </c>
      <c r="F7" s="34" t="str">
        <f t="shared" si="0"/>
        <v/>
      </c>
    </row>
    <row r="8" spans="1:6" ht="21" x14ac:dyDescent="0.4">
      <c r="A8" s="4"/>
      <c r="B8" s="4"/>
      <c r="C8" s="4"/>
      <c r="D8" s="35">
        <f>IFERROR(VLOOKUP(C8,Table2[],2,FALSE),0) + IFERROR((1/B8),0)</f>
        <v>0</v>
      </c>
      <c r="F8" s="34" t="str">
        <f t="shared" si="0"/>
        <v/>
      </c>
    </row>
    <row r="9" spans="1:6" ht="21" x14ac:dyDescent="0.4">
      <c r="A9" s="4"/>
      <c r="B9" s="4"/>
      <c r="C9" s="4"/>
      <c r="D9" s="35">
        <f>IFERROR(VLOOKUP(C9,Table2[],2,FALSE),0) + IFERROR((1/B9),0)</f>
        <v>0</v>
      </c>
      <c r="F9" s="34" t="str">
        <f t="shared" si="0"/>
        <v/>
      </c>
    </row>
    <row r="10" spans="1:6" ht="21" x14ac:dyDescent="0.4">
      <c r="A10" s="4"/>
      <c r="B10" s="4"/>
      <c r="C10" s="4"/>
      <c r="D10" s="35">
        <f>IFERROR(VLOOKUP(C10,Table2[],2,FALSE),0) + IFERROR((1/B10),0)</f>
        <v>0</v>
      </c>
      <c r="F10" s="34" t="str">
        <f t="shared" si="0"/>
        <v/>
      </c>
    </row>
    <row r="11" spans="1:6" ht="21" x14ac:dyDescent="0.4">
      <c r="A11" s="4"/>
      <c r="B11" s="4"/>
      <c r="C11" s="4"/>
      <c r="D11" s="35">
        <f>IFERROR(VLOOKUP(C11,Table2[],2,FALSE),0) + IFERROR((1/B11),0)</f>
        <v>0</v>
      </c>
      <c r="F11" s="34" t="str">
        <f t="shared" si="0"/>
        <v/>
      </c>
    </row>
    <row r="12" spans="1:6" ht="21" x14ac:dyDescent="0.4">
      <c r="A12" s="4"/>
      <c r="B12" s="4"/>
      <c r="C12" s="4"/>
      <c r="D12" s="35">
        <f>IFERROR(VLOOKUP(C12,Table2[],2,FALSE),0) + IFERROR((1/B12),0)</f>
        <v>0</v>
      </c>
      <c r="F12" s="34" t="str">
        <f t="shared" si="0"/>
        <v/>
      </c>
    </row>
    <row r="13" spans="1:6" ht="21" x14ac:dyDescent="0.4">
      <c r="A13" s="4"/>
      <c r="B13" s="4"/>
      <c r="C13" s="4"/>
      <c r="D13" s="35">
        <f>IFERROR(VLOOKUP(C13,Table2[],2,FALSE),0) + IFERROR((1/B13),0)</f>
        <v>0</v>
      </c>
      <c r="F13" s="34" t="str">
        <f t="shared" si="0"/>
        <v/>
      </c>
    </row>
    <row r="14" spans="1:6" ht="21" x14ac:dyDescent="0.4">
      <c r="A14" s="4"/>
      <c r="B14" s="4"/>
      <c r="C14" s="4"/>
      <c r="D14" s="35">
        <f>IFERROR(VLOOKUP(C14,Table2[],2,FALSE),0) + IFERROR((1/B14),0)</f>
        <v>0</v>
      </c>
      <c r="F14" s="34" t="str">
        <f t="shared" si="0"/>
        <v/>
      </c>
    </row>
    <row r="15" spans="1:6" ht="21" x14ac:dyDescent="0.4">
      <c r="A15" s="4"/>
      <c r="B15" s="4"/>
      <c r="C15" s="4"/>
      <c r="D15" s="35">
        <f>IFERROR(VLOOKUP(C15,Table2[],2,FALSE),0) + IFERROR((1/B15),0)</f>
        <v>0</v>
      </c>
      <c r="F15" s="34" t="str">
        <f t="shared" si="0"/>
        <v/>
      </c>
    </row>
    <row r="16" spans="1:6" ht="21" x14ac:dyDescent="0.4">
      <c r="A16" s="4"/>
      <c r="B16" s="4"/>
      <c r="C16" s="4"/>
      <c r="D16" s="35">
        <f>IFERROR(VLOOKUP(C16,Table2[],2,FALSE),0) + IFERROR((1/B16),0)</f>
        <v>0</v>
      </c>
      <c r="F16" s="34" t="str">
        <f t="shared" si="0"/>
        <v/>
      </c>
    </row>
    <row r="17" spans="1:6" ht="21" x14ac:dyDescent="0.4">
      <c r="A17" s="4"/>
      <c r="B17" s="4"/>
      <c r="C17" s="4"/>
      <c r="D17" s="35">
        <f>IFERROR(VLOOKUP(C17,Table2[],2,FALSE),0) + IFERROR((1/B17),0)</f>
        <v>0</v>
      </c>
      <c r="F17" s="34" t="str">
        <f t="shared" si="0"/>
        <v/>
      </c>
    </row>
    <row r="18" spans="1:6" ht="21" x14ac:dyDescent="0.4">
      <c r="A18" s="4"/>
      <c r="B18" s="4"/>
      <c r="C18" s="4"/>
      <c r="D18" s="35">
        <f>IFERROR(VLOOKUP(C18,Table2[],2,FALSE),0) + IFERROR((1/B18),0)</f>
        <v>0</v>
      </c>
      <c r="F18" s="34" t="str">
        <f t="shared" si="0"/>
        <v/>
      </c>
    </row>
    <row r="19" spans="1:6" ht="21" x14ac:dyDescent="0.4">
      <c r="A19" s="4"/>
      <c r="B19" s="4"/>
      <c r="C19" s="4"/>
      <c r="D19" s="35">
        <f>IFERROR(VLOOKUP(C19,Table2[],2,FALSE),0) + IFERROR((1/B19),0)</f>
        <v>0</v>
      </c>
      <c r="F19" s="34" t="str">
        <f t="shared" si="0"/>
        <v/>
      </c>
    </row>
    <row r="20" spans="1:6" ht="21" x14ac:dyDescent="0.4">
      <c r="A20" s="4"/>
      <c r="B20" s="4"/>
      <c r="C20" s="4"/>
      <c r="D20" s="35">
        <f>IFERROR(VLOOKUP(C20,Table2[],2,FALSE),0) + IFERROR((1/B20),0)</f>
        <v>0</v>
      </c>
      <c r="F20" s="34" t="str">
        <f t="shared" si="0"/>
        <v/>
      </c>
    </row>
    <row r="21" spans="1:6" ht="21" x14ac:dyDescent="0.4">
      <c r="A21" s="4"/>
      <c r="B21" s="4"/>
      <c r="C21" s="4"/>
      <c r="D21" s="35">
        <f>IFERROR(VLOOKUP(C21,Table2[],2,FALSE),0) + IFERROR((1/B21),0)</f>
        <v>0</v>
      </c>
      <c r="F21" s="34" t="str">
        <f t="shared" si="0"/>
        <v/>
      </c>
    </row>
    <row r="22" spans="1:6" ht="21" x14ac:dyDescent="0.4">
      <c r="A22" s="4"/>
      <c r="B22" s="4"/>
      <c r="C22" s="4"/>
      <c r="D22" s="35">
        <f>IFERROR(VLOOKUP(C22,Table2[],2,FALSE),0) + IFERROR((1/B22),0)</f>
        <v>0</v>
      </c>
      <c r="F22" s="34" t="str">
        <f t="shared" si="0"/>
        <v/>
      </c>
    </row>
    <row r="23" spans="1:6" ht="21" x14ac:dyDescent="0.4">
      <c r="A23" s="4"/>
      <c r="B23" s="4"/>
      <c r="C23" s="4"/>
      <c r="D23" s="35">
        <f>IFERROR(VLOOKUP(C23,Table2[],2,FALSE),0) + IFERROR((1/B23),0)</f>
        <v>0</v>
      </c>
      <c r="F23" s="34" t="str">
        <f t="shared" si="0"/>
        <v/>
      </c>
    </row>
    <row r="24" spans="1:6" ht="21" x14ac:dyDescent="0.4">
      <c r="A24" s="4"/>
      <c r="B24" s="4"/>
      <c r="C24" s="4"/>
      <c r="D24" s="35">
        <f>IFERROR(VLOOKUP(C24,Table2[],2,FALSE),0) + IFERROR((1/B24),0)</f>
        <v>0</v>
      </c>
      <c r="F24" s="34" t="str">
        <f t="shared" si="0"/>
        <v/>
      </c>
    </row>
    <row r="25" spans="1:6" ht="21" x14ac:dyDescent="0.4">
      <c r="A25" s="4"/>
      <c r="B25" s="4"/>
      <c r="C25" s="4"/>
      <c r="D25" s="35">
        <f>IFERROR(VLOOKUP(C25,Table2[],2,FALSE),0) + IFERROR((1/B25),0)</f>
        <v>0</v>
      </c>
      <c r="F25" s="34" t="str">
        <f t="shared" si="0"/>
        <v/>
      </c>
    </row>
  </sheetData>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Setup!$A$11:$A$15</xm:f>
          </x14:formula1>
          <xm:sqref>C2:C25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showGridLines="0" workbookViewId="0">
      <selection activeCell="K5" sqref="K5"/>
    </sheetView>
  </sheetViews>
  <sheetFormatPr defaultColWidth="8.77734375" defaultRowHeight="21" x14ac:dyDescent="0.4"/>
  <cols>
    <col min="1" max="1" width="6.109375" customWidth="1"/>
    <col min="2" max="2" width="33" customWidth="1"/>
    <col min="3" max="3" width="14.33203125" customWidth="1"/>
    <col min="4" max="4" width="12.109375" style="11" customWidth="1"/>
    <col min="5" max="5" width="12.44140625" style="2" customWidth="1"/>
    <col min="6" max="6" width="8.44140625" customWidth="1"/>
    <col min="7" max="7" width="12.77734375" style="1" customWidth="1"/>
    <col min="8" max="8" width="6" customWidth="1"/>
    <col min="9" max="9" width="14" style="38" customWidth="1"/>
    <col min="10" max="10" width="17.33203125" customWidth="1"/>
    <col min="11" max="11" width="13.44140625" style="22" customWidth="1"/>
    <col min="12" max="12" width="17.6640625" customWidth="1"/>
    <col min="13" max="13" width="13.44140625" style="3" customWidth="1"/>
  </cols>
  <sheetData>
    <row r="1" spans="1:13" ht="14.4" x14ac:dyDescent="0.3">
      <c r="A1" s="42" t="s">
        <v>37</v>
      </c>
      <c r="B1" s="43"/>
      <c r="C1" s="43"/>
      <c r="D1" s="44"/>
      <c r="E1" s="45" t="s">
        <v>54</v>
      </c>
      <c r="F1" s="46"/>
      <c r="G1" s="27" t="s">
        <v>34</v>
      </c>
      <c r="I1" s="42" t="s">
        <v>36</v>
      </c>
      <c r="J1" s="43"/>
      <c r="K1" s="43"/>
      <c r="L1" s="43"/>
      <c r="M1" s="44"/>
    </row>
    <row r="2" spans="1:13" s="8" customFormat="1" ht="63" x14ac:dyDescent="0.4">
      <c r="A2" s="16" t="s">
        <v>31</v>
      </c>
      <c r="B2" s="16" t="s">
        <v>19</v>
      </c>
      <c r="C2" s="16" t="s">
        <v>49</v>
      </c>
      <c r="D2" s="17" t="s">
        <v>32</v>
      </c>
      <c r="E2" s="18" t="s">
        <v>24</v>
      </c>
      <c r="F2" s="16" t="s">
        <v>52</v>
      </c>
      <c r="G2" s="18" t="s">
        <v>53</v>
      </c>
      <c r="I2" s="36" t="s">
        <v>51</v>
      </c>
      <c r="J2" s="16" t="s">
        <v>33</v>
      </c>
      <c r="K2" s="20" t="s">
        <v>38</v>
      </c>
      <c r="L2" s="16" t="s">
        <v>40</v>
      </c>
      <c r="M2" s="16" t="s">
        <v>39</v>
      </c>
    </row>
    <row r="3" spans="1:13" x14ac:dyDescent="0.4">
      <c r="A3" s="12">
        <v>1</v>
      </c>
      <c r="B3" s="12" t="s">
        <v>20</v>
      </c>
      <c r="C3" s="12">
        <v>3</v>
      </c>
      <c r="D3" s="13">
        <v>4</v>
      </c>
      <c r="E3" s="15">
        <v>30000</v>
      </c>
      <c r="F3" s="12" t="s">
        <v>4</v>
      </c>
      <c r="G3" s="14">
        <f>IFERROR(E3/VLOOKUP(F3,Table1[#Data],2,FALSE),0)</f>
        <v>1000</v>
      </c>
      <c r="I3" s="37">
        <f>IF(J3&gt;0,_xlfn.RANK.EQ(K3,K$2:K$26),"")</f>
        <v>4</v>
      </c>
      <c r="J3" s="19">
        <f t="shared" ref="J3:J26" si="0">SUMIFS(J$3:J$26,D$3:D$26,A3)+SUM(G3:G3)</f>
        <v>1000</v>
      </c>
      <c r="K3" s="21">
        <f t="shared" ref="K3:K26" si="1">SUMIFS(M$3:M$26,D$3:D$26,A3) + M3</f>
        <v>333.33333333333331</v>
      </c>
      <c r="L3" s="19">
        <f>G3</f>
        <v>1000</v>
      </c>
      <c r="M3" s="23">
        <f t="shared" ref="M3:M26" si="2">IFERROR(L3/C3, 0)</f>
        <v>333.33333333333331</v>
      </c>
    </row>
    <row r="4" spans="1:13" x14ac:dyDescent="0.4">
      <c r="A4" s="4">
        <v>2</v>
      </c>
      <c r="B4" s="4" t="s">
        <v>21</v>
      </c>
      <c r="C4" s="4">
        <v>4</v>
      </c>
      <c r="D4" s="10">
        <v>4</v>
      </c>
      <c r="E4" s="6">
        <v>70000</v>
      </c>
      <c r="F4" s="4" t="s">
        <v>4</v>
      </c>
      <c r="G4" s="5">
        <f>IFERROR(E4/VLOOKUP(F4,Table1[#Data],2,FALSE),0)</f>
        <v>2333.3333333333335</v>
      </c>
      <c r="I4" s="37">
        <f t="shared" ref="I4:I26" si="3">IF(J4&gt;0,_xlfn.RANK.EQ(K4,K$2:K$26),"")</f>
        <v>2</v>
      </c>
      <c r="J4" s="19">
        <f t="shared" si="0"/>
        <v>2333.3333333333335</v>
      </c>
      <c r="K4" s="21">
        <f t="shared" si="1"/>
        <v>583.33333333333337</v>
      </c>
      <c r="L4" s="19">
        <f t="shared" ref="L4:L26" si="4">G4</f>
        <v>2333.3333333333335</v>
      </c>
      <c r="M4" s="23">
        <f t="shared" si="2"/>
        <v>583.33333333333337</v>
      </c>
    </row>
    <row r="5" spans="1:13" x14ac:dyDescent="0.4">
      <c r="A5" s="4">
        <v>3</v>
      </c>
      <c r="B5" s="4" t="s">
        <v>22</v>
      </c>
      <c r="C5" s="4">
        <v>6</v>
      </c>
      <c r="D5" s="10">
        <v>4</v>
      </c>
      <c r="E5" s="6">
        <v>90000</v>
      </c>
      <c r="F5" s="4" t="s">
        <v>4</v>
      </c>
      <c r="G5" s="5">
        <f>IFERROR(E5/VLOOKUP(F5,Table1[#Data],2,FALSE),0)</f>
        <v>3000</v>
      </c>
      <c r="I5" s="37">
        <f t="shared" si="3"/>
        <v>3</v>
      </c>
      <c r="J5" s="19">
        <f t="shared" si="0"/>
        <v>3000</v>
      </c>
      <c r="K5" s="21">
        <f t="shared" si="1"/>
        <v>500</v>
      </c>
      <c r="L5" s="19">
        <f t="shared" si="4"/>
        <v>3000</v>
      </c>
      <c r="M5" s="23">
        <f t="shared" si="2"/>
        <v>500</v>
      </c>
    </row>
    <row r="6" spans="1:13" x14ac:dyDescent="0.4">
      <c r="A6" s="4">
        <v>4</v>
      </c>
      <c r="B6" s="4" t="s">
        <v>48</v>
      </c>
      <c r="C6" s="4">
        <v>10</v>
      </c>
      <c r="D6" s="10"/>
      <c r="E6" s="6">
        <v>0</v>
      </c>
      <c r="F6" s="4" t="s">
        <v>1</v>
      </c>
      <c r="G6" s="5">
        <f>IFERROR(E6/VLOOKUP(F6,Table1[#Data],2,FALSE),0)</f>
        <v>0</v>
      </c>
      <c r="I6" s="37">
        <f t="shared" si="3"/>
        <v>1</v>
      </c>
      <c r="J6" s="19">
        <f t="shared" si="0"/>
        <v>6333.3333333333339</v>
      </c>
      <c r="K6" s="21">
        <f t="shared" si="1"/>
        <v>1416.6666666666667</v>
      </c>
      <c r="L6" s="19">
        <f t="shared" si="4"/>
        <v>0</v>
      </c>
      <c r="M6" s="23">
        <f t="shared" si="2"/>
        <v>0</v>
      </c>
    </row>
    <row r="7" spans="1:13" x14ac:dyDescent="0.4">
      <c r="A7" s="4">
        <v>5</v>
      </c>
      <c r="B7" s="4"/>
      <c r="C7" s="4"/>
      <c r="D7" s="10"/>
      <c r="E7" s="6">
        <v>0</v>
      </c>
      <c r="F7" s="4" t="s">
        <v>4</v>
      </c>
      <c r="G7" s="5">
        <f>IFERROR(E7/VLOOKUP(F7,Table1[#Data],2,FALSE),0)</f>
        <v>0</v>
      </c>
      <c r="I7" s="37" t="str">
        <f t="shared" si="3"/>
        <v/>
      </c>
      <c r="J7" s="19">
        <f t="shared" si="0"/>
        <v>0</v>
      </c>
      <c r="K7" s="21">
        <f t="shared" si="1"/>
        <v>0</v>
      </c>
      <c r="L7" s="19">
        <f t="shared" si="4"/>
        <v>0</v>
      </c>
      <c r="M7" s="23">
        <f t="shared" si="2"/>
        <v>0</v>
      </c>
    </row>
    <row r="8" spans="1:13" x14ac:dyDescent="0.4">
      <c r="A8" s="4">
        <v>6</v>
      </c>
      <c r="B8" s="4"/>
      <c r="C8" s="4"/>
      <c r="D8" s="10"/>
      <c r="E8" s="6">
        <v>0</v>
      </c>
      <c r="F8" s="4" t="s">
        <v>4</v>
      </c>
      <c r="G8" s="5">
        <f>IFERROR(E8/VLOOKUP(F8,Table1[#Data],2,FALSE),0)</f>
        <v>0</v>
      </c>
      <c r="I8" s="37" t="str">
        <f t="shared" si="3"/>
        <v/>
      </c>
      <c r="J8" s="19">
        <f t="shared" si="0"/>
        <v>0</v>
      </c>
      <c r="K8" s="21">
        <f t="shared" si="1"/>
        <v>0</v>
      </c>
      <c r="L8" s="19">
        <f t="shared" si="4"/>
        <v>0</v>
      </c>
      <c r="M8" s="23">
        <f t="shared" si="2"/>
        <v>0</v>
      </c>
    </row>
    <row r="9" spans="1:13" x14ac:dyDescent="0.4">
      <c r="A9" s="4">
        <v>7</v>
      </c>
      <c r="B9" s="4"/>
      <c r="C9" s="4"/>
      <c r="D9" s="10"/>
      <c r="E9" s="6">
        <v>0</v>
      </c>
      <c r="F9" s="4" t="s">
        <v>4</v>
      </c>
      <c r="G9" s="5">
        <f>IFERROR(E9/VLOOKUP(F9,Table1[#Data],2,FALSE),0)</f>
        <v>0</v>
      </c>
      <c r="I9" s="37" t="str">
        <f t="shared" si="3"/>
        <v/>
      </c>
      <c r="J9" s="19">
        <f t="shared" si="0"/>
        <v>0</v>
      </c>
      <c r="K9" s="21">
        <f t="shared" si="1"/>
        <v>0</v>
      </c>
      <c r="L9" s="19">
        <f t="shared" si="4"/>
        <v>0</v>
      </c>
      <c r="M9" s="23">
        <f t="shared" si="2"/>
        <v>0</v>
      </c>
    </row>
    <row r="10" spans="1:13" x14ac:dyDescent="0.4">
      <c r="A10" s="4">
        <v>8</v>
      </c>
      <c r="B10" s="4"/>
      <c r="C10" s="4"/>
      <c r="D10" s="10"/>
      <c r="E10" s="6">
        <v>0</v>
      </c>
      <c r="F10" s="4" t="s">
        <v>4</v>
      </c>
      <c r="G10" s="5">
        <f>IFERROR(E10/VLOOKUP(F10,Table1[#Data],2,FALSE),0)</f>
        <v>0</v>
      </c>
      <c r="I10" s="37" t="str">
        <f t="shared" si="3"/>
        <v/>
      </c>
      <c r="J10" s="19">
        <f t="shared" si="0"/>
        <v>0</v>
      </c>
      <c r="K10" s="21">
        <f t="shared" si="1"/>
        <v>0</v>
      </c>
      <c r="L10" s="19">
        <f t="shared" si="4"/>
        <v>0</v>
      </c>
      <c r="M10" s="23">
        <f t="shared" si="2"/>
        <v>0</v>
      </c>
    </row>
    <row r="11" spans="1:13" x14ac:dyDescent="0.4">
      <c r="A11" s="4">
        <v>9</v>
      </c>
      <c r="B11" s="4"/>
      <c r="C11" s="4"/>
      <c r="D11" s="10"/>
      <c r="E11" s="6">
        <v>0</v>
      </c>
      <c r="F11" s="4" t="s">
        <v>4</v>
      </c>
      <c r="G11" s="5">
        <f>IFERROR(E11/VLOOKUP(F11,Table1[#Data],2,FALSE),0)</f>
        <v>0</v>
      </c>
      <c r="I11" s="37" t="str">
        <f t="shared" si="3"/>
        <v/>
      </c>
      <c r="J11" s="19">
        <f t="shared" si="0"/>
        <v>0</v>
      </c>
      <c r="K11" s="21">
        <f t="shared" si="1"/>
        <v>0</v>
      </c>
      <c r="L11" s="19">
        <f t="shared" si="4"/>
        <v>0</v>
      </c>
      <c r="M11" s="23">
        <f t="shared" si="2"/>
        <v>0</v>
      </c>
    </row>
    <row r="12" spans="1:13" x14ac:dyDescent="0.4">
      <c r="A12" s="4">
        <v>10</v>
      </c>
      <c r="B12" s="4"/>
      <c r="C12" s="4"/>
      <c r="D12" s="10"/>
      <c r="E12" s="6">
        <v>0</v>
      </c>
      <c r="F12" s="4" t="s">
        <v>4</v>
      </c>
      <c r="G12" s="5">
        <f>IFERROR(E12/VLOOKUP(F12,Table1[#Data],2,FALSE),0)</f>
        <v>0</v>
      </c>
      <c r="I12" s="37" t="str">
        <f t="shared" si="3"/>
        <v/>
      </c>
      <c r="J12" s="19">
        <f t="shared" si="0"/>
        <v>0</v>
      </c>
      <c r="K12" s="21">
        <f t="shared" si="1"/>
        <v>0</v>
      </c>
      <c r="L12" s="19">
        <f t="shared" si="4"/>
        <v>0</v>
      </c>
      <c r="M12" s="23">
        <f t="shared" si="2"/>
        <v>0</v>
      </c>
    </row>
    <row r="13" spans="1:13" x14ac:dyDescent="0.4">
      <c r="A13" s="4">
        <v>11</v>
      </c>
      <c r="B13" s="4"/>
      <c r="C13" s="4"/>
      <c r="D13" s="10"/>
      <c r="E13" s="6">
        <v>0</v>
      </c>
      <c r="F13" s="4" t="s">
        <v>4</v>
      </c>
      <c r="G13" s="5">
        <f>IFERROR(E13/VLOOKUP(F13,Table1[#Data],2,FALSE),0)</f>
        <v>0</v>
      </c>
      <c r="I13" s="37" t="str">
        <f t="shared" si="3"/>
        <v/>
      </c>
      <c r="J13" s="19">
        <f t="shared" si="0"/>
        <v>0</v>
      </c>
      <c r="K13" s="21">
        <f t="shared" si="1"/>
        <v>0</v>
      </c>
      <c r="L13" s="19">
        <f t="shared" si="4"/>
        <v>0</v>
      </c>
      <c r="M13" s="23">
        <f t="shared" si="2"/>
        <v>0</v>
      </c>
    </row>
    <row r="14" spans="1:13" x14ac:dyDescent="0.4">
      <c r="A14" s="4">
        <v>12</v>
      </c>
      <c r="B14" s="4"/>
      <c r="C14" s="4"/>
      <c r="D14" s="10"/>
      <c r="E14" s="6">
        <v>0</v>
      </c>
      <c r="F14" s="4" t="s">
        <v>4</v>
      </c>
      <c r="G14" s="5">
        <f>IFERROR(E14/VLOOKUP(F14,Table1[#Data],2,FALSE),0)</f>
        <v>0</v>
      </c>
      <c r="I14" s="37" t="str">
        <f t="shared" si="3"/>
        <v/>
      </c>
      <c r="J14" s="19">
        <f t="shared" si="0"/>
        <v>0</v>
      </c>
      <c r="K14" s="21">
        <f t="shared" si="1"/>
        <v>0</v>
      </c>
      <c r="L14" s="19">
        <f t="shared" si="4"/>
        <v>0</v>
      </c>
      <c r="M14" s="23">
        <f t="shared" si="2"/>
        <v>0</v>
      </c>
    </row>
    <row r="15" spans="1:13" x14ac:dyDescent="0.4">
      <c r="A15" s="4">
        <v>13</v>
      </c>
      <c r="B15" s="4"/>
      <c r="C15" s="4"/>
      <c r="D15" s="10"/>
      <c r="E15" s="6">
        <v>0</v>
      </c>
      <c r="F15" s="4" t="s">
        <v>4</v>
      </c>
      <c r="G15" s="5">
        <f>IFERROR(E15/VLOOKUP(F15,Table1[#Data],2,FALSE),0)</f>
        <v>0</v>
      </c>
      <c r="I15" s="37" t="str">
        <f t="shared" si="3"/>
        <v/>
      </c>
      <c r="J15" s="19">
        <f t="shared" si="0"/>
        <v>0</v>
      </c>
      <c r="K15" s="21">
        <f t="shared" si="1"/>
        <v>0</v>
      </c>
      <c r="L15" s="19">
        <f t="shared" si="4"/>
        <v>0</v>
      </c>
      <c r="M15" s="23">
        <f t="shared" si="2"/>
        <v>0</v>
      </c>
    </row>
    <row r="16" spans="1:13" x14ac:dyDescent="0.4">
      <c r="A16" s="4">
        <v>14</v>
      </c>
      <c r="B16" s="4"/>
      <c r="C16" s="4"/>
      <c r="D16" s="10"/>
      <c r="E16" s="6">
        <v>0</v>
      </c>
      <c r="F16" s="4" t="s">
        <v>4</v>
      </c>
      <c r="G16" s="5">
        <f>IFERROR(E16/VLOOKUP(F16,Table1[#Data],2,FALSE),0)</f>
        <v>0</v>
      </c>
      <c r="I16" s="37" t="str">
        <f t="shared" si="3"/>
        <v/>
      </c>
      <c r="J16" s="19">
        <f t="shared" si="0"/>
        <v>0</v>
      </c>
      <c r="K16" s="21">
        <f t="shared" si="1"/>
        <v>0</v>
      </c>
      <c r="L16" s="19">
        <f t="shared" si="4"/>
        <v>0</v>
      </c>
      <c r="M16" s="23">
        <f t="shared" si="2"/>
        <v>0</v>
      </c>
    </row>
    <row r="17" spans="1:13" x14ac:dyDescent="0.4">
      <c r="A17" s="4">
        <v>15</v>
      </c>
      <c r="B17" s="4"/>
      <c r="C17" s="4"/>
      <c r="D17" s="10"/>
      <c r="E17" s="6">
        <v>0</v>
      </c>
      <c r="F17" s="4" t="s">
        <v>4</v>
      </c>
      <c r="G17" s="5">
        <f>IFERROR(E17/VLOOKUP(F17,Table1[#Data],2,FALSE),0)</f>
        <v>0</v>
      </c>
      <c r="I17" s="37" t="str">
        <f t="shared" si="3"/>
        <v/>
      </c>
      <c r="J17" s="19">
        <f t="shared" si="0"/>
        <v>0</v>
      </c>
      <c r="K17" s="21">
        <f t="shared" si="1"/>
        <v>0</v>
      </c>
      <c r="L17" s="19">
        <f t="shared" si="4"/>
        <v>0</v>
      </c>
      <c r="M17" s="23">
        <f t="shared" si="2"/>
        <v>0</v>
      </c>
    </row>
    <row r="18" spans="1:13" x14ac:dyDescent="0.4">
      <c r="A18" s="4">
        <v>16</v>
      </c>
      <c r="B18" s="4"/>
      <c r="C18" s="4"/>
      <c r="D18" s="10"/>
      <c r="E18" s="6">
        <v>0</v>
      </c>
      <c r="F18" s="4" t="s">
        <v>4</v>
      </c>
      <c r="G18" s="5">
        <f>IFERROR(E18/VLOOKUP(F18,Table1[#Data],2,FALSE),0)</f>
        <v>0</v>
      </c>
      <c r="I18" s="37" t="str">
        <f t="shared" si="3"/>
        <v/>
      </c>
      <c r="J18" s="19">
        <f t="shared" si="0"/>
        <v>0</v>
      </c>
      <c r="K18" s="21">
        <f t="shared" si="1"/>
        <v>0</v>
      </c>
      <c r="L18" s="19">
        <f t="shared" si="4"/>
        <v>0</v>
      </c>
      <c r="M18" s="23">
        <f t="shared" si="2"/>
        <v>0</v>
      </c>
    </row>
    <row r="19" spans="1:13" x14ac:dyDescent="0.4">
      <c r="A19" s="4">
        <v>17</v>
      </c>
      <c r="B19" s="4"/>
      <c r="C19" s="4"/>
      <c r="D19" s="10"/>
      <c r="E19" s="6">
        <v>0</v>
      </c>
      <c r="F19" s="4" t="s">
        <v>4</v>
      </c>
      <c r="G19" s="5">
        <f>IFERROR(E19/VLOOKUP(F19,Table1[#Data],2,FALSE),0)</f>
        <v>0</v>
      </c>
      <c r="I19" s="37" t="str">
        <f t="shared" si="3"/>
        <v/>
      </c>
      <c r="J19" s="19">
        <f t="shared" si="0"/>
        <v>0</v>
      </c>
      <c r="K19" s="21">
        <f t="shared" si="1"/>
        <v>0</v>
      </c>
      <c r="L19" s="19">
        <f t="shared" si="4"/>
        <v>0</v>
      </c>
      <c r="M19" s="23">
        <f t="shared" si="2"/>
        <v>0</v>
      </c>
    </row>
    <row r="20" spans="1:13" x14ac:dyDescent="0.4">
      <c r="A20" s="4">
        <v>18</v>
      </c>
      <c r="B20" s="4"/>
      <c r="C20" s="4"/>
      <c r="D20" s="10"/>
      <c r="E20" s="6">
        <v>0</v>
      </c>
      <c r="F20" s="4" t="s">
        <v>4</v>
      </c>
      <c r="G20" s="5">
        <f>IFERROR(E20/VLOOKUP(F20,Table1[#Data],2,FALSE),0)</f>
        <v>0</v>
      </c>
      <c r="I20" s="37" t="str">
        <f t="shared" si="3"/>
        <v/>
      </c>
      <c r="J20" s="19">
        <f t="shared" si="0"/>
        <v>0</v>
      </c>
      <c r="K20" s="21">
        <f t="shared" si="1"/>
        <v>0</v>
      </c>
      <c r="L20" s="19">
        <f t="shared" si="4"/>
        <v>0</v>
      </c>
      <c r="M20" s="23">
        <f t="shared" si="2"/>
        <v>0</v>
      </c>
    </row>
    <row r="21" spans="1:13" x14ac:dyDescent="0.4">
      <c r="A21" s="4">
        <v>19</v>
      </c>
      <c r="B21" s="4"/>
      <c r="C21" s="4"/>
      <c r="D21" s="10"/>
      <c r="E21" s="6">
        <v>0</v>
      </c>
      <c r="F21" s="4" t="s">
        <v>4</v>
      </c>
      <c r="G21" s="5">
        <f>IFERROR(E21/VLOOKUP(F21,Table1[#Data],2,FALSE),0)</f>
        <v>0</v>
      </c>
      <c r="I21" s="37" t="str">
        <f t="shared" si="3"/>
        <v/>
      </c>
      <c r="J21" s="19">
        <f t="shared" si="0"/>
        <v>0</v>
      </c>
      <c r="K21" s="21">
        <f t="shared" si="1"/>
        <v>0</v>
      </c>
      <c r="L21" s="19">
        <f t="shared" si="4"/>
        <v>0</v>
      </c>
      <c r="M21" s="23">
        <f t="shared" si="2"/>
        <v>0</v>
      </c>
    </row>
    <row r="22" spans="1:13" x14ac:dyDescent="0.4">
      <c r="A22" s="4">
        <v>20</v>
      </c>
      <c r="B22" s="4"/>
      <c r="C22" s="4"/>
      <c r="D22" s="10"/>
      <c r="E22" s="6">
        <v>0</v>
      </c>
      <c r="F22" s="4" t="s">
        <v>4</v>
      </c>
      <c r="G22" s="5">
        <f>IFERROR(E22/VLOOKUP(F22,Table1[#Data],2,FALSE),0)</f>
        <v>0</v>
      </c>
      <c r="I22" s="37" t="str">
        <f t="shared" si="3"/>
        <v/>
      </c>
      <c r="J22" s="19">
        <f t="shared" si="0"/>
        <v>0</v>
      </c>
      <c r="K22" s="21">
        <f t="shared" si="1"/>
        <v>0</v>
      </c>
      <c r="L22" s="19">
        <f t="shared" si="4"/>
        <v>0</v>
      </c>
      <c r="M22" s="23">
        <f t="shared" si="2"/>
        <v>0</v>
      </c>
    </row>
    <row r="23" spans="1:13" x14ac:dyDescent="0.4">
      <c r="A23" s="4">
        <v>21</v>
      </c>
      <c r="B23" s="4"/>
      <c r="C23" s="4"/>
      <c r="D23" s="10"/>
      <c r="E23" s="6">
        <v>0</v>
      </c>
      <c r="F23" s="4" t="s">
        <v>4</v>
      </c>
      <c r="G23" s="5">
        <f>IFERROR(E23/VLOOKUP(F23,Table1[#Data],2,FALSE),0)</f>
        <v>0</v>
      </c>
      <c r="I23" s="37" t="str">
        <f t="shared" si="3"/>
        <v/>
      </c>
      <c r="J23" s="19">
        <f t="shared" si="0"/>
        <v>0</v>
      </c>
      <c r="K23" s="21">
        <f t="shared" si="1"/>
        <v>0</v>
      </c>
      <c r="L23" s="19">
        <f t="shared" si="4"/>
        <v>0</v>
      </c>
      <c r="M23" s="23">
        <f t="shared" si="2"/>
        <v>0</v>
      </c>
    </row>
    <row r="24" spans="1:13" x14ac:dyDescent="0.4">
      <c r="A24" s="4">
        <v>22</v>
      </c>
      <c r="B24" s="4"/>
      <c r="C24" s="4"/>
      <c r="D24" s="10"/>
      <c r="E24" s="6">
        <v>0</v>
      </c>
      <c r="F24" s="4" t="s">
        <v>4</v>
      </c>
      <c r="G24" s="5">
        <f>IFERROR(E24/VLOOKUP(F24,Table1[#Data],2,FALSE),0)</f>
        <v>0</v>
      </c>
      <c r="I24" s="37" t="str">
        <f t="shared" si="3"/>
        <v/>
      </c>
      <c r="J24" s="19">
        <f t="shared" si="0"/>
        <v>0</v>
      </c>
      <c r="K24" s="21">
        <f t="shared" si="1"/>
        <v>0</v>
      </c>
      <c r="L24" s="19">
        <f t="shared" si="4"/>
        <v>0</v>
      </c>
      <c r="M24" s="23">
        <f t="shared" si="2"/>
        <v>0</v>
      </c>
    </row>
    <row r="25" spans="1:13" x14ac:dyDescent="0.4">
      <c r="A25" s="4">
        <v>23</v>
      </c>
      <c r="B25" s="4"/>
      <c r="C25" s="4"/>
      <c r="D25" s="10"/>
      <c r="E25" s="6">
        <v>0</v>
      </c>
      <c r="F25" s="4" t="s">
        <v>4</v>
      </c>
      <c r="G25" s="5">
        <f>IFERROR(E25/VLOOKUP(F25,Table1[#Data],2,FALSE),0)</f>
        <v>0</v>
      </c>
      <c r="I25" s="37" t="str">
        <f t="shared" si="3"/>
        <v/>
      </c>
      <c r="J25" s="19">
        <f t="shared" si="0"/>
        <v>0</v>
      </c>
      <c r="K25" s="21">
        <f t="shared" si="1"/>
        <v>0</v>
      </c>
      <c r="L25" s="19">
        <f t="shared" si="4"/>
        <v>0</v>
      </c>
      <c r="M25" s="23">
        <f t="shared" si="2"/>
        <v>0</v>
      </c>
    </row>
    <row r="26" spans="1:13" x14ac:dyDescent="0.4">
      <c r="A26" s="4">
        <v>24</v>
      </c>
      <c r="B26" s="4"/>
      <c r="C26" s="4"/>
      <c r="D26" s="10"/>
      <c r="E26" s="6">
        <v>0</v>
      </c>
      <c r="F26" s="4" t="s">
        <v>4</v>
      </c>
      <c r="G26" s="5">
        <f>IFERROR(E26/VLOOKUP(F26,Table1[#Data],2,FALSE),0)</f>
        <v>0</v>
      </c>
      <c r="I26" s="37" t="str">
        <f t="shared" si="3"/>
        <v/>
      </c>
      <c r="J26" s="19">
        <f t="shared" si="0"/>
        <v>0</v>
      </c>
      <c r="K26" s="21">
        <f t="shared" si="1"/>
        <v>0</v>
      </c>
      <c r="L26" s="19">
        <f t="shared" si="4"/>
        <v>0</v>
      </c>
      <c r="M26" s="23">
        <f t="shared" si="2"/>
        <v>0</v>
      </c>
    </row>
  </sheetData>
  <mergeCells count="3">
    <mergeCell ref="A1:D1"/>
    <mergeCell ref="E1:F1"/>
    <mergeCell ref="I1:M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Setup!$A$2:$A$6</xm:f>
          </x14:formula1>
          <xm:sqref>F3:F26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6"/>
  <sheetViews>
    <sheetView showGridLines="0" workbookViewId="0">
      <selection sqref="A1:D1"/>
    </sheetView>
  </sheetViews>
  <sheetFormatPr defaultColWidth="8.77734375" defaultRowHeight="18" x14ac:dyDescent="0.35"/>
  <cols>
    <col min="1" max="1" width="6.109375" customWidth="1"/>
    <col min="2" max="2" width="33" customWidth="1"/>
    <col min="3" max="3" width="14.33203125" customWidth="1"/>
    <col min="4" max="4" width="12.109375" style="11" customWidth="1"/>
    <col min="5" max="5" width="12.44140625" style="2" customWidth="1"/>
    <col min="6" max="6" width="8.44140625" customWidth="1"/>
    <col min="7" max="7" width="14.6640625" style="2" customWidth="1"/>
    <col min="8" max="8" width="9" customWidth="1"/>
    <col min="9" max="9" width="13.77734375" style="2" customWidth="1"/>
    <col min="10" max="10" width="10.44140625" customWidth="1"/>
    <col min="11" max="11" width="12.44140625" style="2" customWidth="1"/>
    <col min="12" max="12" width="9.44140625" customWidth="1"/>
    <col min="13" max="13" width="8.33203125" style="1" customWidth="1"/>
    <col min="14" max="14" width="7.33203125" customWidth="1"/>
    <col min="15" max="15" width="8" customWidth="1"/>
    <col min="16" max="16" width="8.33203125" customWidth="1"/>
    <col min="17" max="17" width="6.33203125" customWidth="1"/>
    <col min="18" max="18" width="12.109375" style="33" customWidth="1"/>
    <col min="19" max="19" width="17.33203125" customWidth="1"/>
    <col min="20" max="20" width="13.44140625" style="22" customWidth="1"/>
    <col min="21" max="21" width="17.6640625" customWidth="1"/>
    <col min="22" max="22" width="13.44140625" style="3" customWidth="1"/>
  </cols>
  <sheetData>
    <row r="1" spans="1:22" ht="14.4" x14ac:dyDescent="0.3">
      <c r="A1" s="42" t="s">
        <v>37</v>
      </c>
      <c r="B1" s="43"/>
      <c r="C1" s="43"/>
      <c r="D1" s="44"/>
      <c r="E1" s="45" t="s">
        <v>35</v>
      </c>
      <c r="F1" s="46"/>
      <c r="G1" s="46"/>
      <c r="H1" s="46"/>
      <c r="I1" s="46"/>
      <c r="J1" s="46"/>
      <c r="K1" s="46"/>
      <c r="L1" s="50"/>
      <c r="M1" s="47" t="s">
        <v>34</v>
      </c>
      <c r="N1" s="48"/>
      <c r="O1" s="48"/>
      <c r="P1" s="49"/>
      <c r="R1" s="28" t="s">
        <v>36</v>
      </c>
      <c r="S1" s="29"/>
      <c r="T1" s="29"/>
      <c r="U1" s="29"/>
      <c r="V1" s="30"/>
    </row>
    <row r="2" spans="1:22" s="8" customFormat="1" ht="54" x14ac:dyDescent="0.35">
      <c r="A2" s="16" t="s">
        <v>31</v>
      </c>
      <c r="B2" s="16" t="s">
        <v>19</v>
      </c>
      <c r="C2" s="16" t="s">
        <v>49</v>
      </c>
      <c r="D2" s="17" t="s">
        <v>32</v>
      </c>
      <c r="E2" s="18" t="s">
        <v>7</v>
      </c>
      <c r="F2" s="16" t="s">
        <v>6</v>
      </c>
      <c r="G2" s="18" t="s">
        <v>12</v>
      </c>
      <c r="H2" s="16" t="s">
        <v>13</v>
      </c>
      <c r="I2" s="18" t="s">
        <v>8</v>
      </c>
      <c r="J2" s="16" t="s">
        <v>10</v>
      </c>
      <c r="K2" s="18" t="s">
        <v>9</v>
      </c>
      <c r="L2" s="16" t="s">
        <v>11</v>
      </c>
      <c r="M2" s="18" t="s">
        <v>14</v>
      </c>
      <c r="N2" s="16" t="s">
        <v>16</v>
      </c>
      <c r="O2" s="16" t="s">
        <v>17</v>
      </c>
      <c r="P2" s="16" t="s">
        <v>18</v>
      </c>
      <c r="R2" s="32" t="s">
        <v>51</v>
      </c>
      <c r="S2" s="16" t="s">
        <v>33</v>
      </c>
      <c r="T2" s="20" t="s">
        <v>38</v>
      </c>
      <c r="U2" s="16" t="s">
        <v>40</v>
      </c>
      <c r="V2" s="16" t="s">
        <v>39</v>
      </c>
    </row>
    <row r="3" spans="1:22" x14ac:dyDescent="0.35">
      <c r="A3" s="12">
        <v>1</v>
      </c>
      <c r="B3" s="12" t="s">
        <v>20</v>
      </c>
      <c r="C3" s="12">
        <v>3</v>
      </c>
      <c r="D3" s="13">
        <v>4</v>
      </c>
      <c r="E3" s="15">
        <v>3</v>
      </c>
      <c r="F3" s="12" t="s">
        <v>1</v>
      </c>
      <c r="G3" s="15">
        <v>0</v>
      </c>
      <c r="H3" s="12" t="s">
        <v>4</v>
      </c>
      <c r="I3" s="15">
        <v>0</v>
      </c>
      <c r="J3" s="12" t="s">
        <v>4</v>
      </c>
      <c r="K3" s="15">
        <v>0</v>
      </c>
      <c r="L3" s="12" t="s">
        <v>4</v>
      </c>
      <c r="M3" s="14">
        <f>IFERROR(E3/VLOOKUP(F3,Table1[#Data],2,FALSE),0)</f>
        <v>3</v>
      </c>
      <c r="N3" s="14">
        <f>IFERROR(G3/VLOOKUP(H3,Table1[#Data],2,FALSE),0)</f>
        <v>0</v>
      </c>
      <c r="O3" s="14">
        <f>IFERROR(I3/VLOOKUP(J3,Table1[#Data],2,FALSE),0)</f>
        <v>0</v>
      </c>
      <c r="P3" s="14">
        <f>IFERROR(K3/VLOOKUP(L3,Table1[#Data],2,FALSE),0)</f>
        <v>0</v>
      </c>
      <c r="R3" s="31">
        <f>IF(S3&gt;0,_xlfn.RANK.EQ(T3,T$2:T$26),"")</f>
        <v>4</v>
      </c>
      <c r="S3" s="19">
        <f t="shared" ref="S3:S26" si="0">SUMIFS(S$3:S$26,D$3:D$26,A3)+SUM(M3:P3)</f>
        <v>3</v>
      </c>
      <c r="T3" s="21">
        <f t="shared" ref="T3:T26" si="1">SUMIFS(V$3:V$26,D$3:D$26,A3) + V3</f>
        <v>1</v>
      </c>
      <c r="U3" s="19">
        <f t="shared" ref="U3:U26" si="2">SUM(M3:P3)</f>
        <v>3</v>
      </c>
      <c r="V3" s="23">
        <f t="shared" ref="V3:V26" si="3">IFERROR(U3/C3, 0)</f>
        <v>1</v>
      </c>
    </row>
    <row r="4" spans="1:22" x14ac:dyDescent="0.35">
      <c r="A4" s="4">
        <v>2</v>
      </c>
      <c r="B4" s="4" t="s">
        <v>21</v>
      </c>
      <c r="C4" s="4">
        <v>4</v>
      </c>
      <c r="D4" s="10">
        <v>4</v>
      </c>
      <c r="E4" s="6">
        <v>7</v>
      </c>
      <c r="F4" s="4" t="s">
        <v>1</v>
      </c>
      <c r="G4" s="6">
        <v>0</v>
      </c>
      <c r="H4" s="4" t="s">
        <v>4</v>
      </c>
      <c r="I4" s="6">
        <v>0</v>
      </c>
      <c r="J4" s="4" t="s">
        <v>4</v>
      </c>
      <c r="K4" s="6">
        <v>0</v>
      </c>
      <c r="L4" s="4" t="s">
        <v>4</v>
      </c>
      <c r="M4" s="5">
        <f>IFERROR(E4/VLOOKUP(F4,Table1[#Data],2,FALSE),0)</f>
        <v>7</v>
      </c>
      <c r="N4" s="5">
        <f>IFERROR(G4/VLOOKUP(H4,Table1[#Data],2,FALSE),0)</f>
        <v>0</v>
      </c>
      <c r="O4" s="5">
        <f>IFERROR(I4/VLOOKUP(J4,Table1[#Data],2,FALSE),0)</f>
        <v>0</v>
      </c>
      <c r="P4" s="5">
        <f>IFERROR(K4/VLOOKUP(L4,Table1[#Data],2,FALSE),0)</f>
        <v>0</v>
      </c>
      <c r="R4" s="31">
        <f t="shared" ref="R4:R26" si="4">IF(S4&gt;0,_xlfn.RANK.EQ(T4,T$2:T$26),"")</f>
        <v>2</v>
      </c>
      <c r="S4" s="19">
        <f t="shared" si="0"/>
        <v>7</v>
      </c>
      <c r="T4" s="21">
        <f t="shared" si="1"/>
        <v>1.75</v>
      </c>
      <c r="U4" s="19">
        <f t="shared" si="2"/>
        <v>7</v>
      </c>
      <c r="V4" s="23">
        <f t="shared" si="3"/>
        <v>1.75</v>
      </c>
    </row>
    <row r="5" spans="1:22" x14ac:dyDescent="0.35">
      <c r="A5" s="4">
        <v>3</v>
      </c>
      <c r="B5" s="4" t="s">
        <v>22</v>
      </c>
      <c r="C5" s="4">
        <v>6</v>
      </c>
      <c r="D5" s="10">
        <v>4</v>
      </c>
      <c r="E5" s="6">
        <v>9</v>
      </c>
      <c r="F5" s="4" t="s">
        <v>1</v>
      </c>
      <c r="G5" s="6">
        <v>0</v>
      </c>
      <c r="H5" s="4" t="s">
        <v>4</v>
      </c>
      <c r="I5" s="6">
        <v>0</v>
      </c>
      <c r="J5" s="4" t="s">
        <v>4</v>
      </c>
      <c r="K5" s="6">
        <v>0</v>
      </c>
      <c r="L5" s="4" t="s">
        <v>4</v>
      </c>
      <c r="M5" s="5">
        <f>IFERROR(E5/VLOOKUP(F5,Table1[#Data],2,FALSE),0)</f>
        <v>9</v>
      </c>
      <c r="N5" s="5">
        <f>IFERROR(G5/VLOOKUP(H5,Table1[#Data],2,FALSE),0)</f>
        <v>0</v>
      </c>
      <c r="O5" s="5">
        <f>IFERROR(I5/VLOOKUP(J5,Table1[#Data],2,FALSE),0)</f>
        <v>0</v>
      </c>
      <c r="P5" s="5">
        <f>IFERROR(K5/VLOOKUP(L5,Table1[#Data],2,FALSE),0)</f>
        <v>0</v>
      </c>
      <c r="R5" s="31">
        <f t="shared" si="4"/>
        <v>3</v>
      </c>
      <c r="S5" s="19">
        <f t="shared" si="0"/>
        <v>9</v>
      </c>
      <c r="T5" s="21">
        <f t="shared" si="1"/>
        <v>1.5</v>
      </c>
      <c r="U5" s="19">
        <f t="shared" si="2"/>
        <v>9</v>
      </c>
      <c r="V5" s="23">
        <f t="shared" si="3"/>
        <v>1.5</v>
      </c>
    </row>
    <row r="6" spans="1:22" x14ac:dyDescent="0.35">
      <c r="A6" s="4">
        <v>4</v>
      </c>
      <c r="B6" s="4" t="s">
        <v>48</v>
      </c>
      <c r="C6" s="4">
        <v>10</v>
      </c>
      <c r="D6" s="10"/>
      <c r="E6" s="6">
        <v>0</v>
      </c>
      <c r="F6" s="4" t="s">
        <v>1</v>
      </c>
      <c r="G6" s="6">
        <v>0</v>
      </c>
      <c r="H6" s="4" t="s">
        <v>4</v>
      </c>
      <c r="I6" s="6">
        <v>0</v>
      </c>
      <c r="J6" s="4" t="s">
        <v>4</v>
      </c>
      <c r="K6" s="6">
        <v>0</v>
      </c>
      <c r="L6" s="4" t="s">
        <v>4</v>
      </c>
      <c r="M6" s="5">
        <f>IFERROR(E6/VLOOKUP(F6,Table1[#Data],2,FALSE),0)</f>
        <v>0</v>
      </c>
      <c r="N6" s="5">
        <f>IFERROR(G6/VLOOKUP(H6,Table1[#Data],2,FALSE),0)</f>
        <v>0</v>
      </c>
      <c r="O6" s="5">
        <f>IFERROR(I6/VLOOKUP(J6,Table1[#Data],2,FALSE),0)</f>
        <v>0</v>
      </c>
      <c r="P6" s="5">
        <f>IFERROR(K6/VLOOKUP(L6,Table1[#Data],2,FALSE),0)</f>
        <v>0</v>
      </c>
      <c r="R6" s="31">
        <f t="shared" si="4"/>
        <v>1</v>
      </c>
      <c r="S6" s="19">
        <f t="shared" si="0"/>
        <v>19</v>
      </c>
      <c r="T6" s="21">
        <f t="shared" si="1"/>
        <v>4.25</v>
      </c>
      <c r="U6" s="19">
        <f t="shared" si="2"/>
        <v>0</v>
      </c>
      <c r="V6" s="23">
        <f t="shared" si="3"/>
        <v>0</v>
      </c>
    </row>
    <row r="7" spans="1:22" x14ac:dyDescent="0.35">
      <c r="A7" s="4">
        <v>5</v>
      </c>
      <c r="B7" s="4"/>
      <c r="C7" s="4"/>
      <c r="D7" s="10"/>
      <c r="E7" s="6">
        <v>0</v>
      </c>
      <c r="F7" s="4" t="s">
        <v>4</v>
      </c>
      <c r="G7" s="6">
        <v>0</v>
      </c>
      <c r="H7" s="4" t="s">
        <v>4</v>
      </c>
      <c r="I7" s="6">
        <v>0</v>
      </c>
      <c r="J7" s="4" t="s">
        <v>4</v>
      </c>
      <c r="K7" s="6">
        <v>0</v>
      </c>
      <c r="L7" s="4" t="s">
        <v>4</v>
      </c>
      <c r="M7" s="5">
        <f>IFERROR(E7/VLOOKUP(F7,Table1[#Data],2,FALSE),0)</f>
        <v>0</v>
      </c>
      <c r="N7" s="5">
        <f>IFERROR(G7/VLOOKUP(H7,Table1[#Data],2,FALSE),0)</f>
        <v>0</v>
      </c>
      <c r="O7" s="5">
        <f>IFERROR(I7/VLOOKUP(J7,Table1[#Data],2,FALSE),0)</f>
        <v>0</v>
      </c>
      <c r="P7" s="5">
        <f>IFERROR(K7/VLOOKUP(L7,Table1[#Data],2,FALSE),0)</f>
        <v>0</v>
      </c>
      <c r="R7" s="31" t="str">
        <f t="shared" si="4"/>
        <v/>
      </c>
      <c r="S7" s="19">
        <f t="shared" si="0"/>
        <v>0</v>
      </c>
      <c r="T7" s="21">
        <f t="shared" si="1"/>
        <v>0</v>
      </c>
      <c r="U7" s="19">
        <f t="shared" si="2"/>
        <v>0</v>
      </c>
      <c r="V7" s="23">
        <f t="shared" si="3"/>
        <v>0</v>
      </c>
    </row>
    <row r="8" spans="1:22" x14ac:dyDescent="0.35">
      <c r="A8" s="4">
        <v>6</v>
      </c>
      <c r="B8" s="4"/>
      <c r="C8" s="4"/>
      <c r="D8" s="10"/>
      <c r="E8" s="6">
        <v>0</v>
      </c>
      <c r="F8" s="4" t="s">
        <v>4</v>
      </c>
      <c r="G8" s="6">
        <v>0</v>
      </c>
      <c r="H8" s="4" t="s">
        <v>4</v>
      </c>
      <c r="I8" s="6">
        <v>0</v>
      </c>
      <c r="J8" s="4" t="s">
        <v>4</v>
      </c>
      <c r="K8" s="6">
        <v>0</v>
      </c>
      <c r="L8" s="4" t="s">
        <v>4</v>
      </c>
      <c r="M8" s="5">
        <f>IFERROR(E8/VLOOKUP(F8,Table1[#Data],2,FALSE),0)</f>
        <v>0</v>
      </c>
      <c r="N8" s="5">
        <f>IFERROR(G8/VLOOKUP(H8,Table1[#Data],2,FALSE),0)</f>
        <v>0</v>
      </c>
      <c r="O8" s="5">
        <f>IFERROR(I8/VLOOKUP(J8,Table1[#Data],2,FALSE),0)</f>
        <v>0</v>
      </c>
      <c r="P8" s="5">
        <f>IFERROR(K8/VLOOKUP(L8,Table1[#Data],2,FALSE),0)</f>
        <v>0</v>
      </c>
      <c r="R8" s="31" t="str">
        <f t="shared" si="4"/>
        <v/>
      </c>
      <c r="S8" s="19">
        <f t="shared" si="0"/>
        <v>0</v>
      </c>
      <c r="T8" s="21">
        <f t="shared" si="1"/>
        <v>0</v>
      </c>
      <c r="U8" s="19">
        <f t="shared" si="2"/>
        <v>0</v>
      </c>
      <c r="V8" s="23">
        <f t="shared" si="3"/>
        <v>0</v>
      </c>
    </row>
    <row r="9" spans="1:22" x14ac:dyDescent="0.35">
      <c r="A9" s="4">
        <v>7</v>
      </c>
      <c r="B9" s="4"/>
      <c r="C9" s="4"/>
      <c r="D9" s="10"/>
      <c r="E9" s="6">
        <v>0</v>
      </c>
      <c r="F9" s="4" t="s">
        <v>4</v>
      </c>
      <c r="G9" s="6">
        <v>0</v>
      </c>
      <c r="H9" s="4" t="s">
        <v>4</v>
      </c>
      <c r="I9" s="6">
        <v>0</v>
      </c>
      <c r="J9" s="4" t="s">
        <v>4</v>
      </c>
      <c r="K9" s="6">
        <v>0</v>
      </c>
      <c r="L9" s="4" t="s">
        <v>4</v>
      </c>
      <c r="M9" s="5">
        <f>IFERROR(E9/VLOOKUP(F9,Table1[#Data],2,FALSE),0)</f>
        <v>0</v>
      </c>
      <c r="N9" s="5">
        <f>IFERROR(G9/VLOOKUP(H9,Table1[#Data],2,FALSE),0)</f>
        <v>0</v>
      </c>
      <c r="O9" s="5">
        <f>IFERROR(I9/VLOOKUP(J9,Table1[#Data],2,FALSE),0)</f>
        <v>0</v>
      </c>
      <c r="P9" s="5">
        <f>IFERROR(K9/VLOOKUP(L9,Table1[#Data],2,FALSE),0)</f>
        <v>0</v>
      </c>
      <c r="R9" s="31" t="str">
        <f t="shared" si="4"/>
        <v/>
      </c>
      <c r="S9" s="19">
        <f t="shared" si="0"/>
        <v>0</v>
      </c>
      <c r="T9" s="21">
        <f t="shared" si="1"/>
        <v>0</v>
      </c>
      <c r="U9" s="19">
        <f t="shared" si="2"/>
        <v>0</v>
      </c>
      <c r="V9" s="23">
        <f t="shared" si="3"/>
        <v>0</v>
      </c>
    </row>
    <row r="10" spans="1:22" x14ac:dyDescent="0.35">
      <c r="A10" s="4">
        <v>8</v>
      </c>
      <c r="B10" s="4"/>
      <c r="C10" s="4"/>
      <c r="D10" s="10"/>
      <c r="E10" s="6">
        <v>0</v>
      </c>
      <c r="F10" s="4" t="s">
        <v>4</v>
      </c>
      <c r="G10" s="6">
        <v>0</v>
      </c>
      <c r="H10" s="4" t="s">
        <v>4</v>
      </c>
      <c r="I10" s="6">
        <v>0</v>
      </c>
      <c r="J10" s="4" t="s">
        <v>4</v>
      </c>
      <c r="K10" s="6">
        <v>0</v>
      </c>
      <c r="L10" s="4" t="s">
        <v>4</v>
      </c>
      <c r="M10" s="5">
        <f>IFERROR(E10/VLOOKUP(F10,Table1[#Data],2,FALSE),0)</f>
        <v>0</v>
      </c>
      <c r="N10" s="5">
        <f>IFERROR(G10/VLOOKUP(H10,Table1[#Data],2,FALSE),0)</f>
        <v>0</v>
      </c>
      <c r="O10" s="5">
        <f>IFERROR(I10/VLOOKUP(J10,Table1[#Data],2,FALSE),0)</f>
        <v>0</v>
      </c>
      <c r="P10" s="5">
        <f>IFERROR(K10/VLOOKUP(L10,Table1[#Data],2,FALSE),0)</f>
        <v>0</v>
      </c>
      <c r="R10" s="31" t="str">
        <f t="shared" si="4"/>
        <v/>
      </c>
      <c r="S10" s="19">
        <f t="shared" si="0"/>
        <v>0</v>
      </c>
      <c r="T10" s="21">
        <f t="shared" si="1"/>
        <v>0</v>
      </c>
      <c r="U10" s="19">
        <f t="shared" si="2"/>
        <v>0</v>
      </c>
      <c r="V10" s="23">
        <f t="shared" si="3"/>
        <v>0</v>
      </c>
    </row>
    <row r="11" spans="1:22" x14ac:dyDescent="0.35">
      <c r="A11" s="4">
        <v>9</v>
      </c>
      <c r="B11" s="4"/>
      <c r="C11" s="4"/>
      <c r="D11" s="10"/>
      <c r="E11" s="6">
        <v>0</v>
      </c>
      <c r="F11" s="4" t="s">
        <v>4</v>
      </c>
      <c r="G11" s="6">
        <v>0</v>
      </c>
      <c r="H11" s="4" t="s">
        <v>4</v>
      </c>
      <c r="I11" s="6">
        <v>0</v>
      </c>
      <c r="J11" s="4" t="s">
        <v>4</v>
      </c>
      <c r="K11" s="6">
        <v>0</v>
      </c>
      <c r="L11" s="4" t="s">
        <v>4</v>
      </c>
      <c r="M11" s="5">
        <f>IFERROR(E11/VLOOKUP(F11,Table1[#Data],2,FALSE),0)</f>
        <v>0</v>
      </c>
      <c r="N11" s="5">
        <f>IFERROR(G11/VLOOKUP(H11,Table1[#Data],2,FALSE),0)</f>
        <v>0</v>
      </c>
      <c r="O11" s="5">
        <f>IFERROR(I11/VLOOKUP(J11,Table1[#Data],2,FALSE),0)</f>
        <v>0</v>
      </c>
      <c r="P11" s="5">
        <f>IFERROR(K11/VLOOKUP(L11,Table1[#Data],2,FALSE),0)</f>
        <v>0</v>
      </c>
      <c r="R11" s="31" t="str">
        <f t="shared" si="4"/>
        <v/>
      </c>
      <c r="S11" s="19">
        <f t="shared" si="0"/>
        <v>0</v>
      </c>
      <c r="T11" s="21">
        <f t="shared" si="1"/>
        <v>0</v>
      </c>
      <c r="U11" s="19">
        <f t="shared" si="2"/>
        <v>0</v>
      </c>
      <c r="V11" s="23">
        <f t="shared" si="3"/>
        <v>0</v>
      </c>
    </row>
    <row r="12" spans="1:22" x14ac:dyDescent="0.35">
      <c r="A12" s="4">
        <v>10</v>
      </c>
      <c r="B12" s="4"/>
      <c r="C12" s="4"/>
      <c r="D12" s="10"/>
      <c r="E12" s="6">
        <v>0</v>
      </c>
      <c r="F12" s="4" t="s">
        <v>4</v>
      </c>
      <c r="G12" s="6">
        <v>0</v>
      </c>
      <c r="H12" s="4" t="s">
        <v>4</v>
      </c>
      <c r="I12" s="6">
        <v>0</v>
      </c>
      <c r="J12" s="4" t="s">
        <v>4</v>
      </c>
      <c r="K12" s="6">
        <v>0</v>
      </c>
      <c r="L12" s="4" t="s">
        <v>4</v>
      </c>
      <c r="M12" s="5">
        <f>IFERROR(E12/VLOOKUP(F12,Table1[#Data],2,FALSE),0)</f>
        <v>0</v>
      </c>
      <c r="N12" s="5">
        <f>IFERROR(G12/VLOOKUP(H12,Table1[#Data],2,FALSE),0)</f>
        <v>0</v>
      </c>
      <c r="O12" s="5">
        <f>IFERROR(I12/VLOOKUP(J12,Table1[#Data],2,FALSE),0)</f>
        <v>0</v>
      </c>
      <c r="P12" s="5">
        <f>IFERROR(K12/VLOOKUP(L12,Table1[#Data],2,FALSE),0)</f>
        <v>0</v>
      </c>
      <c r="R12" s="31" t="str">
        <f t="shared" si="4"/>
        <v/>
      </c>
      <c r="S12" s="19">
        <f t="shared" si="0"/>
        <v>0</v>
      </c>
      <c r="T12" s="21">
        <f t="shared" si="1"/>
        <v>0</v>
      </c>
      <c r="U12" s="19">
        <f t="shared" si="2"/>
        <v>0</v>
      </c>
      <c r="V12" s="23">
        <f t="shared" si="3"/>
        <v>0</v>
      </c>
    </row>
    <row r="13" spans="1:22" x14ac:dyDescent="0.35">
      <c r="A13" s="4">
        <v>11</v>
      </c>
      <c r="B13" s="4"/>
      <c r="C13" s="4"/>
      <c r="D13" s="10"/>
      <c r="E13" s="6">
        <v>0</v>
      </c>
      <c r="F13" s="4" t="s">
        <v>4</v>
      </c>
      <c r="G13" s="6">
        <v>0</v>
      </c>
      <c r="H13" s="4" t="s">
        <v>4</v>
      </c>
      <c r="I13" s="6">
        <v>0</v>
      </c>
      <c r="J13" s="4" t="s">
        <v>4</v>
      </c>
      <c r="K13" s="6">
        <v>0</v>
      </c>
      <c r="L13" s="4" t="s">
        <v>4</v>
      </c>
      <c r="M13" s="5">
        <f>IFERROR(E13/VLOOKUP(F13,Table1[#Data],2,FALSE),0)</f>
        <v>0</v>
      </c>
      <c r="N13" s="5">
        <f>IFERROR(G13/VLOOKUP(H13,Table1[#Data],2,FALSE),0)</f>
        <v>0</v>
      </c>
      <c r="O13" s="5">
        <f>IFERROR(I13/VLOOKUP(J13,Table1[#Data],2,FALSE),0)</f>
        <v>0</v>
      </c>
      <c r="P13" s="5">
        <f>IFERROR(K13/VLOOKUP(L13,Table1[#Data],2,FALSE),0)</f>
        <v>0</v>
      </c>
      <c r="R13" s="31" t="str">
        <f t="shared" si="4"/>
        <v/>
      </c>
      <c r="S13" s="19">
        <f t="shared" si="0"/>
        <v>0</v>
      </c>
      <c r="T13" s="21">
        <f t="shared" si="1"/>
        <v>0</v>
      </c>
      <c r="U13" s="19">
        <f t="shared" si="2"/>
        <v>0</v>
      </c>
      <c r="V13" s="23">
        <f t="shared" si="3"/>
        <v>0</v>
      </c>
    </row>
    <row r="14" spans="1:22" x14ac:dyDescent="0.35">
      <c r="A14" s="4">
        <v>12</v>
      </c>
      <c r="B14" s="4"/>
      <c r="C14" s="4"/>
      <c r="D14" s="10"/>
      <c r="E14" s="6">
        <v>0</v>
      </c>
      <c r="F14" s="4" t="s">
        <v>4</v>
      </c>
      <c r="G14" s="6">
        <v>0</v>
      </c>
      <c r="H14" s="4" t="s">
        <v>4</v>
      </c>
      <c r="I14" s="6">
        <v>0</v>
      </c>
      <c r="J14" s="4" t="s">
        <v>4</v>
      </c>
      <c r="K14" s="6">
        <v>0</v>
      </c>
      <c r="L14" s="4" t="s">
        <v>4</v>
      </c>
      <c r="M14" s="5">
        <f>IFERROR(E14/VLOOKUP(F14,Table1[#Data],2,FALSE),0)</f>
        <v>0</v>
      </c>
      <c r="N14" s="5">
        <f>IFERROR(G14/VLOOKUP(H14,Table1[#Data],2,FALSE),0)</f>
        <v>0</v>
      </c>
      <c r="O14" s="5">
        <f>IFERROR(I14/VLOOKUP(J14,Table1[#Data],2,FALSE),0)</f>
        <v>0</v>
      </c>
      <c r="P14" s="5">
        <f>IFERROR(K14/VLOOKUP(L14,Table1[#Data],2,FALSE),0)</f>
        <v>0</v>
      </c>
      <c r="R14" s="31" t="str">
        <f t="shared" si="4"/>
        <v/>
      </c>
      <c r="S14" s="19">
        <f t="shared" si="0"/>
        <v>0</v>
      </c>
      <c r="T14" s="21">
        <f t="shared" si="1"/>
        <v>0</v>
      </c>
      <c r="U14" s="19">
        <f t="shared" si="2"/>
        <v>0</v>
      </c>
      <c r="V14" s="23">
        <f t="shared" si="3"/>
        <v>0</v>
      </c>
    </row>
    <row r="15" spans="1:22" x14ac:dyDescent="0.35">
      <c r="A15" s="4">
        <v>13</v>
      </c>
      <c r="B15" s="4"/>
      <c r="C15" s="4"/>
      <c r="D15" s="10"/>
      <c r="E15" s="6">
        <v>0</v>
      </c>
      <c r="F15" s="4" t="s">
        <v>4</v>
      </c>
      <c r="G15" s="6">
        <v>0</v>
      </c>
      <c r="H15" s="4" t="s">
        <v>4</v>
      </c>
      <c r="I15" s="6">
        <v>0</v>
      </c>
      <c r="J15" s="4" t="s">
        <v>4</v>
      </c>
      <c r="K15" s="6">
        <v>0</v>
      </c>
      <c r="L15" s="4" t="s">
        <v>4</v>
      </c>
      <c r="M15" s="5">
        <f>IFERROR(E15/VLOOKUP(F15,Table1[#Data],2,FALSE),0)</f>
        <v>0</v>
      </c>
      <c r="N15" s="5">
        <f>IFERROR(G15/VLOOKUP(H15,Table1[#Data],2,FALSE),0)</f>
        <v>0</v>
      </c>
      <c r="O15" s="5">
        <f>IFERROR(I15/VLOOKUP(J15,Table1[#Data],2,FALSE),0)</f>
        <v>0</v>
      </c>
      <c r="P15" s="5">
        <f>IFERROR(K15/VLOOKUP(L15,Table1[#Data],2,FALSE),0)</f>
        <v>0</v>
      </c>
      <c r="R15" s="31" t="str">
        <f t="shared" si="4"/>
        <v/>
      </c>
      <c r="S15" s="19">
        <f t="shared" si="0"/>
        <v>0</v>
      </c>
      <c r="T15" s="21">
        <f t="shared" si="1"/>
        <v>0</v>
      </c>
      <c r="U15" s="19">
        <f t="shared" si="2"/>
        <v>0</v>
      </c>
      <c r="V15" s="23">
        <f t="shared" si="3"/>
        <v>0</v>
      </c>
    </row>
    <row r="16" spans="1:22" x14ac:dyDescent="0.35">
      <c r="A16" s="4">
        <v>14</v>
      </c>
      <c r="B16" s="4"/>
      <c r="C16" s="4"/>
      <c r="D16" s="10"/>
      <c r="E16" s="6">
        <v>0</v>
      </c>
      <c r="F16" s="4" t="s">
        <v>4</v>
      </c>
      <c r="G16" s="6">
        <v>0</v>
      </c>
      <c r="H16" s="4" t="s">
        <v>4</v>
      </c>
      <c r="I16" s="6">
        <v>0</v>
      </c>
      <c r="J16" s="4" t="s">
        <v>4</v>
      </c>
      <c r="K16" s="6">
        <v>0</v>
      </c>
      <c r="L16" s="4" t="s">
        <v>4</v>
      </c>
      <c r="M16" s="5">
        <f>IFERROR(E16/VLOOKUP(F16,Table1[#Data],2,FALSE),0)</f>
        <v>0</v>
      </c>
      <c r="N16" s="5">
        <f>IFERROR(G16/VLOOKUP(H16,Table1[#Data],2,FALSE),0)</f>
        <v>0</v>
      </c>
      <c r="O16" s="5">
        <f>IFERROR(I16/VLOOKUP(J16,Table1[#Data],2,FALSE),0)</f>
        <v>0</v>
      </c>
      <c r="P16" s="5">
        <f>IFERROR(K16/VLOOKUP(L16,Table1[#Data],2,FALSE),0)</f>
        <v>0</v>
      </c>
      <c r="R16" s="31" t="str">
        <f t="shared" si="4"/>
        <v/>
      </c>
      <c r="S16" s="19">
        <f t="shared" si="0"/>
        <v>0</v>
      </c>
      <c r="T16" s="21">
        <f t="shared" si="1"/>
        <v>0</v>
      </c>
      <c r="U16" s="19">
        <f t="shared" si="2"/>
        <v>0</v>
      </c>
      <c r="V16" s="23">
        <f t="shared" si="3"/>
        <v>0</v>
      </c>
    </row>
    <row r="17" spans="1:22" x14ac:dyDescent="0.35">
      <c r="A17" s="4">
        <v>15</v>
      </c>
      <c r="B17" s="4"/>
      <c r="C17" s="4"/>
      <c r="D17" s="10"/>
      <c r="E17" s="6">
        <v>0</v>
      </c>
      <c r="F17" s="4" t="s">
        <v>4</v>
      </c>
      <c r="G17" s="6">
        <v>0</v>
      </c>
      <c r="H17" s="4" t="s">
        <v>4</v>
      </c>
      <c r="I17" s="6">
        <v>0</v>
      </c>
      <c r="J17" s="4" t="s">
        <v>4</v>
      </c>
      <c r="K17" s="6">
        <v>0</v>
      </c>
      <c r="L17" s="4" t="s">
        <v>4</v>
      </c>
      <c r="M17" s="5">
        <f>IFERROR(E17/VLOOKUP(F17,Table1[#Data],2,FALSE),0)</f>
        <v>0</v>
      </c>
      <c r="N17" s="5">
        <f>IFERROR(G17/VLOOKUP(H17,Table1[#Data],2,FALSE),0)</f>
        <v>0</v>
      </c>
      <c r="O17" s="5">
        <f>IFERROR(I17/VLOOKUP(J17,Table1[#Data],2,FALSE),0)</f>
        <v>0</v>
      </c>
      <c r="P17" s="5">
        <f>IFERROR(K17/VLOOKUP(L17,Table1[#Data],2,FALSE),0)</f>
        <v>0</v>
      </c>
      <c r="R17" s="31" t="str">
        <f t="shared" si="4"/>
        <v/>
      </c>
      <c r="S17" s="19">
        <f t="shared" si="0"/>
        <v>0</v>
      </c>
      <c r="T17" s="21">
        <f t="shared" si="1"/>
        <v>0</v>
      </c>
      <c r="U17" s="19">
        <f t="shared" si="2"/>
        <v>0</v>
      </c>
      <c r="V17" s="23">
        <f t="shared" si="3"/>
        <v>0</v>
      </c>
    </row>
    <row r="18" spans="1:22" x14ac:dyDescent="0.35">
      <c r="A18" s="4">
        <v>16</v>
      </c>
      <c r="B18" s="4"/>
      <c r="C18" s="4"/>
      <c r="D18" s="10"/>
      <c r="E18" s="6">
        <v>0</v>
      </c>
      <c r="F18" s="4" t="s">
        <v>4</v>
      </c>
      <c r="G18" s="6">
        <v>0</v>
      </c>
      <c r="H18" s="4" t="s">
        <v>4</v>
      </c>
      <c r="I18" s="6">
        <v>0</v>
      </c>
      <c r="J18" s="4" t="s">
        <v>4</v>
      </c>
      <c r="K18" s="6">
        <v>0</v>
      </c>
      <c r="L18" s="4" t="s">
        <v>4</v>
      </c>
      <c r="M18" s="5">
        <f>IFERROR(E18/VLOOKUP(F18,Table1[#Data],2,FALSE),0)</f>
        <v>0</v>
      </c>
      <c r="N18" s="5">
        <f>IFERROR(G18/VLOOKUP(H18,Table1[#Data],2,FALSE),0)</f>
        <v>0</v>
      </c>
      <c r="O18" s="5">
        <f>IFERROR(I18/VLOOKUP(J18,Table1[#Data],2,FALSE),0)</f>
        <v>0</v>
      </c>
      <c r="P18" s="5">
        <f>IFERROR(K18/VLOOKUP(L18,Table1[#Data],2,FALSE),0)</f>
        <v>0</v>
      </c>
      <c r="R18" s="31" t="str">
        <f t="shared" si="4"/>
        <v/>
      </c>
      <c r="S18" s="19">
        <f t="shared" si="0"/>
        <v>0</v>
      </c>
      <c r="T18" s="21">
        <f t="shared" si="1"/>
        <v>0</v>
      </c>
      <c r="U18" s="19">
        <f t="shared" si="2"/>
        <v>0</v>
      </c>
      <c r="V18" s="23">
        <f t="shared" si="3"/>
        <v>0</v>
      </c>
    </row>
    <row r="19" spans="1:22" x14ac:dyDescent="0.35">
      <c r="A19" s="4">
        <v>17</v>
      </c>
      <c r="B19" s="4"/>
      <c r="C19" s="4"/>
      <c r="D19" s="10"/>
      <c r="E19" s="6">
        <v>0</v>
      </c>
      <c r="F19" s="4" t="s">
        <v>4</v>
      </c>
      <c r="G19" s="6">
        <v>0</v>
      </c>
      <c r="H19" s="4" t="s">
        <v>4</v>
      </c>
      <c r="I19" s="6">
        <v>0</v>
      </c>
      <c r="J19" s="4" t="s">
        <v>4</v>
      </c>
      <c r="K19" s="6">
        <v>0</v>
      </c>
      <c r="L19" s="4" t="s">
        <v>4</v>
      </c>
      <c r="M19" s="5">
        <f>IFERROR(E19/VLOOKUP(F19,Table1[#Data],2,FALSE),0)</f>
        <v>0</v>
      </c>
      <c r="N19" s="5">
        <f>IFERROR(G19/VLOOKUP(H19,Table1[#Data],2,FALSE),0)</f>
        <v>0</v>
      </c>
      <c r="O19" s="5">
        <f>IFERROR(I19/VLOOKUP(J19,Table1[#Data],2,FALSE),0)</f>
        <v>0</v>
      </c>
      <c r="P19" s="5">
        <f>IFERROR(K19/VLOOKUP(L19,Table1[#Data],2,FALSE),0)</f>
        <v>0</v>
      </c>
      <c r="R19" s="31" t="str">
        <f t="shared" si="4"/>
        <v/>
      </c>
      <c r="S19" s="19">
        <f t="shared" si="0"/>
        <v>0</v>
      </c>
      <c r="T19" s="21">
        <f t="shared" si="1"/>
        <v>0</v>
      </c>
      <c r="U19" s="19">
        <f t="shared" si="2"/>
        <v>0</v>
      </c>
      <c r="V19" s="23">
        <f t="shared" si="3"/>
        <v>0</v>
      </c>
    </row>
    <row r="20" spans="1:22" x14ac:dyDescent="0.35">
      <c r="A20" s="4">
        <v>18</v>
      </c>
      <c r="B20" s="4"/>
      <c r="C20" s="4"/>
      <c r="D20" s="10"/>
      <c r="E20" s="6">
        <v>0</v>
      </c>
      <c r="F20" s="4" t="s">
        <v>4</v>
      </c>
      <c r="G20" s="6">
        <v>0</v>
      </c>
      <c r="H20" s="4" t="s">
        <v>4</v>
      </c>
      <c r="I20" s="6">
        <v>0</v>
      </c>
      <c r="J20" s="4" t="s">
        <v>4</v>
      </c>
      <c r="K20" s="6">
        <v>0</v>
      </c>
      <c r="L20" s="4" t="s">
        <v>4</v>
      </c>
      <c r="M20" s="5">
        <f>IFERROR(E20/VLOOKUP(F20,Table1[#Data],2,FALSE),0)</f>
        <v>0</v>
      </c>
      <c r="N20" s="5">
        <f>IFERROR(G20/VLOOKUP(H20,Table1[#Data],2,FALSE),0)</f>
        <v>0</v>
      </c>
      <c r="O20" s="5">
        <f>IFERROR(I20/VLOOKUP(J20,Table1[#Data],2,FALSE),0)</f>
        <v>0</v>
      </c>
      <c r="P20" s="5">
        <f>IFERROR(K20/VLOOKUP(L20,Table1[#Data],2,FALSE),0)</f>
        <v>0</v>
      </c>
      <c r="R20" s="31" t="str">
        <f t="shared" si="4"/>
        <v/>
      </c>
      <c r="S20" s="19">
        <f t="shared" si="0"/>
        <v>0</v>
      </c>
      <c r="T20" s="21">
        <f t="shared" si="1"/>
        <v>0</v>
      </c>
      <c r="U20" s="19">
        <f t="shared" si="2"/>
        <v>0</v>
      </c>
      <c r="V20" s="23">
        <f t="shared" si="3"/>
        <v>0</v>
      </c>
    </row>
    <row r="21" spans="1:22" x14ac:dyDescent="0.35">
      <c r="A21" s="4">
        <v>19</v>
      </c>
      <c r="B21" s="4"/>
      <c r="C21" s="4"/>
      <c r="D21" s="10"/>
      <c r="E21" s="6">
        <v>0</v>
      </c>
      <c r="F21" s="4" t="s">
        <v>4</v>
      </c>
      <c r="G21" s="6">
        <v>0</v>
      </c>
      <c r="H21" s="4" t="s">
        <v>4</v>
      </c>
      <c r="I21" s="6">
        <v>0</v>
      </c>
      <c r="J21" s="4" t="s">
        <v>4</v>
      </c>
      <c r="K21" s="6">
        <v>0</v>
      </c>
      <c r="L21" s="4" t="s">
        <v>4</v>
      </c>
      <c r="M21" s="5">
        <f>IFERROR(E21/VLOOKUP(F21,Table1[#Data],2,FALSE),0)</f>
        <v>0</v>
      </c>
      <c r="N21" s="5">
        <f>IFERROR(G21/VLOOKUP(H21,Table1[#Data],2,FALSE),0)</f>
        <v>0</v>
      </c>
      <c r="O21" s="5">
        <f>IFERROR(I21/VLOOKUP(J21,Table1[#Data],2,FALSE),0)</f>
        <v>0</v>
      </c>
      <c r="P21" s="5">
        <f>IFERROR(K21/VLOOKUP(L21,Table1[#Data],2,FALSE),0)</f>
        <v>0</v>
      </c>
      <c r="R21" s="31" t="str">
        <f t="shared" si="4"/>
        <v/>
      </c>
      <c r="S21" s="19">
        <f t="shared" si="0"/>
        <v>0</v>
      </c>
      <c r="T21" s="21">
        <f t="shared" si="1"/>
        <v>0</v>
      </c>
      <c r="U21" s="19">
        <f t="shared" si="2"/>
        <v>0</v>
      </c>
      <c r="V21" s="23">
        <f t="shared" si="3"/>
        <v>0</v>
      </c>
    </row>
    <row r="22" spans="1:22" x14ac:dyDescent="0.35">
      <c r="A22" s="4">
        <v>20</v>
      </c>
      <c r="B22" s="4"/>
      <c r="C22" s="4"/>
      <c r="D22" s="10"/>
      <c r="E22" s="6">
        <v>0</v>
      </c>
      <c r="F22" s="4" t="s">
        <v>4</v>
      </c>
      <c r="G22" s="6">
        <v>0</v>
      </c>
      <c r="H22" s="4" t="s">
        <v>4</v>
      </c>
      <c r="I22" s="6">
        <v>0</v>
      </c>
      <c r="J22" s="4" t="s">
        <v>4</v>
      </c>
      <c r="K22" s="6">
        <v>0</v>
      </c>
      <c r="L22" s="4" t="s">
        <v>4</v>
      </c>
      <c r="M22" s="5">
        <f>IFERROR(E22/VLOOKUP(F22,Table1[#Data],2,FALSE),0)</f>
        <v>0</v>
      </c>
      <c r="N22" s="5">
        <f>IFERROR(G22/VLOOKUP(H22,Table1[#Data],2,FALSE),0)</f>
        <v>0</v>
      </c>
      <c r="O22" s="5">
        <f>IFERROR(I22/VLOOKUP(J22,Table1[#Data],2,FALSE),0)</f>
        <v>0</v>
      </c>
      <c r="P22" s="5">
        <f>IFERROR(K22/VLOOKUP(L22,Table1[#Data],2,FALSE),0)</f>
        <v>0</v>
      </c>
      <c r="R22" s="31" t="str">
        <f t="shared" si="4"/>
        <v/>
      </c>
      <c r="S22" s="19">
        <f t="shared" si="0"/>
        <v>0</v>
      </c>
      <c r="T22" s="21">
        <f t="shared" si="1"/>
        <v>0</v>
      </c>
      <c r="U22" s="19">
        <f t="shared" si="2"/>
        <v>0</v>
      </c>
      <c r="V22" s="23">
        <f t="shared" si="3"/>
        <v>0</v>
      </c>
    </row>
    <row r="23" spans="1:22" x14ac:dyDescent="0.35">
      <c r="A23" s="4">
        <v>21</v>
      </c>
      <c r="B23" s="4"/>
      <c r="C23" s="4"/>
      <c r="D23" s="10"/>
      <c r="E23" s="6">
        <v>0</v>
      </c>
      <c r="F23" s="4" t="s">
        <v>4</v>
      </c>
      <c r="G23" s="6">
        <v>0</v>
      </c>
      <c r="H23" s="4" t="s">
        <v>4</v>
      </c>
      <c r="I23" s="6">
        <v>0</v>
      </c>
      <c r="J23" s="4" t="s">
        <v>4</v>
      </c>
      <c r="K23" s="6">
        <v>0</v>
      </c>
      <c r="L23" s="4" t="s">
        <v>4</v>
      </c>
      <c r="M23" s="5">
        <f>IFERROR(E23/VLOOKUP(F23,Table1[#Data],2,FALSE),0)</f>
        <v>0</v>
      </c>
      <c r="N23" s="5">
        <f>IFERROR(G23/VLOOKUP(H23,Table1[#Data],2,FALSE),0)</f>
        <v>0</v>
      </c>
      <c r="O23" s="5">
        <f>IFERROR(I23/VLOOKUP(J23,Table1[#Data],2,FALSE),0)</f>
        <v>0</v>
      </c>
      <c r="P23" s="5">
        <f>IFERROR(K23/VLOOKUP(L23,Table1[#Data],2,FALSE),0)</f>
        <v>0</v>
      </c>
      <c r="R23" s="31" t="str">
        <f t="shared" si="4"/>
        <v/>
      </c>
      <c r="S23" s="19">
        <f t="shared" si="0"/>
        <v>0</v>
      </c>
      <c r="T23" s="21">
        <f t="shared" si="1"/>
        <v>0</v>
      </c>
      <c r="U23" s="19">
        <f t="shared" si="2"/>
        <v>0</v>
      </c>
      <c r="V23" s="23">
        <f t="shared" si="3"/>
        <v>0</v>
      </c>
    </row>
    <row r="24" spans="1:22" x14ac:dyDescent="0.35">
      <c r="A24" s="4">
        <v>22</v>
      </c>
      <c r="B24" s="4"/>
      <c r="C24" s="4"/>
      <c r="D24" s="10"/>
      <c r="E24" s="6">
        <v>0</v>
      </c>
      <c r="F24" s="4" t="s">
        <v>4</v>
      </c>
      <c r="G24" s="6">
        <v>0</v>
      </c>
      <c r="H24" s="4" t="s">
        <v>4</v>
      </c>
      <c r="I24" s="6">
        <v>0</v>
      </c>
      <c r="J24" s="4" t="s">
        <v>4</v>
      </c>
      <c r="K24" s="6">
        <v>0</v>
      </c>
      <c r="L24" s="4" t="s">
        <v>4</v>
      </c>
      <c r="M24" s="5">
        <f>IFERROR(E24/VLOOKUP(F24,Table1[#Data],2,FALSE),0)</f>
        <v>0</v>
      </c>
      <c r="N24" s="5">
        <f>IFERROR(G24/VLOOKUP(H24,Table1[#Data],2,FALSE),0)</f>
        <v>0</v>
      </c>
      <c r="O24" s="5">
        <f>IFERROR(I24/VLOOKUP(J24,Table1[#Data],2,FALSE),0)</f>
        <v>0</v>
      </c>
      <c r="P24" s="5">
        <f>IFERROR(K24/VLOOKUP(L24,Table1[#Data],2,FALSE),0)</f>
        <v>0</v>
      </c>
      <c r="R24" s="31" t="str">
        <f t="shared" si="4"/>
        <v/>
      </c>
      <c r="S24" s="19">
        <f t="shared" si="0"/>
        <v>0</v>
      </c>
      <c r="T24" s="21">
        <f t="shared" si="1"/>
        <v>0</v>
      </c>
      <c r="U24" s="19">
        <f t="shared" si="2"/>
        <v>0</v>
      </c>
      <c r="V24" s="23">
        <f t="shared" si="3"/>
        <v>0</v>
      </c>
    </row>
    <row r="25" spans="1:22" x14ac:dyDescent="0.35">
      <c r="A25" s="4">
        <v>23</v>
      </c>
      <c r="B25" s="4"/>
      <c r="C25" s="4"/>
      <c r="D25" s="10"/>
      <c r="E25" s="6">
        <v>0</v>
      </c>
      <c r="F25" s="4" t="s">
        <v>4</v>
      </c>
      <c r="G25" s="6">
        <v>0</v>
      </c>
      <c r="H25" s="4" t="s">
        <v>4</v>
      </c>
      <c r="I25" s="6">
        <v>0</v>
      </c>
      <c r="J25" s="4" t="s">
        <v>4</v>
      </c>
      <c r="K25" s="6">
        <v>0</v>
      </c>
      <c r="L25" s="4" t="s">
        <v>4</v>
      </c>
      <c r="M25" s="5">
        <f>IFERROR(E25/VLOOKUP(F25,Table1[#Data],2,FALSE),0)</f>
        <v>0</v>
      </c>
      <c r="N25" s="5">
        <f>IFERROR(G25/VLOOKUP(H25,Table1[#Data],2,FALSE),0)</f>
        <v>0</v>
      </c>
      <c r="O25" s="5">
        <f>IFERROR(I25/VLOOKUP(J25,Table1[#Data],2,FALSE),0)</f>
        <v>0</v>
      </c>
      <c r="P25" s="5">
        <f>IFERROR(K25/VLOOKUP(L25,Table1[#Data],2,FALSE),0)</f>
        <v>0</v>
      </c>
      <c r="R25" s="31" t="str">
        <f t="shared" si="4"/>
        <v/>
      </c>
      <c r="S25" s="19">
        <f t="shared" si="0"/>
        <v>0</v>
      </c>
      <c r="T25" s="21">
        <f t="shared" si="1"/>
        <v>0</v>
      </c>
      <c r="U25" s="19">
        <f t="shared" si="2"/>
        <v>0</v>
      </c>
      <c r="V25" s="23">
        <f t="shared" si="3"/>
        <v>0</v>
      </c>
    </row>
    <row r="26" spans="1:22" x14ac:dyDescent="0.35">
      <c r="A26" s="4">
        <v>24</v>
      </c>
      <c r="B26" s="4"/>
      <c r="C26" s="4"/>
      <c r="D26" s="10"/>
      <c r="E26" s="6">
        <v>0</v>
      </c>
      <c r="F26" s="4" t="s">
        <v>4</v>
      </c>
      <c r="G26" s="6">
        <v>0</v>
      </c>
      <c r="H26" s="4" t="s">
        <v>4</v>
      </c>
      <c r="I26" s="6">
        <v>0</v>
      </c>
      <c r="J26" s="4" t="s">
        <v>4</v>
      </c>
      <c r="K26" s="6">
        <v>0</v>
      </c>
      <c r="L26" s="4" t="s">
        <v>4</v>
      </c>
      <c r="M26" s="5">
        <f>IFERROR(E26/VLOOKUP(F26,Table1[#Data],2,FALSE),0)</f>
        <v>0</v>
      </c>
      <c r="N26" s="5">
        <f>IFERROR(G26/VLOOKUP(H26,Table1[#Data],2,FALSE),0)</f>
        <v>0</v>
      </c>
      <c r="O26" s="5">
        <f>IFERROR(I26/VLOOKUP(J26,Table1[#Data],2,FALSE),0)</f>
        <v>0</v>
      </c>
      <c r="P26" s="5">
        <f>IFERROR(K26/VLOOKUP(L26,Table1[#Data],2,FALSE),0)</f>
        <v>0</v>
      </c>
      <c r="R26" s="31" t="str">
        <f t="shared" si="4"/>
        <v/>
      </c>
      <c r="S26" s="19">
        <f t="shared" si="0"/>
        <v>0</v>
      </c>
      <c r="T26" s="21">
        <f t="shared" si="1"/>
        <v>0</v>
      </c>
      <c r="U26" s="19">
        <f t="shared" si="2"/>
        <v>0</v>
      </c>
      <c r="V26" s="23">
        <f t="shared" si="3"/>
        <v>0</v>
      </c>
    </row>
  </sheetData>
  <mergeCells count="3">
    <mergeCell ref="M1:P1"/>
    <mergeCell ref="E1:L1"/>
    <mergeCell ref="A1:D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Setup!$A$2:$A$6</xm:f>
          </x14:formula1>
          <xm:sqref>H3:H26 J3:J26 L3:L26 F3:F26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showGridLines="0" workbookViewId="0">
      <selection activeCell="J35" sqref="J35"/>
    </sheetView>
  </sheetViews>
  <sheetFormatPr defaultColWidth="8.77734375" defaultRowHeight="14.4" x14ac:dyDescent="0.3"/>
  <cols>
    <col min="1" max="1" width="16.109375" customWidth="1"/>
    <col min="2" max="2" width="12.109375" customWidth="1"/>
    <col min="3" max="3" width="12.6640625" customWidth="1"/>
    <col min="4" max="4" width="11.6640625" customWidth="1"/>
    <col min="5" max="5" width="10.44140625" customWidth="1"/>
    <col min="6" max="6" width="10.77734375" customWidth="1"/>
  </cols>
  <sheetData>
    <row r="1" spans="1:2" x14ac:dyDescent="0.3">
      <c r="A1" t="s">
        <v>0</v>
      </c>
      <c r="B1" t="s">
        <v>15</v>
      </c>
    </row>
    <row r="2" spans="1:2" x14ac:dyDescent="0.3">
      <c r="A2" t="s">
        <v>1</v>
      </c>
      <c r="B2">
        <v>1</v>
      </c>
    </row>
    <row r="3" spans="1:2" x14ac:dyDescent="0.3">
      <c r="A3" t="s">
        <v>2</v>
      </c>
      <c r="B3">
        <v>5</v>
      </c>
    </row>
    <row r="4" spans="1:2" x14ac:dyDescent="0.3">
      <c r="A4" t="s">
        <v>3</v>
      </c>
      <c r="B4">
        <v>7</v>
      </c>
    </row>
    <row r="5" spans="1:2" x14ac:dyDescent="0.3">
      <c r="A5" t="s">
        <v>4</v>
      </c>
      <c r="B5">
        <v>30</v>
      </c>
    </row>
    <row r="6" spans="1:2" x14ac:dyDescent="0.3">
      <c r="A6" t="s">
        <v>5</v>
      </c>
      <c r="B6">
        <v>365</v>
      </c>
    </row>
    <row r="10" spans="1:2" x14ac:dyDescent="0.3">
      <c r="A10" t="s">
        <v>23</v>
      </c>
      <c r="B10" t="s">
        <v>24</v>
      </c>
    </row>
    <row r="11" spans="1:2" x14ac:dyDescent="0.3">
      <c r="A11" t="s">
        <v>25</v>
      </c>
      <c r="B11">
        <v>1</v>
      </c>
    </row>
    <row r="12" spans="1:2" x14ac:dyDescent="0.3">
      <c r="A12" t="s">
        <v>26</v>
      </c>
      <c r="B12">
        <v>2</v>
      </c>
    </row>
    <row r="13" spans="1:2" x14ac:dyDescent="0.3">
      <c r="A13" t="s">
        <v>27</v>
      </c>
      <c r="B13">
        <v>3</v>
      </c>
    </row>
    <row r="14" spans="1:2" x14ac:dyDescent="0.3">
      <c r="A14" t="s">
        <v>28</v>
      </c>
      <c r="B14">
        <v>4</v>
      </c>
    </row>
    <row r="15" spans="1:2" x14ac:dyDescent="0.3">
      <c r="A15" t="s">
        <v>29</v>
      </c>
      <c r="B15">
        <v>5</v>
      </c>
    </row>
  </sheetData>
  <pageMargins left="0.7" right="0.7" top="0.75" bottom="0.75" header="0.3" footer="0.3"/>
  <tableParts count="2">
    <tablePart r:id="rId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T7"/>
  <sheetViews>
    <sheetView showGridLines="0" workbookViewId="0">
      <selection activeCell="C7" sqref="C7"/>
    </sheetView>
  </sheetViews>
  <sheetFormatPr defaultColWidth="8.77734375" defaultRowHeight="14.4" x14ac:dyDescent="0.3"/>
  <cols>
    <col min="2" max="2" width="10.44140625" customWidth="1"/>
    <col min="3" max="3" width="11.109375" customWidth="1"/>
    <col min="4" max="4" width="3.44140625" customWidth="1"/>
    <col min="5" max="5" width="23.44140625" customWidth="1"/>
    <col min="6" max="20" width="4.6640625" customWidth="1"/>
  </cols>
  <sheetData>
    <row r="3" spans="1:20" x14ac:dyDescent="0.3">
      <c r="F3" s="51" t="s">
        <v>45</v>
      </c>
      <c r="G3" s="51"/>
      <c r="H3" s="51"/>
      <c r="I3" s="51"/>
      <c r="J3" s="51"/>
      <c r="K3" s="51"/>
      <c r="L3" s="51"/>
      <c r="M3" s="51"/>
      <c r="N3" s="51"/>
      <c r="O3" s="51"/>
      <c r="P3" s="51"/>
      <c r="Q3" s="51"/>
      <c r="R3" s="51"/>
      <c r="S3" s="51"/>
      <c r="T3" s="51"/>
    </row>
    <row r="4" spans="1:20" x14ac:dyDescent="0.3">
      <c r="A4" s="24"/>
      <c r="B4" s="25" t="s">
        <v>41</v>
      </c>
      <c r="C4" s="25" t="s">
        <v>47</v>
      </c>
      <c r="E4" s="25" t="s">
        <v>46</v>
      </c>
      <c r="F4" s="25">
        <v>1</v>
      </c>
      <c r="G4" s="25">
        <v>2</v>
      </c>
      <c r="H4" s="25">
        <v>3</v>
      </c>
      <c r="I4" s="25">
        <v>4</v>
      </c>
      <c r="J4" s="25">
        <v>5</v>
      </c>
      <c r="K4" s="25">
        <v>6</v>
      </c>
      <c r="L4" s="25">
        <v>7</v>
      </c>
      <c r="M4" s="25">
        <v>8</v>
      </c>
      <c r="N4" s="25">
        <v>9</v>
      </c>
      <c r="O4" s="25">
        <v>10</v>
      </c>
      <c r="P4" s="25">
        <v>11</v>
      </c>
      <c r="Q4" s="25">
        <v>12</v>
      </c>
      <c r="R4" s="25">
        <v>13</v>
      </c>
      <c r="S4" s="25">
        <v>14</v>
      </c>
      <c r="T4" s="24"/>
    </row>
    <row r="5" spans="1:20" x14ac:dyDescent="0.3">
      <c r="A5" s="25" t="s">
        <v>20</v>
      </c>
      <c r="B5" s="24">
        <v>3</v>
      </c>
      <c r="C5" s="24">
        <v>3</v>
      </c>
      <c r="E5" s="25" t="s">
        <v>43</v>
      </c>
      <c r="F5" s="26">
        <v>0</v>
      </c>
      <c r="G5" s="26">
        <v>0</v>
      </c>
      <c r="H5" s="26">
        <v>0</v>
      </c>
      <c r="I5" s="26">
        <v>0</v>
      </c>
      <c r="J5" s="26">
        <v>0</v>
      </c>
      <c r="K5" s="26">
        <v>0</v>
      </c>
      <c r="L5" s="24">
        <v>9</v>
      </c>
      <c r="M5" s="24">
        <v>9</v>
      </c>
      <c r="N5" s="24">
        <v>9</v>
      </c>
      <c r="O5" s="24">
        <v>9</v>
      </c>
      <c r="P5" s="24">
        <v>16</v>
      </c>
      <c r="Q5" s="24">
        <v>16</v>
      </c>
      <c r="R5" s="24">
        <v>16</v>
      </c>
      <c r="S5" s="24">
        <v>19</v>
      </c>
      <c r="T5" s="25">
        <f>SUM(F5:S5)</f>
        <v>103</v>
      </c>
    </row>
    <row r="6" spans="1:20" x14ac:dyDescent="0.3">
      <c r="A6" s="25" t="s">
        <v>21</v>
      </c>
      <c r="B6" s="24">
        <v>4</v>
      </c>
      <c r="C6" s="24">
        <v>7</v>
      </c>
      <c r="E6" s="25" t="s">
        <v>44</v>
      </c>
      <c r="F6" s="26"/>
      <c r="G6" s="26"/>
      <c r="H6" s="26"/>
      <c r="I6" s="24">
        <v>3</v>
      </c>
      <c r="J6" s="24">
        <v>3</v>
      </c>
      <c r="K6" s="24">
        <v>3</v>
      </c>
      <c r="L6" s="24">
        <v>3</v>
      </c>
      <c r="M6" s="24">
        <v>10</v>
      </c>
      <c r="N6" s="24">
        <v>10</v>
      </c>
      <c r="O6" s="24">
        <v>10</v>
      </c>
      <c r="P6" s="24">
        <v>10</v>
      </c>
      <c r="Q6" s="24">
        <v>10</v>
      </c>
      <c r="R6" s="24">
        <v>10</v>
      </c>
      <c r="S6" s="24">
        <v>19</v>
      </c>
      <c r="T6" s="25">
        <f t="shared" ref="T6:T7" si="0">SUM(F6:S6)</f>
        <v>91</v>
      </c>
    </row>
    <row r="7" spans="1:20" x14ac:dyDescent="0.3">
      <c r="A7" s="25" t="s">
        <v>22</v>
      </c>
      <c r="B7" s="24">
        <v>6</v>
      </c>
      <c r="C7" s="24">
        <v>9</v>
      </c>
      <c r="E7" s="25" t="s">
        <v>42</v>
      </c>
      <c r="F7" s="26"/>
      <c r="G7" s="26"/>
      <c r="H7" s="26"/>
      <c r="I7" s="26"/>
      <c r="J7" s="24">
        <v>7</v>
      </c>
      <c r="K7" s="24">
        <v>7</v>
      </c>
      <c r="L7" s="24">
        <v>7</v>
      </c>
      <c r="M7" s="24">
        <v>7</v>
      </c>
      <c r="N7" s="24">
        <v>7</v>
      </c>
      <c r="O7" s="24">
        <v>7</v>
      </c>
      <c r="P7" s="24">
        <v>16</v>
      </c>
      <c r="Q7" s="24">
        <v>16</v>
      </c>
      <c r="R7" s="24">
        <v>16</v>
      </c>
      <c r="S7" s="24">
        <v>19</v>
      </c>
      <c r="T7" s="25">
        <f t="shared" si="0"/>
        <v>109</v>
      </c>
    </row>
  </sheetData>
  <mergeCells count="1">
    <mergeCell ref="F3:T3"/>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versions xmlns="http://schemas.microsoft.com/SolverFoundationForExcel/Version">
  <addinversion>3.1</addinversion>
</versions>
</file>

<file path=customXml/item2.xml>��< ? x m l   v e r s i o n = " 1 . 0 "   e n c o d i n g = " u t f - 1 6 " ? > < M o d e l   x m l n s = " h t t p : / / s c h e m a s . m i c r o s o f t . c o m / S o l v e r F o u n d a t i o n / "   x m l n s : x s i = " h t t p : / / w w w . w 3 . o r g / 2 0 0 1 / X M L S c h e m a - i n s t a n c e "   x m l n s : x s d = " h t t p : / / w w w . w 3 . o r g / 2 0 0 1 / X M L S c h e m a " >  
     < M o d e l T e x t > / /   M o d e l :   T h i s   i s   t h e   m a i n   m o d e l i n g   a r e a  
 M o d e l [  
  
     / /   P a r a m e t e r s :   T h i s   i s   w h e r e   y o u   d e f i n e   t h e   d a t a   t h a t   p l u g s   i n t o   t h e    
     / /   m o d e l .   P a r a m e t e r s   c a n   b e   d e c l a r e d   a s   S e t s   t h a t   a r e   l a t e r   u s e d   a s    
     / /   i n d i c e s   ( i n   o t h e r   P a r a m e t e r s   o r   D e c i s i o n s ) ,   o r   a s   s i n g l e d - v a l u e d    
     / /   c o n s t a n t s   o f   t y p e   R e a l s ,   I n t e g e r s ,   o r   B o o l e a n s .   W h e n   P a r a m e t e r s    
     / /   a r e   d e c l a r e d   a s   S e t s ,   t h e   e l e m e n t s   o f   t h e   s e t s   w i l l   c o m e   f r o m   t h e    
     / /   s p r e a d s h e e t   v i a   t h e   d a t a   b i n d i n g   f u n c t i o n a l i t y .   W h e n   P a r a m e t e r s    
     / /   a r e   d e c l a r e d   a s   c o n s t a n t s ,   t h e i r   v a l u e s   c a n   b e   i n i t i a l i z e d   e i t h e r   i n    
     / /   p l a c e   u s i n g   =   o r   f r o m   d a t a   b i n d i n g   f u n c t i o n a l i t y .  
     P a r a m e t e r s [  
  
     ] ,  
  
     / /   D e c i s i o n s :   T h e s e   a r e   t h e    o u t p u t s    o f   t h e   s o l v e r .   T h e y   a r e   t h e    
     / /   r e s u l t s   o f   t h e   m o d e l   b e i n g   s o l v e d .   S u p p o r t e d   t y p e s   f o r   D e c i s i o n s    
     / /   c a n   b e   R e a l s ,   I n t e g e r s ,   o r   B o o l e a n s .   D e c i s i o n s   a r e   m a n d a t o r y .  
     D e c i s i o n s [  
  
     ] ,  
  
     / /   C o n s t r a i n t s :   T h i s   i s   w h e r e   y o u   c a n   a d d   b u s i n e s s   c o n s t r a i n t s   t o    
     / /   t h e   m o d e l .   T h e s e   a r e   r e s t r i c t i o n s   p l a c e d   o n   D e c i s i o n s .  
     C o n s t r a i n t s [  
  
     ] ,  
    
     / /   G o a l s :   T h i s   i s   w h e r e   y o u   d e f i n e   t h e   b u s i n e s s   g o a l   o r   g o a l s   y o u  
     / /   a r e   t r y i n g   t o   a c c o m p l i s h .   T h e s e   a r e   u s e d   t o   s p e c i f y   a   q u a n t i t y   t h a t    
     / /   s h o u l d   b e   m a x i m i z e d   o r   m i n i m i z e d   ( M i n i m i z e [ ]   o r   M a x i m i z e   [ ] )  
     G o a l s [  
  
     ]  
  
 ] < / M o d e l T e x t >  
     < D a t a B i n d i n g s >  
         < B i n d i n g S o u r c e I n f o >  
             < N a m e > E x c e l A d d I n < / N a m e >  
             < C o n n e c t i o n / >  
             < P a r a m e t e r B i n d i n g s / >  
             < D e c i s i o n B i n d i n g s / >  
         < / B i n d i n g S o u r c e I n f o >  
     < / D a t a B i n d i n g s >  
     < D i r e c t i v e s / >  
     < O p t i o n s >  
         < P r o p e r t y I n f o >  
             < N a m e > A l l o w M o d e l T e x t E d i t i n g < / N a m e >  
             < V a l u e   x s i : t y p e = " x s d : b o o l e a n " > f a l s e < / V a l u e >  
         < / P r o p e r t y I n f o >  
         < P r o p e r t y I n f o >  
             < N a m e > E d i t o r V i s i b l e < / N a m e >  
             < V a l u e   x s i : t y p e = " x s d : b o o l e a n " > f a l s e < / V a l u e >  
         < / P r o p e r t y I n f o >  
         < P r o p e r t y I n f o >  
             < N a m e > C l e a r L o g O n S o l v i n g < / N a m e >  
             < V a l u e   x s i : t y p e = " x s d : b o o l e a n " > f a l s e < / V a l u e >  
         < / P r o p e r t y I n f o >  
         < P r o p e r t y I n f o >  
             < N a m e > S a m p l i n g C o u n t < / N a m e >  
             < V a l u e   x s i : t y p e = " x s d : i n t " > 0 < / V a l u e >  
         < / P r o p e r t y I n f o >  
         < P r o p e r t y I n f o >  
             < N a m e > R a n d o m S e e d < / N a m e >  
             < V a l u e   x s i : t y p e = " x s d : i n t " > 0 < / V a l u e >  
         < / P r o p e r t y I n f o >  
         < P r o p e r t y I n f o >  
             < N a m e > S a m p l i n g M e t h o d < / N a m e >  
             < V a l u e   x s i : t y p e = " x s d : i n t " > 0 < / V a l u e >  
         < / P r o p e r t y I n f o >  
         < P r o p e r t y I n f o >  
             < N a m e > R e p o r t O p t i o n s < / N a m e >  
             < V a l u e   x s i : t y p e = " x s d : i n t " > 5 < / V a l u e >  
         < / P r o p e r t y I n f o >  
     < / O p t i o n s >  
 < / M o d e l > 
</file>

<file path=customXml/itemProps1.xml><?xml version="1.0" encoding="utf-8"?>
<ds:datastoreItem xmlns:ds="http://schemas.openxmlformats.org/officeDocument/2006/customXml" ds:itemID="{D199CEFA-ADD5-4DF8-B7B6-E79C148EA898}">
  <ds:schemaRefs>
    <ds:schemaRef ds:uri="http://schemas.microsoft.com/SolverFoundationForExcel/Version"/>
  </ds:schemaRefs>
</ds:datastoreItem>
</file>

<file path=customXml/itemProps2.xml><?xml version="1.0" encoding="utf-8"?>
<ds:datastoreItem xmlns:ds="http://schemas.openxmlformats.org/officeDocument/2006/customXml" ds:itemID="{0DD787DF-E26E-4D99-BC56-C1225EB549E5}">
  <ds:schemaRefs>
    <ds:schemaRef ds:uri="http://schemas.microsoft.com/SolverFoundation/"/>
    <ds:schemaRef ds:uri="http://www.w3.org/2001/XMLSchem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Cost of Delay</vt:lpstr>
      <vt:lpstr>WSJF Prioritization (simple)</vt:lpstr>
      <vt:lpstr>WSJF Prioritization (moderate)</vt:lpstr>
      <vt:lpstr>WSJF Prioritization (complex)</vt:lpstr>
      <vt:lpstr>Setup</vt:lpstr>
      <vt:lpstr>Example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Troy Magennis</dc:creator>
  <cp:lastModifiedBy>Troy Magennis</cp:lastModifiedBy>
  <dcterms:created xsi:type="dcterms:W3CDTF">2013-04-17T17:41:53Z</dcterms:created>
  <dcterms:modified xsi:type="dcterms:W3CDTF">2017-01-27T19:26:31Z</dcterms:modified>
</cp:coreProperties>
</file>