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13_ncr:1_{6F4DCE9E-45BD-4FE8-B9EF-C4BCCE21FEF8}" xr6:coauthVersionLast="36" xr6:coauthVersionMax="36" xr10:uidLastSave="{00000000-0000-0000-0000-000000000000}"/>
  <bookViews>
    <workbookView xWindow="0" yWindow="0" windowWidth="21570" windowHeight="7980" tabRatio="945" xr2:uid="{00000000-000D-0000-FFFF-FFFF00000000}"/>
  </bookViews>
  <sheets>
    <sheet name="OfficeDiscount" sheetId="1" r:id="rId1"/>
    <sheet name="Adressen" sheetId="2" r:id="rId2"/>
    <sheet name="Artikel" sheetId="3" r:id="rId3"/>
    <sheet name="Lösung" sheetId="4" r:id="rId4"/>
  </sheets>
  <definedNames>
    <definedName name="ArtNr">Artikel!$A$2:$A$13</definedName>
    <definedName name="KdNr">Adressen!$A$2:$A$9</definedName>
  </definedNames>
  <calcPr calcId="191029"/>
  <webPublishing codePage="1252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17" i="1"/>
  <c r="E18" i="1"/>
  <c r="E19" i="1"/>
  <c r="E20" i="1"/>
  <c r="E21" i="1"/>
  <c r="E22" i="1"/>
  <c r="E23" i="1"/>
  <c r="E24" i="1"/>
  <c r="E25" i="1"/>
  <c r="E17" i="1"/>
  <c r="B18" i="1"/>
  <c r="B19" i="1"/>
  <c r="B20" i="1"/>
  <c r="B21" i="1"/>
  <c r="B22" i="1"/>
  <c r="B23" i="1"/>
  <c r="B24" i="1"/>
  <c r="B25" i="1"/>
  <c r="B17" i="1"/>
  <c r="P18" i="1" l="1"/>
  <c r="P19" i="1"/>
  <c r="P20" i="1"/>
  <c r="P21" i="1"/>
  <c r="P22" i="1"/>
  <c r="P23" i="1"/>
  <c r="P24" i="1"/>
  <c r="P25" i="1"/>
  <c r="P26" i="1"/>
  <c r="P17" i="1"/>
  <c r="B10" i="1"/>
  <c r="A10" i="1"/>
  <c r="A8" i="1"/>
  <c r="B7" i="1"/>
  <c r="A7" i="1"/>
  <c r="E20" i="4"/>
  <c r="F20" i="4" s="1"/>
  <c r="E21" i="4"/>
  <c r="F21" i="4" s="1"/>
  <c r="E17" i="4"/>
  <c r="F17" i="4" s="1"/>
  <c r="E18" i="4"/>
  <c r="F18" i="4" s="1"/>
  <c r="E19" i="4"/>
  <c r="F19" i="4" s="1"/>
  <c r="E22" i="4"/>
  <c r="F22" i="4" s="1"/>
  <c r="E23" i="4"/>
  <c r="F23" i="4" s="1"/>
  <c r="E24" i="4"/>
  <c r="F24" i="4" s="1"/>
  <c r="E25" i="4"/>
  <c r="F25" i="4" s="1"/>
  <c r="B18" i="4"/>
  <c r="B19" i="4"/>
  <c r="B20" i="4"/>
  <c r="B21" i="4"/>
  <c r="B22" i="4"/>
  <c r="B23" i="4"/>
  <c r="B24" i="4"/>
  <c r="B25" i="4"/>
  <c r="B17" i="4"/>
  <c r="B10" i="4"/>
  <c r="A10" i="4"/>
  <c r="A8" i="4"/>
  <c r="B7" i="4"/>
  <c r="A7" i="4"/>
  <c r="F11" i="4"/>
  <c r="F11" i="1"/>
  <c r="P29" i="1"/>
  <c r="F30" i="1" l="1"/>
  <c r="F30" i="4"/>
  <c r="F31" i="4" s="1"/>
  <c r="F32" i="4" s="1"/>
  <c r="F31" i="1" l="1"/>
  <c r="F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Helmut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Vorname
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Nachname</t>
        </r>
      </text>
    </comment>
    <comment ref="A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Straße, Haus-Nummer</t>
        </r>
      </text>
    </comment>
    <comment ref="A10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PLZ</t>
        </r>
      </text>
    </comment>
    <comment ref="B10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Stadt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Helmut</author>
  </authors>
  <commentList>
    <comment ref="A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Vorname
</t>
        </r>
      </text>
    </comment>
    <comment ref="B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Nachname</t>
        </r>
      </text>
    </comment>
    <comment ref="A8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Straße, Haus-Nummer</t>
        </r>
      </text>
    </comment>
    <comment ref="A10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Straße, Haus-Nummer</t>
        </r>
      </text>
    </comment>
    <comment ref="B10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Helmut:</t>
        </r>
        <r>
          <rPr>
            <sz val="8"/>
            <color indexed="81"/>
            <rFont val="Tahoma"/>
            <family val="2"/>
          </rPr>
          <t xml:space="preserve">
Straße, Haus-Nummer</t>
        </r>
      </text>
    </comment>
    <comment ref="E1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<sst xmlns="http://schemas.openxmlformats.org/spreadsheetml/2006/main" count="112" uniqueCount="80">
  <si>
    <t>R e c h n u n g</t>
  </si>
  <si>
    <t>Office Discount</t>
  </si>
  <si>
    <t>Ingolstädter Str. 172</t>
  </si>
  <si>
    <t>80939 München</t>
  </si>
  <si>
    <t>Telefon</t>
  </si>
  <si>
    <t>Telefax</t>
  </si>
  <si>
    <t>0130/9384</t>
  </si>
  <si>
    <t>0130/9383</t>
  </si>
  <si>
    <t>KundenNr.</t>
  </si>
  <si>
    <t>Datum</t>
  </si>
  <si>
    <t>Bezeichnung</t>
  </si>
  <si>
    <t>Menge</t>
  </si>
  <si>
    <t>VK Preis</t>
  </si>
  <si>
    <t>Endpreis</t>
  </si>
  <si>
    <t>Vielen Dank für Ihren Auftrag</t>
  </si>
  <si>
    <t xml:space="preserve">MWST. </t>
  </si>
  <si>
    <t>Summe Einzelpreis</t>
  </si>
  <si>
    <t>Name</t>
  </si>
  <si>
    <t>Vorname</t>
  </si>
  <si>
    <t>Straße</t>
  </si>
  <si>
    <t>Plz</t>
  </si>
  <si>
    <t>Ort</t>
  </si>
  <si>
    <t>Geschl.</t>
  </si>
  <si>
    <t>Alter</t>
  </si>
  <si>
    <t>Titel</t>
  </si>
  <si>
    <t>Weißer</t>
  </si>
  <si>
    <t>Wolfgang</t>
  </si>
  <si>
    <t>Brugger Str. 29</t>
  </si>
  <si>
    <t>Rottweil</t>
  </si>
  <si>
    <t>m</t>
  </si>
  <si>
    <t>Elvira</t>
  </si>
  <si>
    <t>Bruggerstr. 29</t>
  </si>
  <si>
    <t>w</t>
  </si>
  <si>
    <t>Dr.</t>
  </si>
  <si>
    <t>Kustermann</t>
  </si>
  <si>
    <t>Werner</t>
  </si>
  <si>
    <t>Armee Str. 11</t>
  </si>
  <si>
    <t>Montabauer</t>
  </si>
  <si>
    <t xml:space="preserve">Schnur </t>
  </si>
  <si>
    <t>Katrin</t>
  </si>
  <si>
    <t>Bahnhofstr. 21</t>
  </si>
  <si>
    <t>Deisslingen</t>
  </si>
  <si>
    <t>Faller</t>
  </si>
  <si>
    <t>Hubert</t>
  </si>
  <si>
    <t>Breiteckweg 15</t>
  </si>
  <si>
    <t>Gütenbach</t>
  </si>
  <si>
    <t>Prof.</t>
  </si>
  <si>
    <t xml:space="preserve">Faller </t>
  </si>
  <si>
    <t>Helga</t>
  </si>
  <si>
    <t>Schulz</t>
  </si>
  <si>
    <t>Herbert</t>
  </si>
  <si>
    <t>Holgasse 4</t>
  </si>
  <si>
    <t>Bergfelden</t>
  </si>
  <si>
    <t>Tingel</t>
  </si>
  <si>
    <t>Rolf</t>
  </si>
  <si>
    <t>Brendstraße 17</t>
  </si>
  <si>
    <t>Hängeregister</t>
  </si>
  <si>
    <t>Telefaxrollen</t>
  </si>
  <si>
    <t>Doppelordner</t>
  </si>
  <si>
    <t>Jahresplaner 624</t>
  </si>
  <si>
    <t>Briefablagen</t>
  </si>
  <si>
    <t>Kalender</t>
  </si>
  <si>
    <t>Fleischkäsebrötchen</t>
  </si>
  <si>
    <t>Buchstützen</t>
  </si>
  <si>
    <t>Disketten</t>
  </si>
  <si>
    <t>Ordner</t>
  </si>
  <si>
    <t>Register</t>
  </si>
  <si>
    <t>Schreibmaschine</t>
  </si>
  <si>
    <t>Kd.Nr.</t>
  </si>
  <si>
    <t>Artikel Nr.</t>
  </si>
  <si>
    <t>Artikel-Nummer</t>
  </si>
  <si>
    <t>Artikel</t>
  </si>
  <si>
    <t>Preis</t>
  </si>
  <si>
    <t>Kunden-Adresse</t>
  </si>
  <si>
    <t>Gesamtbetrag (€)</t>
  </si>
  <si>
    <t>Hier gibt's noch mehr Excel</t>
  </si>
  <si>
    <t>Wie #NV von der Berechnung ausschließen?</t>
  </si>
  <si>
    <t>=WENN(ISTFEHLER(SVERWEIS(A17;Artikel!$A$2:$B$13;2;FALSCH));0;SVERWEIS(A17;Artikel!$A$2:$B$13;2;FALSCH))</t>
  </si>
  <si>
    <t>=WENN(ISTFEHLER(SVERWEIS);0;SVERWEIS)</t>
  </si>
  <si>
    <t>vereinfacht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</si>
</sst>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DM&quot;_-;\-* #,##0.00\ &quot;DM&quot;_-;_-* &quot;-&quot;??\ &quot;DM&quot;_-;_-@_-"/>
    <numFmt numFmtId="165" formatCode="#,##0.00\ &quot;€&quot;"/>
    <numFmt numFmtId="166" formatCode="_-* #,##0.00\ [$€-407]_-;\-* #,##0.00\ [$€-407]_-;_-* &quot;-&quot;??\ [$€-407]_-;_-@_-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5">
    <border>
      <left/>
      <right/>
      <top/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 style="double">
        <color indexed="10"/>
      </right>
      <top/>
      <bottom/>
      <diagonal/>
    </border>
    <border>
      <left style="double">
        <color indexed="10"/>
      </left>
      <right style="double">
        <color indexed="10"/>
      </right>
      <top/>
      <bottom style="double">
        <color indexed="1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165" fontId="0" fillId="0" borderId="0" xfId="1" applyNumberFormat="1" applyFont="1"/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Alignmen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0" fontId="2" fillId="2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0" fillId="2" borderId="0" xfId="0" applyFill="1" applyProtection="1">
      <protection hidden="1"/>
    </xf>
    <xf numFmtId="165" fontId="0" fillId="2" borderId="0" xfId="1" applyNumberFormat="1" applyFont="1" applyFill="1" applyProtection="1">
      <protection hidden="1"/>
    </xf>
    <xf numFmtId="0" fontId="0" fillId="0" borderId="0" xfId="0" applyProtection="1">
      <protection hidden="1"/>
    </xf>
    <xf numFmtId="165" fontId="0" fillId="2" borderId="0" xfId="0" applyNumberFormat="1" applyFill="1" applyProtection="1">
      <protection hidden="1"/>
    </xf>
    <xf numFmtId="9" fontId="0" fillId="0" borderId="0" xfId="0" applyNumberFormat="1" applyProtection="1">
      <protection hidden="1"/>
    </xf>
    <xf numFmtId="165" fontId="2" fillId="2" borderId="0" xfId="0" applyNumberFormat="1" applyFont="1" applyFill="1" applyProtection="1">
      <protection hidden="1"/>
    </xf>
    <xf numFmtId="0" fontId="10" fillId="0" borderId="0" xfId="2" applyAlignment="1" applyProtection="1"/>
    <xf numFmtId="166" fontId="0" fillId="2" borderId="0" xfId="1" applyNumberFormat="1" applyFont="1" applyFill="1"/>
    <xf numFmtId="166" fontId="0" fillId="2" borderId="0" xfId="0" applyNumberFormat="1" applyFill="1"/>
    <xf numFmtId="166" fontId="2" fillId="2" borderId="0" xfId="0" applyNumberFormat="1" applyFont="1" applyFill="1"/>
    <xf numFmtId="0" fontId="0" fillId="0" borderId="0" xfId="0" quotePrefix="1"/>
    <xf numFmtId="0" fontId="1" fillId="2" borderId="0" xfId="0" applyFont="1" applyFill="1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9525</xdr:rowOff>
    </xdr:from>
    <xdr:to>
      <xdr:col>5</xdr:col>
      <xdr:colOff>942975</xdr:colOff>
      <xdr:row>28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38100" y="5210175"/>
          <a:ext cx="5133975" cy="0"/>
        </a:xfrm>
        <a:prstGeom prst="line">
          <a:avLst/>
        </a:prstGeom>
        <a:noFill/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30</xdr:row>
      <xdr:rowOff>171450</xdr:rowOff>
    </xdr:from>
    <xdr:to>
      <xdr:col>6</xdr:col>
      <xdr:colOff>0</xdr:colOff>
      <xdr:row>30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2543175" y="5695950"/>
          <a:ext cx="2857500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7</xdr:col>
      <xdr:colOff>0</xdr:colOff>
      <xdr:row>7</xdr:row>
      <xdr:rowOff>38100</xdr:rowOff>
    </xdr:from>
    <xdr:to>
      <xdr:col>10</xdr:col>
      <xdr:colOff>0</xdr:colOff>
      <xdr:row>20</xdr:row>
      <xdr:rowOff>9525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5991225" y="1657350"/>
          <a:ext cx="2286000" cy="2238375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1. Erstellen Sie die Formeln in den gelben Zellen so, daß nach Eintrag von Kunden-Nr. Artikel-Nr. und Menge (rote Umrahmung) die Rechnung komplett erstellt wird!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2. Sorgen Sie dafür, dass nur solche Kunden-Nummern und nur solche Artikel-Nummern verwendet werden können, die es auch wirklich gibt!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9525</xdr:rowOff>
    </xdr:from>
    <xdr:to>
      <xdr:col>5</xdr:col>
      <xdr:colOff>942975</xdr:colOff>
      <xdr:row>28</xdr:row>
      <xdr:rowOff>9525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ShapeType="1"/>
        </xdr:cNvSpPr>
      </xdr:nvSpPr>
      <xdr:spPr bwMode="auto">
        <a:xfrm>
          <a:off x="38100" y="5210175"/>
          <a:ext cx="5133975" cy="0"/>
        </a:xfrm>
        <a:prstGeom prst="line">
          <a:avLst/>
        </a:prstGeom>
        <a:noFill/>
        <a:ln w="381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3</xdr:col>
      <xdr:colOff>0</xdr:colOff>
      <xdr:row>31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ShapeType="1"/>
        </xdr:cNvSpPr>
      </xdr:nvSpPr>
      <xdr:spPr bwMode="auto">
        <a:xfrm>
          <a:off x="2333625" y="5705475"/>
          <a:ext cx="2857500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7</xdr:col>
      <xdr:colOff>0</xdr:colOff>
      <xdr:row>3</xdr:row>
      <xdr:rowOff>38100</xdr:rowOff>
    </xdr:from>
    <xdr:to>
      <xdr:col>12</xdr:col>
      <xdr:colOff>238125</xdr:colOff>
      <xdr:row>34</xdr:row>
      <xdr:rowOff>95250</xdr:rowOff>
    </xdr:to>
    <xdr:sp macro="" textlink="">
      <xdr:nvSpPr>
        <xdr:cNvPr id="3083" name="Text Box 11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 txBox="1">
          <a:spLocks noChangeArrowheads="1"/>
        </xdr:cNvSpPr>
      </xdr:nvSpPr>
      <xdr:spPr bwMode="auto">
        <a:xfrm>
          <a:off x="5991225" y="742950"/>
          <a:ext cx="4048125" cy="5543550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1. Erstellen Sie die Formeln in den gelben Zellen so, daß nach Eintrag von Kunden-Nr. Artikel-Nr. und Menge (rote Umrahmung) die Rechnung komplett erstellt wird!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Für die Zellen der Kundenadresse wird eine Sverweis-Funktion mit dem Suchkriterium in Zelle F10 und der Suchmatrix in Adressen!A1:F9 erstellt. Es ist exakte Suche erforderlich, daher: Bereich_Verweis = FALSCH.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Für die Bezeichnung (B17:B25) wird ebenfalls eine Sverweis-Funktion erstellt. Das jeweilige Suchkriterium steht in den Zellen A17:A25, die Suchmatrix in Artikel!B2:B13.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Auch hier: Bereich_Verweis = FALSCH.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Für den Preis (E17:E25) wird ebenfalls eine Sverweis-Funktion erstellt. Das jeweilige Suchkriterium steht in den Zellen A17:A25, die Suchmatrix in Artikel!C2:C13.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Auch hier: Bereich_Verweis = FALSCH.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2. Sorgen Sie dafür, dass nur solche Kunden-Nummern und nur solche Artikel-Nummern verwendet werden können, die es auch wirklich gibt!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Verwenden Sie die Funktion Gültigkeit, Kriterium Liste.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Da die Listenelemente auf einem anderen Tabellenblatt stehen, müssen die Listenelemente benannt werden.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99CC00"/>
              </a:solidFill>
              <a:latin typeface="Arial"/>
              <a:cs typeface="Arial"/>
            </a:rPr>
            <a:t>Verwenden Sie diese Namen bei der Definition der Gültigkeit im Feld "Quelle".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mexel.de/htmlkursuebersicht/default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33"/>
  <sheetViews>
    <sheetView tabSelected="1" workbookViewId="0">
      <selection activeCell="D22" sqref="D22"/>
    </sheetView>
  </sheetViews>
  <sheetFormatPr baseColWidth="10" defaultRowHeight="12.75" x14ac:dyDescent="0.2"/>
  <cols>
    <col min="1" max="1" width="14.5703125" customWidth="1"/>
    <col min="2" max="2" width="18.28515625" bestFit="1" customWidth="1"/>
    <col min="3" max="3" width="8.7109375" customWidth="1"/>
    <col min="5" max="5" width="17" customWidth="1"/>
    <col min="6" max="6" width="14.42578125" customWidth="1"/>
    <col min="7" max="7" width="12" customWidth="1"/>
  </cols>
  <sheetData>
    <row r="1" spans="1:12" ht="24.75" customHeight="1" x14ac:dyDescent="0.3">
      <c r="A1" s="2" t="s">
        <v>0</v>
      </c>
      <c r="E1" s="3" t="s">
        <v>1</v>
      </c>
      <c r="L1" s="31" t="s">
        <v>75</v>
      </c>
    </row>
    <row r="3" spans="1:12" ht="18" x14ac:dyDescent="0.25">
      <c r="E3" s="3" t="s">
        <v>2</v>
      </c>
      <c r="F3" s="3"/>
    </row>
    <row r="4" spans="1:12" ht="18" x14ac:dyDescent="0.25">
      <c r="E4" s="3" t="s">
        <v>3</v>
      </c>
      <c r="F4" s="3"/>
    </row>
    <row r="5" spans="1:12" ht="18" x14ac:dyDescent="0.25">
      <c r="A5" s="8" t="s">
        <v>73</v>
      </c>
      <c r="E5" s="3"/>
      <c r="F5" s="3"/>
    </row>
    <row r="6" spans="1:12" ht="18" x14ac:dyDescent="0.25">
      <c r="B6" s="6"/>
      <c r="C6" s="6"/>
      <c r="E6" s="3" t="s">
        <v>4</v>
      </c>
      <c r="F6" s="3" t="s">
        <v>6</v>
      </c>
    </row>
    <row r="7" spans="1:12" ht="18" x14ac:dyDescent="0.25">
      <c r="A7" s="16" t="str">
        <f>VLOOKUP($F$10,Adressen!$A$2:$C$9,3,FALSE)</f>
        <v>Katrin</v>
      </c>
      <c r="B7" s="16" t="str">
        <f>VLOOKUP($F$10,Adressen!$A$2:$C$9,2,FALSE)</f>
        <v xml:space="preserve">Schnur </v>
      </c>
      <c r="C7" s="7"/>
      <c r="E7" s="3" t="s">
        <v>5</v>
      </c>
      <c r="F7" s="3" t="s">
        <v>7</v>
      </c>
    </row>
    <row r="8" spans="1:12" ht="18" customHeight="1" x14ac:dyDescent="0.2">
      <c r="A8" s="18" t="str">
        <f>VLOOKUP($F$10,Adressen!$A$2:$D$9,4,FALSE)</f>
        <v>Bahnhofstr. 21</v>
      </c>
      <c r="B8" s="18"/>
      <c r="C8" s="6"/>
    </row>
    <row r="9" spans="1:12" ht="13.5" thickBot="1" x14ac:dyDescent="0.25">
      <c r="A9" s="1"/>
      <c r="B9" s="1"/>
      <c r="C9" s="1"/>
    </row>
    <row r="10" spans="1:12" ht="17.25" customHeight="1" thickTop="1" thickBot="1" x14ac:dyDescent="0.25">
      <c r="A10" s="16">
        <f>VLOOKUP($F$10,Adressen!$A$2:$E$9,5,FALSE)</f>
        <v>78621</v>
      </c>
      <c r="B10" s="18" t="str">
        <f>VLOOKUP($F$10,Adressen!$A$2:$F$9,6,FALSE)</f>
        <v>Deisslingen</v>
      </c>
      <c r="C10" s="6"/>
      <c r="E10" s="1" t="s">
        <v>8</v>
      </c>
      <c r="F10" s="12">
        <v>4</v>
      </c>
    </row>
    <row r="11" spans="1:12" ht="13.5" thickTop="1" x14ac:dyDescent="0.2">
      <c r="E11" s="1" t="s">
        <v>9</v>
      </c>
      <c r="F11" s="11">
        <f ca="1">TODAY()-7</f>
        <v>45132</v>
      </c>
    </row>
    <row r="16" spans="1:12" ht="13.5" thickBot="1" x14ac:dyDescent="0.25">
      <c r="A16" s="1" t="s">
        <v>69</v>
      </c>
      <c r="B16" s="1" t="s">
        <v>10</v>
      </c>
      <c r="C16" s="1"/>
      <c r="D16" s="1" t="s">
        <v>11</v>
      </c>
      <c r="E16" s="1" t="s">
        <v>12</v>
      </c>
      <c r="F16" s="1" t="s">
        <v>13</v>
      </c>
    </row>
    <row r="17" spans="1:16" ht="13.5" thickTop="1" x14ac:dyDescent="0.2">
      <c r="A17" s="13">
        <v>2</v>
      </c>
      <c r="B17" s="36" t="str">
        <f>IFERROR(VLOOKUP(A17,Artikel!$A$2:$B$13,2,FALSE),"")</f>
        <v>Kalender</v>
      </c>
      <c r="D17" s="13">
        <v>13</v>
      </c>
      <c r="E17" s="32">
        <f>IFERROR(VLOOKUP(A17,Artikel!$A$2:$C$13,3,FALSE),"")</f>
        <v>12.7</v>
      </c>
      <c r="F17" s="32">
        <f>IFERROR(VLOOKUP(A17,Artikel!$A$2:$C$13,3,FALSE)*D17,"")</f>
        <v>165.1</v>
      </c>
      <c r="P17" s="17" t="str">
        <f>IF(ISERROR(VLOOKUP(A17,Artikel!$A$2:$B$13,2,FALSE)),0,VLOOKUP(A17,Artikel!$A$2:$B$13,2,FALSE))</f>
        <v>Kalender</v>
      </c>
    </row>
    <row r="18" spans="1:16" x14ac:dyDescent="0.2">
      <c r="A18" s="14">
        <v>3</v>
      </c>
      <c r="B18" s="36" t="str">
        <f>IFERROR(VLOOKUP(A18,Artikel!$A$2:$B$13,2,FALSE),"")</f>
        <v>Telefaxrollen</v>
      </c>
      <c r="D18" s="14">
        <v>2</v>
      </c>
      <c r="E18" s="32">
        <f>IFERROR(VLOOKUP(A18,Artikel!$A$2:$C$13,3,FALSE),"")</f>
        <v>2.99</v>
      </c>
      <c r="F18" s="32">
        <f>IFERROR(VLOOKUP(A18,Artikel!$A$2:$C$13,3,FALSE)*D18,"")</f>
        <v>5.98</v>
      </c>
      <c r="P18" s="17" t="str">
        <f>IF(ISERROR(VLOOKUP(A18,Artikel!$A$2:$B$13,2,FALSE)),0,VLOOKUP(A18,Artikel!$A$2:$B$13,2,FALSE))</f>
        <v>Telefaxrollen</v>
      </c>
    </row>
    <row r="19" spans="1:16" x14ac:dyDescent="0.2">
      <c r="A19" s="14">
        <v>6</v>
      </c>
      <c r="B19" s="36" t="str">
        <f>IFERROR(VLOOKUP(A19,Artikel!$A$2:$B$13,2,FALSE),"")</f>
        <v>Fleischkäsebrötchen</v>
      </c>
      <c r="D19" s="14">
        <v>5</v>
      </c>
      <c r="E19" s="32">
        <f>IFERROR(VLOOKUP(A19,Artikel!$A$2:$C$13,3,FALSE),"")</f>
        <v>1.25</v>
      </c>
      <c r="F19" s="32">
        <f>IFERROR(VLOOKUP(A19,Artikel!$A$2:$C$13,3,FALSE)*D19,"")</f>
        <v>6.25</v>
      </c>
      <c r="P19" s="17" t="str">
        <f>IF(ISERROR(VLOOKUP(A19,Artikel!$A$2:$B$13,2,FALSE)),0,VLOOKUP(A19,Artikel!$A$2:$B$13,2,FALSE))</f>
        <v>Fleischkäsebrötchen</v>
      </c>
    </row>
    <row r="20" spans="1:16" x14ac:dyDescent="0.2">
      <c r="A20" s="14">
        <v>1</v>
      </c>
      <c r="B20" s="36" t="str">
        <f>IFERROR(VLOOKUP(A20,Artikel!$A$2:$B$13,2,FALSE),"")</f>
        <v>Hängeregister</v>
      </c>
      <c r="D20" s="14">
        <v>15</v>
      </c>
      <c r="E20" s="32">
        <f>IFERROR(VLOOKUP(A20,Artikel!$A$2:$C$13,3,FALSE),"")</f>
        <v>4.99</v>
      </c>
      <c r="F20" s="32">
        <f>IFERROR(VLOOKUP(A20,Artikel!$A$2:$C$13,3,FALSE)*D20,"")</f>
        <v>74.850000000000009</v>
      </c>
      <c r="P20" s="17" t="str">
        <f>IF(ISERROR(VLOOKUP(A20,Artikel!$A$2:$B$13,2,FALSE)),0,VLOOKUP(A20,Artikel!$A$2:$B$13,2,FALSE))</f>
        <v>Hängeregister</v>
      </c>
    </row>
    <row r="21" spans="1:16" x14ac:dyDescent="0.2">
      <c r="A21" s="14">
        <v>12</v>
      </c>
      <c r="B21" s="36" t="str">
        <f>IFERROR(VLOOKUP(A21,Artikel!$A$2:$B$13,2,FALSE),"")</f>
        <v>Schreibmaschine</v>
      </c>
      <c r="D21" s="14">
        <v>1</v>
      </c>
      <c r="E21" s="32">
        <f>IFERROR(VLOOKUP(A21,Artikel!$A$2:$C$13,3,FALSE),"")</f>
        <v>695</v>
      </c>
      <c r="F21" s="32">
        <f>IFERROR(VLOOKUP(A21,Artikel!$A$2:$C$13,3,FALSE)*D21,"")</f>
        <v>695</v>
      </c>
      <c r="P21" s="17" t="str">
        <f>IF(ISERROR(VLOOKUP(A21,Artikel!$A$2:$B$13,2,FALSE)),0,VLOOKUP(A21,Artikel!$A$2:$B$13,2,FALSE))</f>
        <v>Schreibmaschine</v>
      </c>
    </row>
    <row r="22" spans="1:16" x14ac:dyDescent="0.2">
      <c r="A22" s="14"/>
      <c r="B22" s="36" t="str">
        <f>IFERROR(VLOOKUP(A22,Artikel!$A$2:$B$13,2,FALSE),"")</f>
        <v/>
      </c>
      <c r="D22" s="14"/>
      <c r="E22" s="32" t="str">
        <f>IFERROR(VLOOKUP(A22,Artikel!$A$2:$C$13,3,FALSE),"")</f>
        <v/>
      </c>
      <c r="F22" s="32" t="str">
        <f>IFERROR(VLOOKUP(A22,Artikel!$A$2:$C$13,3,FALSE)*D22,"")</f>
        <v/>
      </c>
      <c r="P22" s="17">
        <f>IF(ISERROR(VLOOKUP(A22,Artikel!$A$2:$B$13,2,FALSE)),0,VLOOKUP(A22,Artikel!$A$2:$B$13,2,FALSE))</f>
        <v>0</v>
      </c>
    </row>
    <row r="23" spans="1:16" x14ac:dyDescent="0.2">
      <c r="A23" s="14"/>
      <c r="B23" s="36" t="str">
        <f>IFERROR(VLOOKUP(A23,Artikel!$A$2:$B$13,2,FALSE),"")</f>
        <v/>
      </c>
      <c r="D23" s="14"/>
      <c r="E23" s="32" t="str">
        <f>IFERROR(VLOOKUP(A23,Artikel!$A$2:$C$13,3,FALSE),"")</f>
        <v/>
      </c>
      <c r="F23" s="32" t="str">
        <f>IFERROR(VLOOKUP(A23,Artikel!$A$2:$C$13,3,FALSE)*D23,"")</f>
        <v/>
      </c>
      <c r="P23" s="17">
        <f>IF(ISERROR(VLOOKUP(A23,Artikel!$A$2:$B$13,2,FALSE)),0,VLOOKUP(A23,Artikel!$A$2:$B$13,2,FALSE))</f>
        <v>0</v>
      </c>
    </row>
    <row r="24" spans="1:16" x14ac:dyDescent="0.2">
      <c r="A24" s="14"/>
      <c r="B24" s="36" t="str">
        <f>IFERROR(VLOOKUP(A24,Artikel!$A$2:$B$13,2,FALSE),"")</f>
        <v/>
      </c>
      <c r="D24" s="14"/>
      <c r="E24" s="32" t="str">
        <f>IFERROR(VLOOKUP(A24,Artikel!$A$2:$C$13,3,FALSE),"")</f>
        <v/>
      </c>
      <c r="F24" s="32" t="str">
        <f>IFERROR(VLOOKUP(A24,Artikel!$A$2:$C$13,3,FALSE)*D24,"")</f>
        <v/>
      </c>
      <c r="P24" s="17">
        <f>IF(ISERROR(VLOOKUP(A24,Artikel!$A$2:$B$13,2,FALSE)),0,VLOOKUP(A24,Artikel!$A$2:$B$13,2,FALSE))</f>
        <v>0</v>
      </c>
    </row>
    <row r="25" spans="1:16" ht="13.5" thickBot="1" x14ac:dyDescent="0.25">
      <c r="A25" s="15"/>
      <c r="B25" s="36" t="str">
        <f>IFERROR(VLOOKUP(A25,Artikel!$A$2:$B$13,2,FALSE),"")</f>
        <v/>
      </c>
      <c r="D25" s="15"/>
      <c r="E25" s="32" t="str">
        <f>IFERROR(VLOOKUP(A25,Artikel!$A$2:$C$13,3,FALSE),"")</f>
        <v/>
      </c>
      <c r="F25" s="32" t="str">
        <f>IFERROR(VLOOKUP(A25,Artikel!$A$2:$C$13,3,FALSE)*D25,"")</f>
        <v/>
      </c>
      <c r="P25" s="17">
        <f>IF(ISERROR(VLOOKUP(A25,Artikel!$A$2:$B$13,2,FALSE)),0,VLOOKUP(A25,Artikel!$A$2:$B$13,2,FALSE))</f>
        <v>0</v>
      </c>
    </row>
    <row r="26" spans="1:16" ht="13.5" thickTop="1" x14ac:dyDescent="0.2">
      <c r="P26" s="17">
        <f>IF(ISERROR(VLOOKUP(A26,Artikel!$A$2:$B$13,2,FALSE)),0,VLOOKUP(A26,Artikel!$A$2:$B$13,2,FALSE))</f>
        <v>0</v>
      </c>
    </row>
    <row r="28" spans="1:16" x14ac:dyDescent="0.2">
      <c r="P28" s="35" t="s">
        <v>77</v>
      </c>
    </row>
    <row r="29" spans="1:16" x14ac:dyDescent="0.2">
      <c r="H29" t="s">
        <v>76</v>
      </c>
      <c r="P29" t="str">
        <f ca="1">_xlfn.FORMULATEXT(P17)</f>
        <v>=WENN(ISTFEHLER(SVERWEIS(A17;Artikel!$A$2:$B$13;2;FALSCH));0;SVERWEIS(A17;Artikel!$A$2:$B$13;2;FALSCH))</v>
      </c>
    </row>
    <row r="30" spans="1:16" x14ac:dyDescent="0.2">
      <c r="D30" t="s">
        <v>16</v>
      </c>
      <c r="F30" s="33">
        <f>SUM(F17:F25)</f>
        <v>947.18000000000006</v>
      </c>
      <c r="O30" t="s">
        <v>79</v>
      </c>
      <c r="P30" s="35" t="s">
        <v>78</v>
      </c>
    </row>
    <row r="31" spans="1:16" ht="14.25" x14ac:dyDescent="0.2">
      <c r="A31" s="9" t="s">
        <v>14</v>
      </c>
      <c r="B31" s="9"/>
      <c r="C31" s="9"/>
      <c r="D31" t="s">
        <v>15</v>
      </c>
      <c r="E31" s="4">
        <v>0.19</v>
      </c>
      <c r="F31" s="32">
        <f>F30*E31</f>
        <v>179.96420000000001</v>
      </c>
    </row>
    <row r="32" spans="1:16" x14ac:dyDescent="0.2">
      <c r="D32" s="1" t="s">
        <v>74</v>
      </c>
      <c r="E32" s="1"/>
      <c r="F32" s="34">
        <f>F30+F31</f>
        <v>1127.1442000000002</v>
      </c>
    </row>
    <row r="33" spans="1:1" x14ac:dyDescent="0.2">
      <c r="A33" s="1"/>
    </row>
  </sheetData>
  <phoneticPr fontId="7" type="noConversion"/>
  <hyperlinks>
    <hyperlink ref="L1" r:id="rId1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300" verticalDpi="3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K9"/>
  <sheetViews>
    <sheetView workbookViewId="0">
      <selection activeCell="A2" sqref="A2:A9"/>
    </sheetView>
  </sheetViews>
  <sheetFormatPr baseColWidth="10" defaultRowHeight="12.75" x14ac:dyDescent="0.2"/>
  <cols>
    <col min="2" max="2" width="11" bestFit="1" customWidth="1"/>
    <col min="3" max="3" width="11.140625" bestFit="1" customWidth="1"/>
    <col min="4" max="4" width="15.85546875" customWidth="1"/>
    <col min="5" max="5" width="6" bestFit="1" customWidth="1"/>
    <col min="6" max="6" width="10.7109375" bestFit="1" customWidth="1"/>
    <col min="7" max="7" width="9.42578125" bestFit="1" customWidth="1"/>
    <col min="8" max="8" width="6.28515625" bestFit="1" customWidth="1"/>
    <col min="9" max="9" width="5.85546875" bestFit="1" customWidth="1"/>
    <col min="10" max="10" width="9.140625" bestFit="1" customWidth="1"/>
    <col min="11" max="11" width="28.140625" bestFit="1" customWidth="1"/>
  </cols>
  <sheetData>
    <row r="1" spans="1:11" ht="15.75" x14ac:dyDescent="0.25">
      <c r="A1" s="1" t="s">
        <v>68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/>
      <c r="K1" s="5"/>
    </row>
    <row r="2" spans="1:11" x14ac:dyDescent="0.2">
      <c r="A2" s="7">
        <v>1</v>
      </c>
      <c r="B2" t="s">
        <v>25</v>
      </c>
      <c r="C2" t="s">
        <v>26</v>
      </c>
      <c r="D2" t="s">
        <v>27</v>
      </c>
      <c r="E2">
        <v>78628</v>
      </c>
      <c r="F2" t="s">
        <v>28</v>
      </c>
      <c r="G2" t="s">
        <v>29</v>
      </c>
      <c r="H2" s="6">
        <v>25</v>
      </c>
    </row>
    <row r="3" spans="1:11" x14ac:dyDescent="0.2">
      <c r="A3" s="7">
        <v>2</v>
      </c>
      <c r="B3" t="s">
        <v>25</v>
      </c>
      <c r="C3" t="s">
        <v>30</v>
      </c>
      <c r="D3" t="s">
        <v>31</v>
      </c>
      <c r="E3">
        <v>78628</v>
      </c>
      <c r="F3" t="s">
        <v>28</v>
      </c>
      <c r="G3" t="s">
        <v>32</v>
      </c>
      <c r="H3" s="6">
        <v>33</v>
      </c>
      <c r="I3" t="s">
        <v>33</v>
      </c>
    </row>
    <row r="4" spans="1:11" x14ac:dyDescent="0.2">
      <c r="A4" s="7">
        <v>3</v>
      </c>
      <c r="B4" t="s">
        <v>34</v>
      </c>
      <c r="C4" t="s">
        <v>35</v>
      </c>
      <c r="D4" t="s">
        <v>36</v>
      </c>
      <c r="E4">
        <v>77442</v>
      </c>
      <c r="F4" t="s">
        <v>37</v>
      </c>
      <c r="G4" t="s">
        <v>29</v>
      </c>
      <c r="H4" s="6">
        <v>22</v>
      </c>
    </row>
    <row r="5" spans="1:11" x14ac:dyDescent="0.2">
      <c r="A5" s="7">
        <v>4</v>
      </c>
      <c r="B5" t="s">
        <v>38</v>
      </c>
      <c r="C5" t="s">
        <v>39</v>
      </c>
      <c r="D5" t="s">
        <v>40</v>
      </c>
      <c r="E5">
        <v>78621</v>
      </c>
      <c r="F5" t="s">
        <v>41</v>
      </c>
      <c r="G5" t="s">
        <v>32</v>
      </c>
      <c r="H5" s="6">
        <v>25</v>
      </c>
    </row>
    <row r="6" spans="1:11" x14ac:dyDescent="0.2">
      <c r="A6" s="7">
        <v>5</v>
      </c>
      <c r="B6" t="s">
        <v>42</v>
      </c>
      <c r="C6" t="s">
        <v>43</v>
      </c>
      <c r="D6" t="s">
        <v>44</v>
      </c>
      <c r="E6">
        <v>74118</v>
      </c>
      <c r="F6" t="s">
        <v>45</v>
      </c>
      <c r="G6" t="s">
        <v>29</v>
      </c>
      <c r="H6" s="6">
        <v>49</v>
      </c>
      <c r="I6" t="s">
        <v>46</v>
      </c>
    </row>
    <row r="7" spans="1:11" x14ac:dyDescent="0.2">
      <c r="A7" s="7">
        <v>6</v>
      </c>
      <c r="B7" t="s">
        <v>47</v>
      </c>
      <c r="C7" t="s">
        <v>48</v>
      </c>
      <c r="D7" t="s">
        <v>44</v>
      </c>
      <c r="E7">
        <v>47118</v>
      </c>
      <c r="F7" t="s">
        <v>45</v>
      </c>
      <c r="G7" t="s">
        <v>32</v>
      </c>
      <c r="H7" s="6">
        <v>18</v>
      </c>
    </row>
    <row r="8" spans="1:11" x14ac:dyDescent="0.2">
      <c r="A8" s="7">
        <v>7</v>
      </c>
      <c r="B8" t="s">
        <v>49</v>
      </c>
      <c r="C8" t="s">
        <v>50</v>
      </c>
      <c r="D8" t="s">
        <v>51</v>
      </c>
      <c r="E8">
        <v>78172</v>
      </c>
      <c r="F8" t="s">
        <v>52</v>
      </c>
      <c r="G8" t="s">
        <v>29</v>
      </c>
      <c r="H8" s="6">
        <v>72</v>
      </c>
    </row>
    <row r="9" spans="1:11" x14ac:dyDescent="0.2">
      <c r="A9" s="7">
        <v>8</v>
      </c>
      <c r="B9" t="s">
        <v>53</v>
      </c>
      <c r="C9" t="s">
        <v>54</v>
      </c>
      <c r="D9" t="s">
        <v>55</v>
      </c>
      <c r="E9">
        <v>78628</v>
      </c>
      <c r="F9" t="s">
        <v>28</v>
      </c>
      <c r="G9" t="s">
        <v>29</v>
      </c>
      <c r="H9" s="6">
        <v>37</v>
      </c>
      <c r="I9" t="s">
        <v>33</v>
      </c>
    </row>
  </sheetData>
  <phoneticPr fontId="7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13"/>
  <sheetViews>
    <sheetView workbookViewId="0">
      <selection activeCell="A2" sqref="A2:A13"/>
    </sheetView>
  </sheetViews>
  <sheetFormatPr baseColWidth="10" defaultRowHeight="12.75" x14ac:dyDescent="0.2"/>
  <cols>
    <col min="1" max="2" width="18.28515625" bestFit="1" customWidth="1"/>
    <col min="3" max="3" width="8.140625" bestFit="1" customWidth="1"/>
  </cols>
  <sheetData>
    <row r="1" spans="1:3" ht="15.75" x14ac:dyDescent="0.25">
      <c r="A1" s="5" t="s">
        <v>70</v>
      </c>
      <c r="B1" s="5" t="s">
        <v>71</v>
      </c>
      <c r="C1" s="5" t="s">
        <v>72</v>
      </c>
    </row>
    <row r="2" spans="1:3" x14ac:dyDescent="0.2">
      <c r="A2">
        <v>1</v>
      </c>
      <c r="B2" t="s">
        <v>56</v>
      </c>
      <c r="C2" s="10">
        <v>4.99</v>
      </c>
    </row>
    <row r="3" spans="1:3" x14ac:dyDescent="0.2">
      <c r="A3">
        <v>2</v>
      </c>
      <c r="B3" t="s">
        <v>61</v>
      </c>
      <c r="C3" s="10">
        <v>12.7</v>
      </c>
    </row>
    <row r="4" spans="1:3" x14ac:dyDescent="0.2">
      <c r="A4">
        <v>3</v>
      </c>
      <c r="B4" t="s">
        <v>57</v>
      </c>
      <c r="C4" s="10">
        <v>2.99</v>
      </c>
    </row>
    <row r="5" spans="1:3" x14ac:dyDescent="0.2">
      <c r="A5">
        <v>4</v>
      </c>
      <c r="B5" t="s">
        <v>58</v>
      </c>
      <c r="C5" s="10">
        <v>7.99</v>
      </c>
    </row>
    <row r="6" spans="1:3" x14ac:dyDescent="0.2">
      <c r="A6">
        <v>5</v>
      </c>
      <c r="B6" t="s">
        <v>59</v>
      </c>
      <c r="C6" s="10">
        <v>289</v>
      </c>
    </row>
    <row r="7" spans="1:3" x14ac:dyDescent="0.2">
      <c r="A7">
        <v>6</v>
      </c>
      <c r="B7" t="s">
        <v>62</v>
      </c>
      <c r="C7" s="10">
        <v>1.25</v>
      </c>
    </row>
    <row r="8" spans="1:3" x14ac:dyDescent="0.2">
      <c r="A8">
        <v>7</v>
      </c>
      <c r="B8" t="s">
        <v>60</v>
      </c>
      <c r="C8" s="10">
        <v>2.69</v>
      </c>
    </row>
    <row r="9" spans="1:3" x14ac:dyDescent="0.2">
      <c r="A9">
        <v>8</v>
      </c>
      <c r="B9" t="s">
        <v>63</v>
      </c>
      <c r="C9" s="10">
        <v>5.49</v>
      </c>
    </row>
    <row r="10" spans="1:3" x14ac:dyDescent="0.2">
      <c r="A10">
        <v>9</v>
      </c>
      <c r="B10" t="s">
        <v>65</v>
      </c>
      <c r="C10" s="10">
        <v>1</v>
      </c>
    </row>
    <row r="11" spans="1:3" x14ac:dyDescent="0.2">
      <c r="A11">
        <v>10</v>
      </c>
      <c r="B11" t="s">
        <v>64</v>
      </c>
      <c r="C11" s="10">
        <v>7.49</v>
      </c>
    </row>
    <row r="12" spans="1:3" x14ac:dyDescent="0.2">
      <c r="A12">
        <v>11</v>
      </c>
      <c r="B12" t="s">
        <v>66</v>
      </c>
      <c r="C12" s="10">
        <v>0.45</v>
      </c>
    </row>
    <row r="13" spans="1:3" x14ac:dyDescent="0.2">
      <c r="A13">
        <v>12</v>
      </c>
      <c r="B13" t="s">
        <v>67</v>
      </c>
      <c r="C13" s="10">
        <v>695</v>
      </c>
    </row>
  </sheetData>
  <phoneticPr fontId="7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F33"/>
  <sheetViews>
    <sheetView workbookViewId="0">
      <selection activeCell="E22" sqref="E22"/>
    </sheetView>
  </sheetViews>
  <sheetFormatPr baseColWidth="10" defaultRowHeight="12.75" x14ac:dyDescent="0.2"/>
  <cols>
    <col min="2" max="2" width="14.85546875" customWidth="1"/>
    <col min="3" max="3" width="8.7109375" customWidth="1"/>
    <col min="5" max="5" width="17" customWidth="1"/>
    <col min="6" max="6" width="14.42578125" customWidth="1"/>
    <col min="7" max="7" width="12" customWidth="1"/>
  </cols>
  <sheetData>
    <row r="1" spans="1:6" ht="24.75" customHeight="1" x14ac:dyDescent="0.3">
      <c r="A1" s="2" t="s">
        <v>0</v>
      </c>
      <c r="E1" s="3" t="s">
        <v>1</v>
      </c>
    </row>
    <row r="3" spans="1:6" ht="18" x14ac:dyDescent="0.25">
      <c r="E3" s="3" t="s">
        <v>2</v>
      </c>
      <c r="F3" s="3"/>
    </row>
    <row r="4" spans="1:6" ht="18" x14ac:dyDescent="0.25">
      <c r="E4" s="3" t="s">
        <v>3</v>
      </c>
      <c r="F4" s="3"/>
    </row>
    <row r="5" spans="1:6" ht="18" x14ac:dyDescent="0.25">
      <c r="A5" s="8" t="s">
        <v>73</v>
      </c>
      <c r="E5" s="3"/>
      <c r="F5" s="3"/>
    </row>
    <row r="6" spans="1:6" ht="18" x14ac:dyDescent="0.25">
      <c r="B6" s="6"/>
      <c r="C6" s="6"/>
      <c r="E6" s="3" t="s">
        <v>4</v>
      </c>
      <c r="F6" s="3" t="s">
        <v>6</v>
      </c>
    </row>
    <row r="7" spans="1:6" ht="18" x14ac:dyDescent="0.25">
      <c r="A7" s="23" t="str">
        <f>VLOOKUP($F$10,Adressen!$A$1:$I$9,3,FALSE)</f>
        <v>Hubert</v>
      </c>
      <c r="B7" s="23" t="str">
        <f>VLOOKUP($F$10,Adressen!$A$1:$I$9,2,FALSE)</f>
        <v>Faller</v>
      </c>
      <c r="C7" s="7"/>
      <c r="E7" s="3" t="s">
        <v>5</v>
      </c>
      <c r="F7" s="3" t="s">
        <v>7</v>
      </c>
    </row>
    <row r="8" spans="1:6" ht="18" customHeight="1" x14ac:dyDescent="0.2">
      <c r="A8" s="23" t="str">
        <f>VLOOKUP($F$10,Adressen!$A$1:$I$9,4,FALSE)</f>
        <v>Breiteckweg 15</v>
      </c>
      <c r="B8" s="23"/>
      <c r="C8" s="6"/>
    </row>
    <row r="9" spans="1:6" ht="13.5" thickBot="1" x14ac:dyDescent="0.25">
      <c r="A9" s="24"/>
      <c r="B9" s="24"/>
      <c r="C9" s="1"/>
    </row>
    <row r="10" spans="1:6" ht="17.25" customHeight="1" thickTop="1" thickBot="1" x14ac:dyDescent="0.25">
      <c r="A10" s="23">
        <f>VLOOKUP($F$10,Adressen!$A$1:$I$9,5,FALSE)</f>
        <v>74118</v>
      </c>
      <c r="B10" s="23" t="str">
        <f>VLOOKUP($F$10,Adressen!$A$1:$I$9,6,FALSE)</f>
        <v>Gütenbach</v>
      </c>
      <c r="C10" s="6"/>
      <c r="E10" s="1" t="s">
        <v>8</v>
      </c>
      <c r="F10" s="22">
        <v>5</v>
      </c>
    </row>
    <row r="11" spans="1:6" ht="13.5" thickTop="1" x14ac:dyDescent="0.2">
      <c r="E11" s="1" t="s">
        <v>9</v>
      </c>
      <c r="F11" s="11">
        <f ca="1">TODAY()-7</f>
        <v>45132</v>
      </c>
    </row>
    <row r="16" spans="1:6" ht="13.5" thickBot="1" x14ac:dyDescent="0.25">
      <c r="A16" s="1" t="s">
        <v>69</v>
      </c>
      <c r="B16" s="1" t="s">
        <v>10</v>
      </c>
      <c r="C16" s="1"/>
      <c r="D16" s="1" t="s">
        <v>11</v>
      </c>
      <c r="E16" s="1" t="s">
        <v>12</v>
      </c>
      <c r="F16" s="1" t="s">
        <v>13</v>
      </c>
    </row>
    <row r="17" spans="1:6" ht="13.5" thickTop="1" x14ac:dyDescent="0.2">
      <c r="A17" s="19">
        <v>3</v>
      </c>
      <c r="B17" s="25" t="str">
        <f>VLOOKUP(A17,Artikel!$A$1:$C$13,2,FALSE)</f>
        <v>Telefaxrollen</v>
      </c>
      <c r="D17" s="19">
        <v>5</v>
      </c>
      <c r="E17" s="26">
        <f>VLOOKUP(A17,Artikel!$A$1:$C$13,3,FALSE)</f>
        <v>2.99</v>
      </c>
      <c r="F17" s="26">
        <f>D17*E17</f>
        <v>14.950000000000001</v>
      </c>
    </row>
    <row r="18" spans="1:6" x14ac:dyDescent="0.2">
      <c r="A18" s="20">
        <v>3</v>
      </c>
      <c r="B18" s="25" t="str">
        <f>VLOOKUP(A18,Artikel!$A$1:$C$13,2,FALSE)</f>
        <v>Telefaxrollen</v>
      </c>
      <c r="D18" s="20">
        <v>10</v>
      </c>
      <c r="E18" s="26">
        <f>VLOOKUP(A18,Artikel!$A$1:$C$13,3,FALSE)</f>
        <v>2.99</v>
      </c>
      <c r="F18" s="26">
        <f t="shared" ref="F18:F25" si="0">D18*E18</f>
        <v>29.900000000000002</v>
      </c>
    </row>
    <row r="19" spans="1:6" x14ac:dyDescent="0.2">
      <c r="A19" s="20">
        <v>6</v>
      </c>
      <c r="B19" s="25" t="str">
        <f>VLOOKUP(A19,Artikel!$A$1:$C$13,2,FALSE)</f>
        <v>Fleischkäsebrötchen</v>
      </c>
      <c r="D19" s="20">
        <v>3</v>
      </c>
      <c r="E19" s="26">
        <f>VLOOKUP(A19,Artikel!$A$1:$C$13,3,FALSE)</f>
        <v>1.25</v>
      </c>
      <c r="F19" s="26">
        <f t="shared" si="0"/>
        <v>3.75</v>
      </c>
    </row>
    <row r="20" spans="1:6" x14ac:dyDescent="0.2">
      <c r="A20" s="20">
        <v>4</v>
      </c>
      <c r="B20" s="25" t="str">
        <f>VLOOKUP(A20,Artikel!$A$1:$C$13,2,FALSE)</f>
        <v>Doppelordner</v>
      </c>
      <c r="D20" s="20">
        <v>5</v>
      </c>
      <c r="E20" s="26">
        <f>VLOOKUP(A20,Artikel!$A$1:$C$13,3,FALSE)</f>
        <v>7.99</v>
      </c>
      <c r="F20" s="26">
        <f t="shared" si="0"/>
        <v>39.950000000000003</v>
      </c>
    </row>
    <row r="21" spans="1:6" x14ac:dyDescent="0.2">
      <c r="A21" s="20">
        <v>5</v>
      </c>
      <c r="B21" s="25" t="str">
        <f>VLOOKUP(A21,Artikel!$A$1:$C$13,2,FALSE)</f>
        <v>Jahresplaner 624</v>
      </c>
      <c r="D21" s="20">
        <v>2</v>
      </c>
      <c r="E21" s="26">
        <f>VLOOKUP(A21,Artikel!$A$1:$C$13,3,FALSE)</f>
        <v>289</v>
      </c>
      <c r="F21" s="26">
        <f t="shared" si="0"/>
        <v>578</v>
      </c>
    </row>
    <row r="22" spans="1:6" x14ac:dyDescent="0.2">
      <c r="A22" s="20">
        <v>12</v>
      </c>
      <c r="B22" s="25" t="str">
        <f>VLOOKUP(A22,Artikel!$A$1:$C$13,2,FALSE)</f>
        <v>Schreibmaschine</v>
      </c>
      <c r="D22" s="20">
        <v>2</v>
      </c>
      <c r="E22" s="26">
        <f>VLOOKUP(A22,Artikel!$A$1:$C$13,3,FALSE)</f>
        <v>695</v>
      </c>
      <c r="F22" s="26">
        <f t="shared" si="0"/>
        <v>1390</v>
      </c>
    </row>
    <row r="23" spans="1:6" x14ac:dyDescent="0.2">
      <c r="A23" s="20">
        <v>1</v>
      </c>
      <c r="B23" s="25" t="str">
        <f>VLOOKUP(A23,Artikel!$A$1:$C$13,2,FALSE)</f>
        <v>Hängeregister</v>
      </c>
      <c r="D23" s="20">
        <v>2</v>
      </c>
      <c r="E23" s="26">
        <f>VLOOKUP(A23,Artikel!$A$1:$C$13,3,FALSE)</f>
        <v>4.99</v>
      </c>
      <c r="F23" s="26">
        <f t="shared" si="0"/>
        <v>9.98</v>
      </c>
    </row>
    <row r="24" spans="1:6" x14ac:dyDescent="0.2">
      <c r="A24" s="20">
        <v>7</v>
      </c>
      <c r="B24" s="25" t="str">
        <f>VLOOKUP(A24,Artikel!$A$1:$C$13,2,FALSE)</f>
        <v>Briefablagen</v>
      </c>
      <c r="D24" s="20">
        <v>20</v>
      </c>
      <c r="E24" s="26">
        <f>VLOOKUP(A24,Artikel!$A$1:$C$13,3,FALSE)</f>
        <v>2.69</v>
      </c>
      <c r="F24" s="26">
        <f t="shared" si="0"/>
        <v>53.8</v>
      </c>
    </row>
    <row r="25" spans="1:6" ht="13.5" thickBot="1" x14ac:dyDescent="0.25">
      <c r="A25" s="21">
        <v>8</v>
      </c>
      <c r="B25" s="25" t="str">
        <f>VLOOKUP(A25,Artikel!$A$1:$C$13,2,FALSE)</f>
        <v>Buchstützen</v>
      </c>
      <c r="D25" s="21">
        <v>15</v>
      </c>
      <c r="E25" s="26">
        <f>VLOOKUP(A25,Artikel!$A$1:$C$13,3,FALSE)</f>
        <v>5.49</v>
      </c>
      <c r="F25" s="26">
        <f t="shared" si="0"/>
        <v>82.350000000000009</v>
      </c>
    </row>
    <row r="26" spans="1:6" ht="13.5" thickTop="1" x14ac:dyDescent="0.2">
      <c r="E26" s="27"/>
      <c r="F26" s="27"/>
    </row>
    <row r="27" spans="1:6" x14ac:dyDescent="0.2">
      <c r="E27" s="27"/>
      <c r="F27" s="27"/>
    </row>
    <row r="28" spans="1:6" x14ac:dyDescent="0.2">
      <c r="E28" s="27"/>
      <c r="F28" s="27"/>
    </row>
    <row r="29" spans="1:6" x14ac:dyDescent="0.2">
      <c r="E29" s="27"/>
      <c r="F29" s="27"/>
    </row>
    <row r="30" spans="1:6" x14ac:dyDescent="0.2">
      <c r="D30" t="s">
        <v>16</v>
      </c>
      <c r="E30" s="27"/>
      <c r="F30" s="28">
        <f>SUM(F17:F29)</f>
        <v>2202.6800000000003</v>
      </c>
    </row>
    <row r="31" spans="1:6" ht="14.25" x14ac:dyDescent="0.2">
      <c r="A31" s="9" t="s">
        <v>14</v>
      </c>
      <c r="B31" s="9"/>
      <c r="C31" s="9"/>
      <c r="D31" t="s">
        <v>15</v>
      </c>
      <c r="E31" s="29">
        <v>0.16</v>
      </c>
      <c r="F31" s="28">
        <f>E31*F30</f>
        <v>352.42880000000008</v>
      </c>
    </row>
    <row r="32" spans="1:6" x14ac:dyDescent="0.2">
      <c r="D32" s="1" t="s">
        <v>74</v>
      </c>
      <c r="E32" s="24"/>
      <c r="F32" s="30">
        <f>SUM(F30:F31)</f>
        <v>2555.1088000000004</v>
      </c>
    </row>
    <row r="33" spans="1:1" x14ac:dyDescent="0.2">
      <c r="A33" s="1"/>
    </row>
  </sheetData>
  <phoneticPr fontId="7" type="noConversion"/>
  <dataValidations disablePrompts="1" count="2">
    <dataValidation type="list" allowBlank="1" showInputMessage="1" showErrorMessage="1" sqref="A17:A25" xr:uid="{00000000-0002-0000-0300-000000000000}">
      <formula1>ArtNr</formula1>
    </dataValidation>
    <dataValidation type="list" allowBlank="1" showInputMessage="1" showErrorMessage="1" sqref="F10" xr:uid="{00000000-0002-0000-0300-000001000000}">
      <formula1>KdNr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OfficeDiscount</vt:lpstr>
      <vt:lpstr>Adressen</vt:lpstr>
      <vt:lpstr>Artikel</vt:lpstr>
      <vt:lpstr>Lösung</vt:lpstr>
      <vt:lpstr>ArtNr</vt:lpstr>
      <vt:lpstr>KdNr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Rechnung erstellen über Kunden- und Artikel-Nr.</dc:description>
  <cp:lastPrinted>1998-09-16T11:59:15Z</cp:lastPrinted>
  <dcterms:created xsi:type="dcterms:W3CDTF">1998-09-16T11:52:56Z</dcterms:created>
  <dcterms:modified xsi:type="dcterms:W3CDTF">2023-08-01T11:44:27Z</dcterms:modified>
</cp:coreProperties>
</file>