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AE28AC63-1F49-4D87-AC43-000A0B89922A}" xr6:coauthVersionLast="45" xr6:coauthVersionMax="45" xr10:uidLastSave="{00000000-0000-0000-0000-000000000000}"/>
  <bookViews>
    <workbookView xWindow="24225" yWindow="1140" windowWidth="17355" windowHeight="14670" firstSheet="8" activeTab="11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4" l="1"/>
  <c r="S5" i="4"/>
  <c r="T5" i="4"/>
  <c r="U5" i="4"/>
  <c r="DQ24" i="3" l="1"/>
  <c r="DP24" i="3"/>
  <c r="DI24" i="3"/>
  <c r="DA24" i="3"/>
  <c r="CU22" i="3" l="1"/>
  <c r="CQ22" i="3"/>
  <c r="CM22" i="3"/>
  <c r="CK22" i="3"/>
  <c r="H14" i="3" l="1"/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S11" i="2" s="1"/>
  <c r="Q11" i="2"/>
  <c r="P11" i="2"/>
  <c r="CC24" i="3" l="1"/>
  <c r="CF24" i="3" s="1"/>
  <c r="K24" i="3"/>
  <c r="J24" i="3"/>
  <c r="CB24" i="3" s="1"/>
  <c r="L24" i="3"/>
  <c r="V11" i="2" l="1"/>
  <c r="L5" i="14" l="1"/>
  <c r="N5" i="14" s="1"/>
  <c r="K5" i="14"/>
  <c r="J5" i="14"/>
  <c r="M5" i="14" l="1"/>
  <c r="H1" i="3" l="1"/>
  <c r="G1" i="3"/>
  <c r="F1" i="3"/>
  <c r="D1" i="3" l="1"/>
  <c r="H5" i="3"/>
  <c r="L5" i="4" l="1"/>
  <c r="M5" i="4"/>
  <c r="N5" i="4"/>
  <c r="O5" i="4"/>
  <c r="P5" i="4"/>
  <c r="Q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A6" i="4" l="1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BN24" i="3"/>
  <c r="S24" i="3" l="1"/>
  <c r="Q24" i="3"/>
  <c r="CK24" i="3" s="1"/>
  <c r="P24" i="3"/>
  <c r="DG24" i="3" s="1"/>
  <c r="AD8" i="6"/>
  <c r="S5" i="11"/>
  <c r="V5" i="11" s="1"/>
  <c r="X5" i="11" s="1"/>
  <c r="Y5" i="11" s="1"/>
  <c r="E8" i="6"/>
  <c r="AP24" i="3" l="1"/>
  <c r="T5" i="11"/>
  <c r="W5" i="11" s="1"/>
  <c r="L5" i="5" l="1"/>
  <c r="N5" i="5" s="1"/>
  <c r="K5" i="5"/>
  <c r="J5" i="5"/>
  <c r="M5" i="5" l="1"/>
  <c r="V24" i="3" l="1"/>
  <c r="W24" i="3" l="1"/>
  <c r="R24" i="3" l="1"/>
  <c r="DC24" i="3" s="1"/>
  <c r="X8" i="6"/>
  <c r="AC24" i="3" l="1"/>
  <c r="T5" i="3" s="1"/>
  <c r="CO22" i="3" s="1"/>
  <c r="U24" i="3"/>
  <c r="AF24" i="3" s="1"/>
  <c r="T24" i="3"/>
  <c r="DE24" i="3" s="1"/>
  <c r="H8" i="6"/>
  <c r="J8" i="6"/>
  <c r="Z8" i="6"/>
  <c r="T6" i="3" l="1"/>
  <c r="AB24" i="3"/>
  <c r="AE24" i="3" s="1"/>
  <c r="AG24" i="3"/>
  <c r="AB8" i="6"/>
  <c r="BF24" i="3"/>
  <c r="AW24" i="3"/>
  <c r="CW22" i="3" l="1"/>
  <c r="CS22" i="3"/>
  <c r="E1" i="3"/>
  <c r="BL24" i="3"/>
  <c r="T7" i="3"/>
  <c r="AX24" i="3"/>
  <c r="AS24" i="3"/>
  <c r="L8" i="6"/>
  <c r="T8" i="6"/>
  <c r="BJ24" i="3"/>
  <c r="BK24" i="3"/>
  <c r="AY24" i="3"/>
  <c r="AV24" i="3"/>
  <c r="I24" i="3" l="1"/>
  <c r="BE24" i="3"/>
  <c r="V8" i="6"/>
  <c r="BC24" i="3"/>
  <c r="BD24" i="3"/>
  <c r="AQ24" i="3" l="1"/>
  <c r="AK24" i="3" s="1"/>
  <c r="M24" i="3" l="1"/>
  <c r="DO24" i="3"/>
  <c r="AD24" i="3"/>
  <c r="H24" i="3"/>
  <c r="CU24" i="3" l="1"/>
  <c r="CY24" i="3" s="1"/>
  <c r="CM24" i="3"/>
  <c r="CO24" i="3" s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<sst xmlns="http://schemas.openxmlformats.org/spreadsheetml/2006/main" count="706" uniqueCount="370">
  <si>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</si>
  <si>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</si>
  <si>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</si>
  <si>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</si>
  <si>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</si>
  <si>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</si>
  <si>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</si>
  <si>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</si>
  <si>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</si>
  <si>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</si>
  <si>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</si>
  <si>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</si>
  <si>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</si>
  <si>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</si>
  <si>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</si>
  <si>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</si>
  <si>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</si>
  <si>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</si>
  <si>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</si>
  <si>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</si>
  <si>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</si>
  <si>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</si>
  <si>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</si>
  <si>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</si>
  <si>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</si>
  <si>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</si>
  <si>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</si>
  <si>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</si>
  <si>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</si>
  <si>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</si>
  <si>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</si>
  <si>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</si>
  <si>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</si>
  <si>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</si>
  <si>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</si>
  <si>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</si>
  <si>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</si>
  <si>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</si>
  <si>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</si>
  <si>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</si>
  <si>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</si>
  <si>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</si>
  <si>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</si>
  <si>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</si>
  <si>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</si>
  <si>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</si>
  <si>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</si>
  <si>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</si>
  <si>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</si>
  <si>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</si>
  <si>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</si>
  <si>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</si>
  <si>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</si>
  <si>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</si>
  <si>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</si>
  <si>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</si>
  <si>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</si>
  <si>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</si>
  <si>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</si>
  <si>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</si>
  <si>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</si>
  <si>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</si>
  <si>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</si>
  <si>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</si>
  <si>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</si>
  <si>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</si>
  <si>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</si>
  <si>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</si>
  <si>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</si>
  <si>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</si>
  <si>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</si>
  <si>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</si>
  <si>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</si>
  <si>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</si>
  <si>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</si>
  <si>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</si>
  <si>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</si>
  <si>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</si>
  <si>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</si>
  <si>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</si>
  <si>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</si>
  <si>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</si>
  <si>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</si>
  <si>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</si>
  <si>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</si>
  <si>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</si>
  <si>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</si>
  <si>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</si>
  <si>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</si>
  <si>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</si>
  <si>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</si>
  <si>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</si>
  <si>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</si>
  <si>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</si>
  <si>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</si>
  <si>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</si>
  <si>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</si>
  <si>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</si>
  <si>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</si>
  <si>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</si>
  <si>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</si>
  <si>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</si>
  <si>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</si>
  <si>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</si>
  <si>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</si>
  <si>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</si>
  <si>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</si>
  <si>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</si>
  <si>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</si>
  <si>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</si>
  <si>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</si>
  <si>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</si>
  <si>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</si>
  <si>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</si>
  <si>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</si>
  <si>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</si>
  <si>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</si>
  <si>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</si>
  <si>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</si>
  <si>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</si>
  <si>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</si>
  <si>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</si>
  <si>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</si>
  <si>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</si>
  <si>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</si>
  <si>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</si>
  <si>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</si>
  <si>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</si>
  <si>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</si>
  <si>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</si>
  <si>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</si>
  <si>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</si>
  <si>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</si>
  <si>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</si>
  <si>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</si>
  <si>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</si>
  <si>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</si>
  <si>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</si>
  <si>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</si>
  <si>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</si>
  <si>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</si>
  <si>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</si>
  <si>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</si>
  <si>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</si>
  <si>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</si>
  <si>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</si>
  <si>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</si>
  <si>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</si>
  <si>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</si>
  <si>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</si>
  <si>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</si>
  <si>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</si>
  <si>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</si>
  <si>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</si>
  <si>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</si>
  <si>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</si>
  <si>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</si>
  <si>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</si>
  <si>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</si>
  <si>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</si>
  <si>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</si>
  <si>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</si>
  <si>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</si>
  <si>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</si>
  <si>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</si>
  <si>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</si>
  <si>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</si>
  <si>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</si>
  <si>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</si>
  <si>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</si>
  <si>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</si>
  <si>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</si>
  <si>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</si>
  <si>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</si>
  <si>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</si>
  <si>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</si>
  <si>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</si>
  <si>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</si>
  <si>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</si>
  <si>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</si>
  <si>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</si>
  <si>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</si>
  <si>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</si>
  <si>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</si>
  <si>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</si>
  <si>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</si>
  <si>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</si>
  <si>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</si>
  <si>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</si>
  <si>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</si>
  <si>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</si>
  <si>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</si>
  <si>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</si>
  <si>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</si>
  <si>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</si>
  <si>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</si>
  <si>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</si>
  <si>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</si>
  <si>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</si>
  <si>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</si>
  <si>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</si>
  <si>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</si>
  <si>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</si>
  <si>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</si>
  <si>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</si>
  <si>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</si>
  <si>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</si>
  <si>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</si>
  <si>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</si>
  <si>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</si>
  <si>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</si>
  <si>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</si>
  <si>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</si>
  <si>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</si>
  <si>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</si>
  <si>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</si>
  <si>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</si>
  <si>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</si>
  <si>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</si>
  <si>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</si>
  <si>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</si>
  <si>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</si>
  <si>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</si>
  <si>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</si>
  <si>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</si>
  <si>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</si>
  <si>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</si>
  <si>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</si>
  <si>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</si>
  <si>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</si>
  <si>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</si>
  <si>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</si>
  <si>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</si>
  <si>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</si>
  <si>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</si>
  <si>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</si>
  <si>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</si>
  <si>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</si>
  <si>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</si>
  <si>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</si>
  <si>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</si>
  <si>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</si>
  <si>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</si>
  <si>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</si>
  <si>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</si>
  <si>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</si>
  <si>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</si>
  <si>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</si>
  <si>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</si>
  <si>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</si>
  <si>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</si>
  <si>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</si>
  <si>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</si>
  <si>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</si>
  <si>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</si>
  <si>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</si>
  <si>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</si>
  <si>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</si>
  <si>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</si>
  <si>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</si>
  <si>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</si>
  <si>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</si>
  <si>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</si>
  <si>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</si>
  <si>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</si>
  <si>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</si>
  <si>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</si>
  <si>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</si>
  <si>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</si>
  <si>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</si>
  <si>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</si>
  <si>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</si>
  <si>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</si>
  <si>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</si>
  <si>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</si>
  <si>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</si>
  <si>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</si>
  <si>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</si>
  <si>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</si>
  <si>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</si>
  <si>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</si>
  <si>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</si>
  <si>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</si>
  <si>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</si>
  <si>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</si>
  <si>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</si>
  <si>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</si>
  <si>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</si>
  <si>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</si>
  <si>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</si>
  <si>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</si>
  <si>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</si>
  <si>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</si>
  <si>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</si>
  <si>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</si>
  <si>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</si>
  <si>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</si>
  <si>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</si>
  <si>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</si>
  <si>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</si>
  <si>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</si>
  <si>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</si>
  <si>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</si>
  <si>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</si>
  <si>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</si>
  <si>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</si>
  <si>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</si>
  <si>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</si>
  <si>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</si>
  <si>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</si>
  <si>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</si>
  <si>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</si>
  <si>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</si>
  <si>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</si>
  <si>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</si>
  <si>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</si>
  <si>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</si>
  <si>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</si>
  <si>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</si>
  <si>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</si>
  <si>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</si>
  <si>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</si>
  <si>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</si>
  <si>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</si>
  <si>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</si>
  <si>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</si>
  <si>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</si>
  <si>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</si>
  <si>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</si>
  <si>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</si>
  <si>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</si>
  <si>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</si>
  <si>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</si>
  <si>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</si>
  <si>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</si>
  <si>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</si>
  <si>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</si>
  <si>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</si>
  <si>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</si>
  <si>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</si>
  <si>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</si>
  <si>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</si>
  <si>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</si>
  <si>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</si>
  <si>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</si>
  <si>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</si>
  <si>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</si>
  <si>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</si>
  <si>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</si>
  <si>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</si>
  <si>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</si>
  <si>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</si>
  <si>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</si>
  <si>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</si>
  <si>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</si>
  <si>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</si>
  <si>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</si>
  <si>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</si>
  <si>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</si>
  <si>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</si>
  <si>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</si>
  <si>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</si>
  <si>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</si>
  <si>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</si>
  <si>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Elec238</t>
  </si>
  <si>
    <t>DEVICE_VSCHEMES_QF</t>
  </si>
  <si>
    <t>АВТОМАТ 1-й</t>
  </si>
  <si>
    <t>АВUGO</t>
  </si>
  <si>
    <t>АВMOVEX</t>
  </si>
  <si>
    <t>АВMOVEY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</si>
</sst>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E5" sqref="E5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364</v>
      </c>
    </row>
    <row r="2" spans="1:2" x14ac:dyDescent="0.25">
      <c r="A2" t="s">
        <v>89</v>
      </c>
      <c r="B2" t="s">
        <v>1</v>
      </c>
    </row>
    <row r="3" spans="1:2" x14ac:dyDescent="0.25">
      <c r="A3" t="s">
        <v>89</v>
      </c>
      <c r="B3" t="s">
        <v>98</v>
      </c>
    </row>
    <row r="4" spans="1:2" ht="15.75" customHeight="1" x14ac:dyDescent="0.25">
      <c r="A4" t="s">
        <v>89</v>
      </c>
      <c r="B4" t="s">
        <v>92</v>
      </c>
    </row>
    <row r="5" spans="1:2" ht="15.75" customHeight="1" x14ac:dyDescent="0.25">
      <c r="A5" t="s">
        <v>89</v>
      </c>
      <c r="B5" t="s">
        <v>95</v>
      </c>
    </row>
    <row r="6" spans="1:2" x14ac:dyDescent="0.25">
      <c r="A6" t="s">
        <v>89</v>
      </c>
      <c r="B6" t="s">
        <v>93</v>
      </c>
    </row>
    <row r="7" spans="1:2" x14ac:dyDescent="0.25">
      <c r="A7" t="s">
        <v>89</v>
      </c>
      <c r="B7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NMO_BaseName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DY24"/>
  <sheetViews>
    <sheetView tabSelected="1" topLeftCell="DI1" workbookViewId="0">
      <selection activeCell="DS20" sqref="DS20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8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41" t="s">
        <v>285</v>
      </c>
      <c r="E4" s="141"/>
      <c r="F4" s="141"/>
      <c r="G4" s="141"/>
      <c r="H4" s="141"/>
      <c r="I4" s="84" t="s">
        <v>286</v>
      </c>
      <c r="O4" s="84"/>
      <c r="P4" s="141" t="s">
        <v>287</v>
      </c>
      <c r="Q4" s="141"/>
      <c r="R4" s="141"/>
      <c r="S4" s="141"/>
      <c r="T4" s="141"/>
      <c r="U4" s="141"/>
    </row>
    <row r="5" spans="4:31" x14ac:dyDescent="0.25">
      <c r="D5" s="135" t="s">
        <v>288</v>
      </c>
      <c r="E5" s="135"/>
      <c r="F5" s="135"/>
      <c r="G5" s="135"/>
      <c r="H5" s="78" t="str">
        <f>'&lt;zlight&gt;'!F18</f>
        <v>NMO_Name</v>
      </c>
      <c r="I5" s="82" t="s">
        <v>289</v>
      </c>
      <c r="O5" s="82" t="s">
        <v>290</v>
      </c>
      <c r="P5" s="136" t="s">
        <v>291</v>
      </c>
      <c r="Q5" s="136"/>
      <c r="R5" s="136"/>
      <c r="S5" s="136"/>
      <c r="T5" s="136" t="e">
        <f ca="1">SUM($AC$24:$AC$12000)</f>
        <v>#VALUE!</v>
      </c>
      <c r="U5" s="136"/>
    </row>
    <row r="6" spans="4:31" x14ac:dyDescent="0.25">
      <c r="D6" s="135" t="s">
        <v>292</v>
      </c>
      <c r="E6" s="135"/>
      <c r="F6" s="135"/>
      <c r="G6" s="135"/>
      <c r="H6" s="79" t="s">
        <v>293</v>
      </c>
      <c r="I6" s="82" t="s">
        <v>294</v>
      </c>
      <c r="O6" s="82">
        <v>63</v>
      </c>
      <c r="P6" s="136" t="s">
        <v>295</v>
      </c>
      <c r="Q6" s="136"/>
      <c r="R6" s="136"/>
      <c r="S6" s="136"/>
      <c r="T6" s="136" t="e">
        <f ca="1">T5*T11</f>
        <v>#VALUE!</v>
      </c>
      <c r="U6" s="136"/>
    </row>
    <row r="7" spans="4:31" x14ac:dyDescent="0.25">
      <c r="D7" s="135" t="s">
        <v>296</v>
      </c>
      <c r="E7" s="135"/>
      <c r="F7" s="135"/>
      <c r="G7" s="135"/>
      <c r="H7" s="79">
        <v>45399</v>
      </c>
      <c r="I7" s="82" t="s">
        <v>297</v>
      </c>
      <c r="O7" s="82">
        <v>32</v>
      </c>
      <c r="P7" s="136" t="s">
        <v>298</v>
      </c>
      <c r="Q7" s="136"/>
      <c r="R7" s="136"/>
      <c r="S7" s="136"/>
      <c r="T7" s="136" t="e">
        <f ca="1">SUM($AE$24:$AE$12000)*T11</f>
        <v>#VALUE!</v>
      </c>
      <c r="U7" s="136"/>
    </row>
    <row r="8" spans="4:31" ht="15" customHeight="1" x14ac:dyDescent="0.25">
      <c r="D8" s="135" t="s">
        <v>299</v>
      </c>
      <c r="E8" s="135"/>
      <c r="F8" s="135"/>
      <c r="G8" s="135"/>
      <c r="H8" s="79" t="s">
        <v>300</v>
      </c>
      <c r="I8" s="82" t="s">
        <v>301</v>
      </c>
      <c r="O8" s="82">
        <v>6</v>
      </c>
      <c r="P8" s="138" t="s">
        <v>321</v>
      </c>
      <c r="Q8" s="139"/>
      <c r="R8" s="139"/>
      <c r="S8" s="140"/>
      <c r="T8" s="137">
        <v>0.92</v>
      </c>
      <c r="U8" s="137"/>
    </row>
    <row r="9" spans="4:31" x14ac:dyDescent="0.25">
      <c r="D9" s="135" t="s">
        <v>303</v>
      </c>
      <c r="E9" s="135"/>
      <c r="F9" s="135"/>
      <c r="G9" s="135"/>
      <c r="H9" s="79" t="s">
        <v>304</v>
      </c>
      <c r="I9" s="82" t="s">
        <v>305</v>
      </c>
      <c r="O9" s="82" t="s">
        <v>306</v>
      </c>
      <c r="P9" s="142" t="s">
        <v>302</v>
      </c>
      <c r="Q9" s="142"/>
      <c r="R9" s="142"/>
      <c r="S9" s="142"/>
      <c r="T9" s="137"/>
      <c r="U9" s="137"/>
    </row>
    <row r="10" spans="4:31" x14ac:dyDescent="0.25">
      <c r="D10" s="135" t="s">
        <v>307</v>
      </c>
      <c r="E10" s="135"/>
      <c r="F10" s="135"/>
      <c r="G10" s="135"/>
      <c r="I10" s="82" t="s">
        <v>308</v>
      </c>
      <c r="O10" s="82">
        <v>4</v>
      </c>
      <c r="P10" s="142"/>
      <c r="Q10" s="142"/>
      <c r="R10" s="142"/>
      <c r="S10" s="142"/>
      <c r="T10" s="137"/>
      <c r="U10" s="137"/>
    </row>
    <row r="11" spans="4:31" x14ac:dyDescent="0.25">
      <c r="D11" s="135" t="s">
        <v>323</v>
      </c>
      <c r="E11" s="135"/>
      <c r="F11" s="135"/>
      <c r="G11" s="135"/>
      <c r="H11" s="79">
        <v>380</v>
      </c>
      <c r="I11" s="82" t="s">
        <v>310</v>
      </c>
      <c r="O11" s="82" t="s">
        <v>311</v>
      </c>
      <c r="P11" s="144" t="s">
        <v>312</v>
      </c>
      <c r="Q11" s="145"/>
      <c r="R11" s="145"/>
      <c r="S11" s="146"/>
      <c r="T11" s="144">
        <v>0.65</v>
      </c>
      <c r="U11" s="146"/>
    </row>
    <row r="12" spans="4:31" x14ac:dyDescent="0.25">
      <c r="D12" s="135" t="s">
        <v>309</v>
      </c>
      <c r="E12" s="135"/>
      <c r="F12" s="135"/>
      <c r="G12" s="135"/>
      <c r="H12" s="79" t="s">
        <v>322</v>
      </c>
      <c r="I12" s="82" t="s">
        <v>221</v>
      </c>
      <c r="O12" s="82" t="s">
        <v>315</v>
      </c>
      <c r="P12" s="143" t="s">
        <v>316</v>
      </c>
      <c r="Q12" s="143"/>
      <c r="R12" s="143"/>
      <c r="S12" s="143"/>
      <c r="T12" s="143">
        <v>44.5</v>
      </c>
      <c r="U12" s="143"/>
    </row>
    <row r="13" spans="4:31" ht="15" customHeight="1" x14ac:dyDescent="0.25">
      <c r="D13" s="135" t="s">
        <v>313</v>
      </c>
      <c r="E13" s="135"/>
      <c r="F13" s="135"/>
      <c r="G13" s="135"/>
      <c r="H13" s="79" t="s">
        <v>314</v>
      </c>
      <c r="I13" s="83"/>
      <c r="O13" s="83"/>
      <c r="P13" s="143" t="s">
        <v>318</v>
      </c>
      <c r="Q13" s="143"/>
      <c r="R13" s="143"/>
      <c r="S13" s="143"/>
      <c r="T13" s="143">
        <v>44.5</v>
      </c>
      <c r="U13" s="143"/>
      <c r="AC13" s="52"/>
      <c r="AD13" s="52"/>
      <c r="AE13" s="52"/>
    </row>
    <row r="14" spans="4:31" x14ac:dyDescent="0.25">
      <c r="D14" s="135" t="s">
        <v>317</v>
      </c>
      <c r="E14" s="135"/>
      <c r="F14" s="135"/>
      <c r="G14" s="135"/>
      <c r="H14" s="80" t="str">
        <f>'&lt;zlight&gt;'!G18&amp;"."&amp;'&lt;zlight&gt;'!H18</f>
        <v>GC_HeadDevice.GC_HDGroup</v>
      </c>
      <c r="I14" s="83"/>
      <c r="O14" s="83"/>
      <c r="P14" s="143" t="s">
        <v>320</v>
      </c>
      <c r="Q14" s="143"/>
      <c r="R14" s="143"/>
      <c r="S14" s="143"/>
      <c r="T14" s="143">
        <v>44.5</v>
      </c>
      <c r="U14" s="143"/>
    </row>
    <row r="15" spans="4:31" x14ac:dyDescent="0.25">
      <c r="D15" s="135" t="s">
        <v>319</v>
      </c>
      <c r="E15" s="135"/>
      <c r="F15" s="135"/>
      <c r="G15" s="135"/>
      <c r="H15" s="79">
        <v>77</v>
      </c>
      <c r="O15" s="102"/>
      <c r="P15" s="150" t="s">
        <v>358</v>
      </c>
      <c r="Q15" s="150"/>
      <c r="R15" s="150"/>
      <c r="S15" s="150"/>
      <c r="T15" s="150" t="e">
        <v>#VALUE!</v>
      </c>
      <c r="U15" s="150"/>
    </row>
    <row r="18" spans="3:129" x14ac:dyDescent="0.25">
      <c r="D18" s="1" t="s">
        <v>99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100</v>
      </c>
      <c r="BM18" s="1"/>
      <c r="BP18" s="1"/>
    </row>
    <row r="20" spans="3:129" x14ac:dyDescent="0.25">
      <c r="CE20" s="77" t="s">
        <v>273</v>
      </c>
      <c r="CF20" s="77" t="s">
        <v>274</v>
      </c>
      <c r="CG20" s="77" t="s">
        <v>275</v>
      </c>
      <c r="CH20" s="77" t="s">
        <v>276</v>
      </c>
      <c r="CI20" s="77" t="s">
        <v>277</v>
      </c>
    </row>
    <row r="21" spans="3:129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48"/>
      <c r="BX21" s="149"/>
      <c r="BY21" s="99"/>
      <c r="BZ21" s="99"/>
      <c r="CA21" s="99"/>
      <c r="CB21" s="93"/>
      <c r="CC21" s="94"/>
      <c r="CD21" t="s">
        <v>60</v>
      </c>
      <c r="CE21" s="1" t="s">
        <v>335</v>
      </c>
      <c r="CF21" s="1">
        <v>0</v>
      </c>
      <c r="CG21" s="1">
        <v>0</v>
      </c>
      <c r="CH21" s="1">
        <v>1</v>
      </c>
      <c r="CI21" s="1">
        <v>1</v>
      </c>
      <c r="DR21" t="s">
        <v>59</v>
      </c>
    </row>
    <row r="22" spans="3:129" ht="15.75" customHeight="1" thickBot="1" x14ac:dyDescent="0.3">
      <c r="D22" s="129" t="s">
        <v>112</v>
      </c>
      <c r="E22" s="133" t="s">
        <v>190</v>
      </c>
      <c r="F22" s="124" t="s">
        <v>191</v>
      </c>
      <c r="G22" s="133" t="s">
        <v>192</v>
      </c>
      <c r="H22" s="124" t="s">
        <v>193</v>
      </c>
      <c r="I22" s="124" t="s">
        <v>194</v>
      </c>
      <c r="J22" s="126" t="s">
        <v>329</v>
      </c>
      <c r="K22" s="126"/>
      <c r="L22" s="126"/>
      <c r="M22" s="127" t="s">
        <v>334</v>
      </c>
      <c r="O22" s="131" t="s">
        <v>127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21" t="s">
        <v>49</v>
      </c>
      <c r="AB22" s="122"/>
      <c r="AC22" s="122"/>
      <c r="AD22" s="122"/>
      <c r="AE22" s="122"/>
      <c r="AF22" s="122"/>
      <c r="AG22" s="122"/>
      <c r="AH22" s="122"/>
      <c r="AI22" s="123"/>
      <c r="AJ22" s="153" t="s">
        <v>133</v>
      </c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5"/>
      <c r="AX22" s="121" t="s">
        <v>222</v>
      </c>
      <c r="AY22" s="122"/>
      <c r="AZ22" s="122"/>
      <c r="BA22" s="122"/>
      <c r="BB22" s="122"/>
      <c r="BC22" s="122"/>
      <c r="BD22" s="122"/>
      <c r="BE22" s="123"/>
      <c r="BF22" s="156" t="s">
        <v>230</v>
      </c>
      <c r="BG22" s="157"/>
      <c r="BH22" s="157"/>
      <c r="BI22" s="157"/>
      <c r="BJ22" s="157"/>
      <c r="BK22" s="157"/>
      <c r="BL22" s="158"/>
      <c r="BM22" s="151" t="s">
        <v>126</v>
      </c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89"/>
      <c r="BZ22" s="91"/>
      <c r="CA22" s="95"/>
      <c r="CB22" s="95"/>
      <c r="CC22" s="95"/>
      <c r="CD22" t="s">
        <v>60</v>
      </c>
      <c r="CE22" s="1" t="s">
        <v>336</v>
      </c>
      <c r="CF22" s="1">
        <v>60</v>
      </c>
      <c r="CG22" s="1">
        <v>0</v>
      </c>
      <c r="CH22" s="1">
        <v>1</v>
      </c>
      <c r="CI22" s="1">
        <v>1</v>
      </c>
      <c r="CJ22" t="s">
        <v>351</v>
      </c>
      <c r="CK22" t="str">
        <f>H5</f>
        <v>NMO_Name</v>
      </c>
      <c r="CL22" t="s">
        <v>352</v>
      </c>
      <c r="CM22" t="str">
        <f>H6</f>
        <v>ЩРН-12</v>
      </c>
      <c r="CN22" t="s">
        <v>353</v>
      </c>
      <c r="CO22" t="e">
        <f ca="1">"Установленная полная мощность, Ру = "&amp;T5&amp;"кВт"</f>
        <v>#VALUE!</v>
      </c>
      <c r="CP22" t="s">
        <v>354</v>
      </c>
      <c r="CQ22" t="str">
        <f>"Коэффициент спроса, Кс = "&amp;T11</f>
        <v>Коэффициент спроса, Кс = 0,65</v>
      </c>
      <c r="CR22" t="s">
        <v>355</v>
      </c>
      <c r="CS22" t="e">
        <f ca="1">"Расчетная мощность, Рр = "&amp;T6</f>
        <v>#VALUE!</v>
      </c>
      <c r="CT22" t="s">
        <v>356</v>
      </c>
      <c r="CU22" t="str">
        <f>"Коэффициент мощности, cosf = "&amp;T8</f>
        <v>Коэффициент мощности, cosf = 0,92</v>
      </c>
      <c r="CV22" t="s">
        <v>357</v>
      </c>
      <c r="CW22" t="e">
        <f>"Расчетный ток, Iр = "&amp;T15&amp;"А"</f>
        <v>#VALUE!</v>
      </c>
      <c r="DR22" t="s">
        <v>59</v>
      </c>
    </row>
    <row r="23" spans="3:129" ht="34.5" thickBot="1" x14ac:dyDescent="0.3">
      <c r="D23" s="130"/>
      <c r="E23" s="134"/>
      <c r="F23" s="125"/>
      <c r="G23" s="134"/>
      <c r="H23" s="125"/>
      <c r="I23" s="125"/>
      <c r="J23" s="85" t="s">
        <v>330</v>
      </c>
      <c r="K23" s="85" t="s">
        <v>331</v>
      </c>
      <c r="L23" s="85" t="s">
        <v>332</v>
      </c>
      <c r="M23" s="128"/>
      <c r="O23" s="56" t="s">
        <v>125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132</v>
      </c>
      <c r="Z23" s="62" t="s">
        <v>113</v>
      </c>
      <c r="AA23" s="63" t="s">
        <v>123</v>
      </c>
      <c r="AB23" s="69" t="s">
        <v>122</v>
      </c>
      <c r="AC23" s="63" t="s">
        <v>124</v>
      </c>
      <c r="AD23" s="63" t="s">
        <v>143</v>
      </c>
      <c r="AE23" s="63" t="s">
        <v>46</v>
      </c>
      <c r="AF23" s="63" t="s">
        <v>44</v>
      </c>
      <c r="AG23" s="63" t="s">
        <v>45</v>
      </c>
      <c r="AH23" s="73" t="s">
        <v>185</v>
      </c>
      <c r="AI23" s="70" t="s">
        <v>144</v>
      </c>
      <c r="AJ23" s="63" t="s">
        <v>134</v>
      </c>
      <c r="AK23" s="63" t="s">
        <v>138</v>
      </c>
      <c r="AL23" s="63" t="s">
        <v>57</v>
      </c>
      <c r="AM23" s="63" t="s">
        <v>135</v>
      </c>
      <c r="AN23" s="63" t="s">
        <v>140</v>
      </c>
      <c r="AO23" s="63" t="s">
        <v>141</v>
      </c>
      <c r="AP23" s="63" t="s">
        <v>136</v>
      </c>
      <c r="AQ23" s="63" t="s">
        <v>139</v>
      </c>
      <c r="AR23" s="63" t="s">
        <v>137</v>
      </c>
      <c r="AS23" s="63" t="s">
        <v>145</v>
      </c>
      <c r="AT23" s="63" t="s">
        <v>181</v>
      </c>
      <c r="AU23" s="63" t="s">
        <v>180</v>
      </c>
      <c r="AV23" s="63" t="s">
        <v>183</v>
      </c>
      <c r="AW23" s="63" t="s">
        <v>182</v>
      </c>
      <c r="AX23" s="63" t="s">
        <v>333</v>
      </c>
      <c r="AY23" s="73" t="s">
        <v>225</v>
      </c>
      <c r="AZ23" s="73" t="s">
        <v>184</v>
      </c>
      <c r="BA23" s="73" t="s">
        <v>187</v>
      </c>
      <c r="BB23" s="73" t="s">
        <v>224</v>
      </c>
      <c r="BC23" s="63" t="s">
        <v>221</v>
      </c>
      <c r="BD23" s="73" t="s">
        <v>220</v>
      </c>
      <c r="BE23" s="70" t="s">
        <v>223</v>
      </c>
      <c r="BF23" s="76" t="s">
        <v>225</v>
      </c>
      <c r="BG23" s="76" t="s">
        <v>184</v>
      </c>
      <c r="BH23" s="76" t="s">
        <v>187</v>
      </c>
      <c r="BI23" s="76" t="s">
        <v>224</v>
      </c>
      <c r="BJ23" s="76" t="s">
        <v>221</v>
      </c>
      <c r="BK23" s="76" t="s">
        <v>220</v>
      </c>
      <c r="BL23" s="76" t="s">
        <v>223</v>
      </c>
      <c r="BM23" s="151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89"/>
      <c r="BZ23" s="91"/>
      <c r="CA23" s="95"/>
      <c r="CB23" s="95"/>
      <c r="CC23" s="95"/>
      <c r="CF23" s="1">
        <v>35</v>
      </c>
      <c r="DS23" s="147" t="s">
        <v>366</v>
      </c>
      <c r="DT23" s="147"/>
      <c r="DU23" s="147"/>
      <c r="DV23" s="147"/>
      <c r="DW23" s="147"/>
      <c r="DX23" s="147"/>
      <c r="DY23" s="147"/>
    </row>
    <row r="24" spans="3:129" x14ac:dyDescent="0.25">
      <c r="C24" t="s">
        <v>283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IF(E24="","",INDEX(INDIRECT("BD!"&amp;INDEX(BD!$K$5:$BR$5,1,MATCH(E24&amp;"I",BD!$K$4:$BS$4,0))),MATCH(AH24*IF(F24="",AE24,AX24),INDIRECT("BD!"&amp;INDEX(BD!$K$5:$BR$5,1,MATCH(E24&amp;"I",BD!$K$4:$BS$4,0))),-1)))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IF(E24="","",INDEX(INDIRECT("BD!"&amp;INDEX(BD!$K$5:$BR$5,1,MATCH(E24&amp;"О",BD!$K$4:$BS$4,0))),MATCH(AY24,INDIRECT("BD!"&amp;INDEX(BD!$K$5:$BR$5,1,MATCH(E24&amp;"I",BD!$K$4:$BS$4,0))),0))&amp;D24)</f>
        <v>#VALUE!</v>
      </c>
      <c r="BD24" s="71" t="e">
        <f ca="1">IF(E24="","",INDEX(INDIRECT("BD!"&amp;INDEX(BD!$K$5:$BR$5,1,MATCH(E24&amp;"М",BD!$K$4:$BS$4,0))),MATCH(AY24,INDIRECT("BD!"&amp;INDEX(BD!$K$5:$BR$5,1,MATCH(E24&amp;"I",BD!$K$4:$BS$4,0))),0)))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IF(G24="","",INDEX(INDIRECT("BD!"&amp;INDEX(BD!$K$5:$BU$5,1,MATCH(G24&amp;"I",BD!$K$4:$BV$4,0))),MATCH(AH24*AE24,INDIRECT("BD!"&amp;INDEX(BD!$K$5:$BU$5,1,MATCH(G24&amp;"I",BD!$K$4:$BV$4,0))),-1)))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IF(G24="","",INDEX(INDIRECT("BD!"&amp;INDEX(BD!$K$5:$BU$5,1,MATCH(G24&amp;"О",BD!$K$4:$BV$4,0))),MATCH(BF24,INDIRECT("BD!"&amp;INDEX(BD!$K$5:$BU$5,1,MATCH(G24&amp;"I",BD!$K$4:$BV$4,0))),0))&amp;D24)</f>
        <v>#VALUE!</v>
      </c>
      <c r="BK24" s="71" t="e">
        <f ca="1">IF(G24="","",INDEX(INDIRECT("BD!"&amp;INDEX(BD!$K$5:$BU$5,1,MATCH(G24&amp;"М",BD!$K$4:$BV$4,0))),MATCH(BF24,INDIRECT("BD!"&amp;INDEX(BD!$K$5:$BU$5,1,MATCH(G24&amp;"I",BD!$K$4:$BV$4,0))),0)))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60</v>
      </c>
      <c r="CE24" s="1" t="s">
        <v>337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338</v>
      </c>
      <c r="CK24" s="1" t="e">
        <f ca="1">IF(Q24="ABC","BOOLEAN_1","BOOLEAN_0")</f>
        <v>#N/A</v>
      </c>
      <c r="CL24" s="1" t="s">
        <v>339</v>
      </c>
      <c r="CM24" s="1" t="e">
        <f ca="1">IF(H24&lt;&gt;"","INTEGER_0",IF(BS24=0,IF(BT24=0,"INTEGER_3","INTEGER_"&amp;BT24),"INTEGER_"&amp;BT24))</f>
        <v>#VALUE!</v>
      </c>
      <c r="CN24" s="92" t="s">
        <v>340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341</v>
      </c>
      <c r="CQ24" s="1" t="str">
        <f t="shared" ref="CQ24" si="1">"INTEGER_0"</f>
        <v>INTEGER_0</v>
      </c>
      <c r="CR24" s="92" t="s">
        <v>342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343</v>
      </c>
      <c r="CU24" s="1" t="str">
        <f ca="1">IFERROR(_xlfn.IFS(BP24=1,"INTEGER_0",I24&lt;&gt;"","INTEGER_0",H24&lt;&gt;"","INTEGER_0",IF(BU24=1,1,0),"INTEGER_0",IF(BP24=0,IF(BU24=0,IF(AJ24="",1,0),0),0),"INTEGER_3",IF(BP24=0,IF(BU24=0,IF(AJ24=INDEX($AJ$24:AJ24,BO24-1),1,0),0),0),"INTEGER_3"),"INTEGER_0")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344</v>
      </c>
      <c r="CW24" s="1" t="str">
        <f t="shared" ref="CW24" si="3">IF(BV24=0,"INTEGER_0","INTEGER_0")</f>
        <v>INTEGER_0</v>
      </c>
      <c r="CX24" s="92" t="s">
        <v>345</v>
      </c>
      <c r="CY24" s="1" t="str">
        <f ca="1">IFERROR(_xlfn.IFS(IF(BP24=1,1,0),"INTEGER_0",I24&lt;&gt;"","INTEGER_5",H24&lt;&gt;"","INTEGER_5",CU24="INTEGER_3","INTEGER_3",IF(BU24=1,IF(BP24=0,1,0),0),"INTEGER_5",IF(AJ24=INDEX($AJ$24:AJ24,BO24-1),1,0),"INTEGER_5"),"INTEGER_0")</f>
        <v>INTEGER_0</v>
      </c>
      <c r="CZ24" s="1" t="s">
        <v>346</v>
      </c>
      <c r="DA24" s="1" t="str">
        <f>IF(W24&gt;1,O24&amp;"("&amp;W24&amp;"шт.)",O24)</f>
        <v>NMO_BaseName</v>
      </c>
      <c r="DB24" s="1" t="s">
        <v>348</v>
      </c>
      <c r="DC24" s="1" t="e">
        <f ca="1">R24</f>
        <v>#VALUE!</v>
      </c>
      <c r="DD24" s="1" t="s">
        <v>349</v>
      </c>
      <c r="DE24" s="1" t="e">
        <f ca="1">T24</f>
        <v>#VALUE!</v>
      </c>
      <c r="DF24" s="1" t="s">
        <v>350</v>
      </c>
      <c r="DG24" s="1" t="e">
        <f ca="1">Z24&amp;"\P~"&amp;P24&amp;"V"</f>
        <v>#N/A</v>
      </c>
      <c r="DH24" s="103" t="s">
        <v>359</v>
      </c>
      <c r="DI24" s="103" t="str">
        <f>AJ24</f>
        <v>GC_HeadDevice.GC_HDGroup</v>
      </c>
      <c r="DJ24" s="103" t="s">
        <v>360</v>
      </c>
      <c r="DK24" s="103" t="s">
        <v>361</v>
      </c>
      <c r="DL24" s="103" t="s">
        <v>362</v>
      </c>
      <c r="DM24" s="103" t="s">
        <v>361</v>
      </c>
      <c r="DN24" s="103" t="s">
        <v>363</v>
      </c>
      <c r="DO24" s="103" t="e">
        <f ca="1">AK24</f>
        <v>#N/A</v>
      </c>
      <c r="DP24" s="103" t="str">
        <f>"VSCHEMACable22"</f>
        <v>VSCHEMACable22</v>
      </c>
      <c r="DQ24" s="103" t="str">
        <f>IF(AL24&lt;&gt;"","L="&amp;AL24&amp;"м"," ")</f>
        <v>L=0м</v>
      </c>
      <c r="DR24" t="s">
        <v>59</v>
      </c>
      <c r="DS24" t="s">
        <v>60</v>
      </c>
      <c r="DT24" s="1" t="s">
        <v>365</v>
      </c>
      <c r="DU24" s="1">
        <v>0</v>
      </c>
      <c r="DV24" s="1">
        <v>0</v>
      </c>
      <c r="DW24" s="1">
        <v>1</v>
      </c>
      <c r="DX24" s="1">
        <v>1</v>
      </c>
      <c r="DY24" t="s">
        <v>59</v>
      </c>
    </row>
  </sheetData>
  <mergeCells count="49">
    <mergeCell ref="DS23:DY23"/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BM22:BX23"/>
    <mergeCell ref="AA22:AI22"/>
    <mergeCell ref="AJ22:AW22"/>
    <mergeCell ref="BF22:BL22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AX22:BE22"/>
    <mergeCell ref="I22:I23"/>
    <mergeCell ref="J22:L22"/>
    <mergeCell ref="M22:M23"/>
    <mergeCell ref="D22:D23"/>
    <mergeCell ref="O22:Z22"/>
    <mergeCell ref="E22:E23"/>
    <mergeCell ref="F22:F23"/>
    <mergeCell ref="G22:G23"/>
    <mergeCell ref="H22:H23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M24">
    <cfRule type="cellIs" dxfId="89" priority="126" operator="equal">
      <formula>"INTEGER_0"</formula>
    </cfRule>
  </conditionalFormatting>
  <conditionalFormatting sqref="CM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N24">
    <cfRule type="cellIs" dxfId="83" priority="120" operator="equal">
      <formula>"INTEGER_0"</formula>
    </cfRule>
  </conditionalFormatting>
  <conditionalFormatting sqref="CN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O24">
    <cfRule type="cellIs" dxfId="77" priority="114" operator="equal">
      <formula>"INTEGER_0"</formula>
    </cfRule>
  </conditionalFormatting>
  <conditionalFormatting sqref="CO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P24">
    <cfRule type="cellIs" dxfId="71" priority="108" operator="equal">
      <formula>"INTEGER_0"</formula>
    </cfRule>
  </conditionalFormatting>
  <conditionalFormatting sqref="CP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Q24">
    <cfRule type="cellIs" dxfId="65" priority="102" operator="equal">
      <formula>"INTEGER_0"</formula>
    </cfRule>
  </conditionalFormatting>
  <conditionalFormatting sqref="CQ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CR24">
    <cfRule type="cellIs" dxfId="59" priority="96" operator="equal">
      <formula>"INTEGER_0"</formula>
    </cfRule>
  </conditionalFormatting>
  <conditionalFormatting sqref="CR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CS24">
    <cfRule type="cellIs" dxfId="53" priority="90" operator="equal">
      <formula>"INTEGER_0"</formula>
    </cfRule>
  </conditionalFormatting>
  <conditionalFormatting sqref="CS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CT24">
    <cfRule type="cellIs" dxfId="47" priority="84" operator="equal">
      <formula>"INTEGER_0"</formula>
    </cfRule>
  </conditionalFormatting>
  <conditionalFormatting sqref="CT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CV24">
    <cfRule type="cellIs" dxfId="41" priority="72" operator="equal">
      <formula>"INTEGER_0"</formula>
    </cfRule>
  </conditionalFormatting>
  <conditionalFormatting sqref="CV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CW24">
    <cfRule type="cellIs" dxfId="35" priority="66" operator="equal">
      <formula>"INTEGER_0"</formula>
    </cfRule>
  </conditionalFormatting>
  <conditionalFormatting sqref="CW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CU24">
    <cfRule type="cellIs" dxfId="29" priority="30" operator="equal">
      <formula>"INTEGER_0"</formula>
    </cfRule>
  </conditionalFormatting>
  <conditionalFormatting sqref="CU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X24">
    <cfRule type="cellIs" dxfId="23" priority="24" operator="equal">
      <formula>"INTEGER_0"</formula>
    </cfRule>
  </conditionalFormatting>
  <conditionalFormatting sqref="CX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Y24">
    <cfRule type="cellIs" dxfId="17" priority="18" operator="equal">
      <formula>"INTEGER_0"</formula>
    </cfRule>
  </conditionalFormatting>
  <conditionalFormatting sqref="CY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Z24">
    <cfRule type="cellIs" dxfId="11" priority="12" operator="equal">
      <formula>"INTEGER_0"</formula>
    </cfRule>
  </conditionalFormatting>
  <conditionalFormatting sqref="CZ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A24:DQ24">
    <cfRule type="cellIs" dxfId="5" priority="6" operator="equal">
      <formula>"INTEGER_0"</formula>
    </cfRule>
  </conditionalFormatting>
  <conditionalFormatting sqref="DA24:DQ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G12" sqref="G12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99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100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278</v>
      </c>
      <c r="H9" s="2" t="s">
        <v>279</v>
      </c>
      <c r="I9" s="2" t="s">
        <v>280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328</v>
      </c>
      <c r="Q9" s="2" t="s">
        <v>16</v>
      </c>
      <c r="R9" s="2" t="s">
        <v>17</v>
      </c>
      <c r="S9" s="3" t="s">
        <v>18</v>
      </c>
      <c r="T9" s="3" t="s">
        <v>284</v>
      </c>
      <c r="U9" s="3" t="s">
        <v>327</v>
      </c>
      <c r="V9" s="3" t="s">
        <v>326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347</v>
      </c>
      <c r="H11" s="1" t="s">
        <v>281</v>
      </c>
      <c r="I11" s="1" t="s">
        <v>282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IF(R11=1,1,0)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96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324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R67"/>
  <sheetViews>
    <sheetView topLeftCell="M1" workbookViewId="0">
      <selection activeCell="V17" sqref="V17"/>
    </sheetView>
  </sheetViews>
  <sheetFormatPr defaultRowHeight="15" x14ac:dyDescent="0.25"/>
  <cols>
    <col min="1" max="1" width="15" bestFit="1" customWidth="1"/>
    <col min="2" max="2" width="14.7109375" customWidth="1"/>
    <col min="35" max="35" width="10.28515625" bestFit="1" customWidth="1"/>
    <col min="53" max="53" width="22.28515625" customWidth="1"/>
    <col min="60" max="60" width="31.85546875" customWidth="1"/>
  </cols>
  <sheetData>
    <row r="2" spans="1:70" ht="15.75" thickBot="1" x14ac:dyDescent="0.3"/>
    <row r="3" spans="1:70" ht="52.5" customHeight="1" thickBot="1" x14ac:dyDescent="0.3">
      <c r="A3" s="105" t="s">
        <v>35</v>
      </c>
      <c r="B3" s="106"/>
      <c r="C3" s="107"/>
      <c r="F3" s="108" t="s">
        <v>108</v>
      </c>
      <c r="G3" s="109"/>
      <c r="H3" s="110"/>
      <c r="K3" s="113" t="s">
        <v>195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</row>
    <row r="4" spans="1:70" ht="32.25" thickBot="1" x14ac:dyDescent="0.3">
      <c r="A4" s="13" t="s">
        <v>48</v>
      </c>
      <c r="B4" s="34">
        <v>220</v>
      </c>
      <c r="C4" s="48">
        <f>B4</f>
        <v>220</v>
      </c>
      <c r="F4" s="45" t="s">
        <v>109</v>
      </c>
      <c r="G4" s="46" t="s">
        <v>110</v>
      </c>
      <c r="H4" s="47" t="s">
        <v>111</v>
      </c>
      <c r="K4" s="53" t="s">
        <v>196</v>
      </c>
      <c r="L4" s="53" t="s">
        <v>197</v>
      </c>
      <c r="M4" s="53" t="s">
        <v>198</v>
      </c>
      <c r="N4" s="53" t="s">
        <v>226</v>
      </c>
      <c r="O4" s="53" t="s">
        <v>227</v>
      </c>
      <c r="P4" s="53" t="s">
        <v>228</v>
      </c>
      <c r="Q4" s="53" t="s">
        <v>265</v>
      </c>
      <c r="R4" s="53" t="s">
        <v>367</v>
      </c>
      <c r="S4" s="53" t="s">
        <v>368</v>
      </c>
      <c r="T4" s="53" t="s">
        <v>369</v>
      </c>
      <c r="U4" s="53" t="s">
        <v>199</v>
      </c>
      <c r="V4" s="53" t="s">
        <v>200</v>
      </c>
      <c r="W4" s="53" t="s">
        <v>201</v>
      </c>
      <c r="X4" s="53" t="s">
        <v>235</v>
      </c>
      <c r="Y4" s="53" t="s">
        <v>236</v>
      </c>
      <c r="Z4" s="53" t="s">
        <v>237</v>
      </c>
      <c r="AA4" s="53" t="s">
        <v>266</v>
      </c>
      <c r="AB4" s="53" t="s">
        <v>202</v>
      </c>
      <c r="AC4" s="53" t="s">
        <v>203</v>
      </c>
      <c r="AD4" s="53" t="s">
        <v>204</v>
      </c>
      <c r="AE4" s="53" t="s">
        <v>231</v>
      </c>
      <c r="AF4" s="53" t="s">
        <v>232</v>
      </c>
      <c r="AG4" s="53" t="s">
        <v>233</v>
      </c>
      <c r="AH4" s="53" t="s">
        <v>267</v>
      </c>
      <c r="AI4" s="53" t="s">
        <v>205</v>
      </c>
      <c r="AJ4" s="53" t="s">
        <v>206</v>
      </c>
      <c r="AK4" s="53" t="s">
        <v>207</v>
      </c>
      <c r="AL4" s="53" t="s">
        <v>238</v>
      </c>
      <c r="AM4" s="53" t="s">
        <v>239</v>
      </c>
      <c r="AN4" s="53" t="s">
        <v>240</v>
      </c>
      <c r="AO4" s="53" t="s">
        <v>268</v>
      </c>
      <c r="AP4" s="53" t="s">
        <v>208</v>
      </c>
      <c r="AQ4" s="53" t="s">
        <v>209</v>
      </c>
      <c r="AR4" s="53" t="s">
        <v>210</v>
      </c>
      <c r="AS4" s="53" t="s">
        <v>241</v>
      </c>
      <c r="AT4" s="53" t="s">
        <v>242</v>
      </c>
      <c r="AU4" s="53" t="s">
        <v>243</v>
      </c>
      <c r="AV4" s="53" t="s">
        <v>269</v>
      </c>
      <c r="AW4" s="53" t="s">
        <v>211</v>
      </c>
      <c r="AX4" s="53" t="s">
        <v>212</v>
      </c>
      <c r="AY4" s="53" t="s">
        <v>213</v>
      </c>
      <c r="AZ4" s="53" t="s">
        <v>244</v>
      </c>
      <c r="BA4" s="53" t="s">
        <v>245</v>
      </c>
      <c r="BB4" s="53" t="s">
        <v>246</v>
      </c>
      <c r="BC4" s="53" t="s">
        <v>270</v>
      </c>
      <c r="BD4" s="53" t="s">
        <v>214</v>
      </c>
      <c r="BE4" s="53" t="s">
        <v>215</v>
      </c>
      <c r="BF4" s="53" t="s">
        <v>216</v>
      </c>
      <c r="BG4" s="53" t="s">
        <v>247</v>
      </c>
      <c r="BH4" s="53" t="s">
        <v>248</v>
      </c>
      <c r="BI4" s="53" t="s">
        <v>249</v>
      </c>
      <c r="BJ4" s="53" t="s">
        <v>271</v>
      </c>
      <c r="BK4" s="53" t="s">
        <v>217</v>
      </c>
      <c r="BL4" s="53" t="s">
        <v>218</v>
      </c>
      <c r="BM4" s="53" t="s">
        <v>219</v>
      </c>
      <c r="BN4" s="53" t="s">
        <v>250</v>
      </c>
      <c r="BO4" s="53" t="s">
        <v>251</v>
      </c>
      <c r="BP4" s="53" t="s">
        <v>252</v>
      </c>
      <c r="BQ4" s="53" t="s">
        <v>272</v>
      </c>
      <c r="BR4" s="53"/>
    </row>
    <row r="5" spans="1:70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Q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/>
    </row>
    <row r="6" spans="1:70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229</v>
      </c>
      <c r="O6" s="10"/>
      <c r="P6" s="10"/>
      <c r="Q6" s="10">
        <v>2</v>
      </c>
      <c r="R6" s="104" t="s">
        <v>365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253</v>
      </c>
      <c r="Y6" s="10" t="s">
        <v>189</v>
      </c>
      <c r="Z6" s="10"/>
      <c r="AA6" s="10">
        <v>1</v>
      </c>
      <c r="AB6" s="10">
        <v>100</v>
      </c>
      <c r="AC6" s="10">
        <v>0</v>
      </c>
      <c r="AD6" s="10">
        <v>0</v>
      </c>
      <c r="AE6" s="10" t="s">
        <v>258</v>
      </c>
      <c r="AF6" s="10" t="s">
        <v>234</v>
      </c>
      <c r="AG6" s="10">
        <v>0</v>
      </c>
      <c r="AH6" s="10">
        <v>3</v>
      </c>
      <c r="AI6" s="10">
        <v>100</v>
      </c>
      <c r="AJ6" s="10">
        <v>0</v>
      </c>
      <c r="AK6" s="10">
        <v>0</v>
      </c>
      <c r="AL6" s="10" t="s">
        <v>259</v>
      </c>
      <c r="AM6" s="10" t="s">
        <v>257</v>
      </c>
      <c r="AN6" s="10">
        <v>4</v>
      </c>
      <c r="AO6" s="10"/>
      <c r="AP6" s="81">
        <v>50</v>
      </c>
      <c r="AQ6" s="10">
        <v>0</v>
      </c>
      <c r="AR6" s="10">
        <v>0</v>
      </c>
      <c r="AS6" s="10" t="s">
        <v>260</v>
      </c>
      <c r="AT6" s="10" t="s">
        <v>254</v>
      </c>
      <c r="AU6" s="10"/>
      <c r="AV6" s="10">
        <v>5</v>
      </c>
      <c r="AW6" s="10">
        <v>5000</v>
      </c>
      <c r="AX6" s="10">
        <v>0</v>
      </c>
      <c r="AY6" s="10">
        <v>0</v>
      </c>
      <c r="AZ6" s="10" t="s">
        <v>261</v>
      </c>
      <c r="BA6" s="10" t="str">
        <f t="shared" ref="BA6:BA36" si="1">"ТТИ-А "&amp;AW6&amp;"/5А 5ВА 0,5S"</f>
        <v>ТТИ-А 5000/5А 5ВА 0,5S</v>
      </c>
      <c r="BC6">
        <v>6</v>
      </c>
      <c r="BD6" s="10">
        <v>100</v>
      </c>
      <c r="BE6" s="10">
        <v>0</v>
      </c>
      <c r="BF6" s="10">
        <v>0</v>
      </c>
      <c r="BG6" s="10" t="s">
        <v>262</v>
      </c>
      <c r="BH6" s="10" t="s">
        <v>256</v>
      </c>
      <c r="BI6" s="10"/>
      <c r="BJ6" s="10">
        <v>7</v>
      </c>
      <c r="BK6" s="10">
        <v>80</v>
      </c>
      <c r="BL6" s="10">
        <v>0</v>
      </c>
      <c r="BM6" s="10">
        <v>0</v>
      </c>
      <c r="BN6" s="10" t="s">
        <v>263</v>
      </c>
      <c r="BO6" s="10" t="s">
        <v>264</v>
      </c>
      <c r="BP6" s="10"/>
      <c r="BQ6" s="10">
        <v>8</v>
      </c>
      <c r="BR6" s="10"/>
    </row>
    <row r="7" spans="1:70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229</v>
      </c>
      <c r="O7" s="10"/>
      <c r="P7" s="10"/>
      <c r="Q7" s="10">
        <v>2</v>
      </c>
      <c r="R7" s="104" t="s">
        <v>365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253</v>
      </c>
      <c r="Y7" s="10" t="s">
        <v>189</v>
      </c>
      <c r="Z7" s="10"/>
      <c r="AA7" s="10">
        <v>1</v>
      </c>
      <c r="AB7" s="10">
        <v>63</v>
      </c>
      <c r="AC7" s="10">
        <v>0</v>
      </c>
      <c r="AD7" s="10">
        <v>0</v>
      </c>
      <c r="AE7" s="10" t="s">
        <v>258</v>
      </c>
      <c r="AF7" s="10" t="s">
        <v>234</v>
      </c>
      <c r="AG7" s="10">
        <v>0</v>
      </c>
      <c r="AH7" s="10">
        <v>3</v>
      </c>
      <c r="AI7" s="10">
        <v>80</v>
      </c>
      <c r="AJ7" s="10">
        <v>0</v>
      </c>
      <c r="AK7" s="10">
        <v>0</v>
      </c>
      <c r="AL7" s="10" t="s">
        <v>259</v>
      </c>
      <c r="AM7" s="10" t="s">
        <v>257</v>
      </c>
      <c r="AN7" s="10">
        <v>4</v>
      </c>
      <c r="AO7" s="10"/>
      <c r="AP7" s="81">
        <v>40</v>
      </c>
      <c r="AQ7" s="10">
        <v>0</v>
      </c>
      <c r="AR7" s="10">
        <v>0</v>
      </c>
      <c r="AS7" s="10" t="s">
        <v>260</v>
      </c>
      <c r="AT7" s="10" t="s">
        <v>254</v>
      </c>
      <c r="AU7" s="10"/>
      <c r="AV7" s="10">
        <v>5</v>
      </c>
      <c r="AW7" s="10">
        <v>4000</v>
      </c>
      <c r="AX7" s="10">
        <v>0</v>
      </c>
      <c r="AY7" s="10">
        <v>0</v>
      </c>
      <c r="AZ7" s="10" t="s">
        <v>261</v>
      </c>
      <c r="BA7" s="10" t="str">
        <f t="shared" si="1"/>
        <v>ТТИ-А 4000/5А 5ВА 0,5S</v>
      </c>
      <c r="BB7" s="10"/>
      <c r="BC7">
        <v>6</v>
      </c>
      <c r="BD7" s="10">
        <v>60</v>
      </c>
      <c r="BE7" s="10">
        <v>0</v>
      </c>
      <c r="BF7" s="10">
        <v>0</v>
      </c>
      <c r="BG7" s="10" t="s">
        <v>262</v>
      </c>
      <c r="BH7" s="10" t="s">
        <v>255</v>
      </c>
      <c r="BI7" s="10"/>
      <c r="BJ7" s="10">
        <v>7</v>
      </c>
      <c r="BK7" s="10">
        <v>63</v>
      </c>
      <c r="BL7" s="10">
        <v>0</v>
      </c>
      <c r="BM7" s="10">
        <v>0</v>
      </c>
      <c r="BN7" s="10" t="s">
        <v>263</v>
      </c>
      <c r="BO7" s="10" t="s">
        <v>264</v>
      </c>
      <c r="BP7" s="10"/>
      <c r="BQ7" s="10">
        <v>8</v>
      </c>
      <c r="BR7" s="10"/>
    </row>
    <row r="8" spans="1:70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229</v>
      </c>
      <c r="O8" s="10"/>
      <c r="P8" s="10"/>
      <c r="Q8" s="10">
        <v>2</v>
      </c>
      <c r="R8" s="104" t="s">
        <v>365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253</v>
      </c>
      <c r="Y8" s="10" t="s">
        <v>189</v>
      </c>
      <c r="Z8" s="10"/>
      <c r="AA8" s="10">
        <v>1</v>
      </c>
      <c r="AB8" s="10">
        <v>50</v>
      </c>
      <c r="AC8" s="10">
        <v>0</v>
      </c>
      <c r="AD8" s="10">
        <v>0</v>
      </c>
      <c r="AE8" s="10" t="s">
        <v>258</v>
      </c>
      <c r="AF8" s="10" t="s">
        <v>234</v>
      </c>
      <c r="AG8" s="10">
        <v>0</v>
      </c>
      <c r="AH8" s="10">
        <v>3</v>
      </c>
      <c r="AI8" s="10">
        <v>63</v>
      </c>
      <c r="AJ8" s="10">
        <v>0</v>
      </c>
      <c r="AK8" s="10">
        <v>0</v>
      </c>
      <c r="AL8" s="10" t="s">
        <v>259</v>
      </c>
      <c r="AM8" s="10" t="s">
        <v>257</v>
      </c>
      <c r="AN8" s="10">
        <v>4</v>
      </c>
      <c r="AO8" s="10"/>
      <c r="AP8" s="10">
        <v>32</v>
      </c>
      <c r="AQ8" s="10">
        <v>0</v>
      </c>
      <c r="AR8" s="10">
        <v>0</v>
      </c>
      <c r="AS8" s="10" t="s">
        <v>260</v>
      </c>
      <c r="AT8" s="10" t="s">
        <v>254</v>
      </c>
      <c r="AU8" s="10"/>
      <c r="AV8" s="10">
        <v>5</v>
      </c>
      <c r="AW8" s="10">
        <v>3000</v>
      </c>
      <c r="AX8" s="10">
        <v>0</v>
      </c>
      <c r="AY8" s="10">
        <v>0</v>
      </c>
      <c r="AZ8" s="10" t="s">
        <v>261</v>
      </c>
      <c r="BA8" s="10" t="str">
        <f t="shared" si="1"/>
        <v>ТТИ-А 3000/5А 5ВА 0,5S</v>
      </c>
      <c r="BB8" s="10"/>
      <c r="BC8">
        <v>6</v>
      </c>
      <c r="BD8" s="10">
        <v>0</v>
      </c>
      <c r="BE8" s="10">
        <v>0</v>
      </c>
      <c r="BF8" s="10">
        <v>0</v>
      </c>
      <c r="BG8" s="10"/>
      <c r="BH8" s="10"/>
      <c r="BI8" s="10"/>
      <c r="BJ8" s="10"/>
      <c r="BK8" s="10">
        <v>50</v>
      </c>
      <c r="BL8" s="10">
        <v>0</v>
      </c>
      <c r="BM8" s="10">
        <v>0</v>
      </c>
      <c r="BN8" s="10" t="s">
        <v>263</v>
      </c>
      <c r="BO8" s="10" t="s">
        <v>264</v>
      </c>
      <c r="BP8" s="10"/>
      <c r="BQ8" s="10">
        <v>8</v>
      </c>
      <c r="BR8" s="10"/>
    </row>
    <row r="9" spans="1:70" ht="15.75" thickBot="1" x14ac:dyDescent="0.3">
      <c r="A9" s="111" t="s">
        <v>23</v>
      </c>
      <c r="B9" s="112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229</v>
      </c>
      <c r="O9" s="10"/>
      <c r="P9" s="10"/>
      <c r="Q9" s="10">
        <v>2</v>
      </c>
      <c r="R9" s="104" t="s">
        <v>365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253</v>
      </c>
      <c r="Y9" s="10" t="s">
        <v>189</v>
      </c>
      <c r="Z9" s="10"/>
      <c r="AA9" s="10">
        <v>1</v>
      </c>
      <c r="AB9" s="10">
        <v>40</v>
      </c>
      <c r="AC9" s="10">
        <v>0</v>
      </c>
      <c r="AD9" s="10">
        <v>0</v>
      </c>
      <c r="AE9" s="10" t="s">
        <v>258</v>
      </c>
      <c r="AF9" s="10" t="s">
        <v>234</v>
      </c>
      <c r="AG9" s="10">
        <v>0</v>
      </c>
      <c r="AH9" s="10">
        <v>3</v>
      </c>
      <c r="AI9" s="10">
        <v>50</v>
      </c>
      <c r="AJ9" s="10">
        <v>0</v>
      </c>
      <c r="AK9" s="10">
        <v>0</v>
      </c>
      <c r="AL9" s="10" t="s">
        <v>259</v>
      </c>
      <c r="AM9" s="10" t="s">
        <v>257</v>
      </c>
      <c r="AN9" s="10">
        <v>4</v>
      </c>
      <c r="AO9" s="10"/>
      <c r="AP9" s="10">
        <v>25</v>
      </c>
      <c r="AQ9" s="10">
        <v>0</v>
      </c>
      <c r="AR9" s="10">
        <v>0</v>
      </c>
      <c r="AS9" s="10" t="s">
        <v>260</v>
      </c>
      <c r="AT9" s="10" t="s">
        <v>254</v>
      </c>
      <c r="AU9" s="10"/>
      <c r="AV9" s="10">
        <v>5</v>
      </c>
      <c r="AW9" s="10">
        <v>2000</v>
      </c>
      <c r="AX9" s="10">
        <v>0</v>
      </c>
      <c r="AY9" s="10">
        <v>0</v>
      </c>
      <c r="AZ9" s="10" t="s">
        <v>261</v>
      </c>
      <c r="BA9" s="10" t="str">
        <f t="shared" si="1"/>
        <v>ТТИ-А 2000/5А 5ВА 0,5S</v>
      </c>
      <c r="BB9" s="10"/>
      <c r="BC9">
        <v>6</v>
      </c>
      <c r="BD9" s="10">
        <v>0</v>
      </c>
      <c r="BE9" s="10">
        <v>0</v>
      </c>
      <c r="BF9" s="10">
        <v>0</v>
      </c>
      <c r="BG9" s="10"/>
      <c r="BH9" s="10"/>
      <c r="BI9" s="10"/>
      <c r="BJ9" s="10"/>
      <c r="BK9" s="10">
        <v>40</v>
      </c>
      <c r="BL9" s="10">
        <v>0</v>
      </c>
      <c r="BM9" s="10">
        <v>0</v>
      </c>
      <c r="BN9" s="10" t="s">
        <v>263</v>
      </c>
      <c r="BO9" s="10" t="s">
        <v>264</v>
      </c>
      <c r="BP9" s="10"/>
      <c r="BQ9" s="10">
        <v>8</v>
      </c>
      <c r="BR9" s="10"/>
    </row>
    <row r="10" spans="1:70" x14ac:dyDescent="0.25">
      <c r="A10" s="13" t="s">
        <v>114</v>
      </c>
      <c r="B10" s="48" t="s">
        <v>118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229</v>
      </c>
      <c r="O10" s="10"/>
      <c r="P10" s="10"/>
      <c r="Q10" s="10">
        <v>2</v>
      </c>
      <c r="R10" s="104" t="s">
        <v>365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253</v>
      </c>
      <c r="Y10" s="10" t="s">
        <v>189</v>
      </c>
      <c r="Z10" s="10"/>
      <c r="AA10" s="10">
        <v>1</v>
      </c>
      <c r="AB10" s="10">
        <v>32</v>
      </c>
      <c r="AC10" s="10">
        <v>0</v>
      </c>
      <c r="AD10" s="10">
        <v>0</v>
      </c>
      <c r="AE10" s="10" t="s">
        <v>258</v>
      </c>
      <c r="AF10" s="10" t="s">
        <v>234</v>
      </c>
      <c r="AG10" s="10">
        <v>0</v>
      </c>
      <c r="AH10" s="10">
        <v>3</v>
      </c>
      <c r="AI10" s="10">
        <v>40</v>
      </c>
      <c r="AJ10" s="10">
        <v>0</v>
      </c>
      <c r="AK10" s="10">
        <v>0</v>
      </c>
      <c r="AL10" s="10" t="s">
        <v>259</v>
      </c>
      <c r="AM10" s="10" t="s">
        <v>257</v>
      </c>
      <c r="AN10" s="10">
        <v>4</v>
      </c>
      <c r="AO10" s="10"/>
      <c r="AP10" s="10">
        <v>20</v>
      </c>
      <c r="AQ10" s="10">
        <v>0</v>
      </c>
      <c r="AR10" s="10">
        <v>0</v>
      </c>
      <c r="AS10" s="10" t="s">
        <v>260</v>
      </c>
      <c r="AT10" s="10" t="s">
        <v>254</v>
      </c>
      <c r="AU10" s="10"/>
      <c r="AV10" s="10">
        <v>5</v>
      </c>
      <c r="AW10" s="10">
        <v>1600</v>
      </c>
      <c r="AX10" s="10">
        <v>0</v>
      </c>
      <c r="AY10" s="10">
        <v>0</v>
      </c>
      <c r="AZ10" s="10" t="s">
        <v>261</v>
      </c>
      <c r="BA10" s="10" t="str">
        <f t="shared" si="1"/>
        <v>ТТИ-А 1600/5А 5ВА 0,5S</v>
      </c>
      <c r="BB10" s="10"/>
      <c r="BC10">
        <v>6</v>
      </c>
      <c r="BD10" s="10">
        <v>0</v>
      </c>
      <c r="BE10" s="10">
        <v>0</v>
      </c>
      <c r="BF10" s="10">
        <v>0</v>
      </c>
      <c r="BG10" s="10"/>
      <c r="BH10" s="10"/>
      <c r="BI10" s="10"/>
      <c r="BJ10" s="10"/>
      <c r="BK10" s="10">
        <v>32</v>
      </c>
      <c r="BL10" s="10">
        <v>0</v>
      </c>
      <c r="BM10" s="10">
        <v>0</v>
      </c>
      <c r="BN10" s="10" t="s">
        <v>263</v>
      </c>
      <c r="BO10" s="10" t="s">
        <v>264</v>
      </c>
      <c r="BP10" s="10"/>
      <c r="BQ10" s="10">
        <v>8</v>
      </c>
      <c r="BR10" s="10"/>
    </row>
    <row r="11" spans="1:70" x14ac:dyDescent="0.25">
      <c r="A11" s="50" t="s">
        <v>115</v>
      </c>
      <c r="B11" s="51" t="s">
        <v>119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229</v>
      </c>
      <c r="O11" s="10"/>
      <c r="P11" s="10"/>
      <c r="Q11" s="10">
        <v>2</v>
      </c>
      <c r="R11" s="104" t="s">
        <v>365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253</v>
      </c>
      <c r="Y11" s="10" t="s">
        <v>189</v>
      </c>
      <c r="Z11" s="10"/>
      <c r="AA11" s="10">
        <v>1</v>
      </c>
      <c r="AB11" s="10">
        <v>25</v>
      </c>
      <c r="AC11" s="10">
        <v>0</v>
      </c>
      <c r="AD11" s="10">
        <v>0</v>
      </c>
      <c r="AE11" s="10" t="s">
        <v>258</v>
      </c>
      <c r="AF11" s="10" t="s">
        <v>234</v>
      </c>
      <c r="AG11" s="10">
        <v>0</v>
      </c>
      <c r="AH11" s="10">
        <v>3</v>
      </c>
      <c r="AI11" s="10">
        <v>32</v>
      </c>
      <c r="AJ11" s="10">
        <v>0</v>
      </c>
      <c r="AK11" s="10">
        <v>0</v>
      </c>
      <c r="AL11" s="10" t="s">
        <v>259</v>
      </c>
      <c r="AM11" s="10" t="s">
        <v>257</v>
      </c>
      <c r="AN11" s="10">
        <v>4</v>
      </c>
      <c r="AO11" s="10"/>
      <c r="AP11" s="10">
        <v>16</v>
      </c>
      <c r="AQ11" s="10">
        <v>0</v>
      </c>
      <c r="AR11" s="10">
        <v>0</v>
      </c>
      <c r="AS11" s="81" t="s">
        <v>260</v>
      </c>
      <c r="AT11" s="81" t="s">
        <v>254</v>
      </c>
      <c r="AU11" s="10"/>
      <c r="AV11" s="10"/>
      <c r="AW11" s="10">
        <v>1500</v>
      </c>
      <c r="AX11" s="10">
        <v>0</v>
      </c>
      <c r="AY11" s="10">
        <v>0</v>
      </c>
      <c r="AZ11" s="10" t="s">
        <v>261</v>
      </c>
      <c r="BA11" s="10" t="str">
        <f t="shared" si="1"/>
        <v>ТТИ-А 1500/5А 5ВА 0,5S</v>
      </c>
      <c r="BB11" s="10"/>
      <c r="BC11">
        <v>6</v>
      </c>
      <c r="BD11" s="10">
        <v>0</v>
      </c>
      <c r="BE11" s="10">
        <v>0</v>
      </c>
      <c r="BF11" s="10">
        <v>0</v>
      </c>
      <c r="BG11" s="10"/>
      <c r="BH11" s="10"/>
      <c r="BI11" s="10"/>
      <c r="BJ11" s="10"/>
      <c r="BK11" s="10">
        <v>25</v>
      </c>
      <c r="BL11" s="10">
        <v>0</v>
      </c>
      <c r="BM11" s="10">
        <v>0</v>
      </c>
      <c r="BN11" s="10" t="s">
        <v>263</v>
      </c>
      <c r="BO11" s="10" t="s">
        <v>264</v>
      </c>
      <c r="BP11" s="10"/>
      <c r="BQ11" s="10">
        <v>8</v>
      </c>
      <c r="BR11" s="10"/>
    </row>
    <row r="12" spans="1:70" x14ac:dyDescent="0.25">
      <c r="A12" s="50" t="s">
        <v>116</v>
      </c>
      <c r="B12" s="51" t="s">
        <v>120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229</v>
      </c>
      <c r="O12" s="10"/>
      <c r="P12" s="10"/>
      <c r="Q12" s="10">
        <v>2</v>
      </c>
      <c r="R12" s="104" t="s">
        <v>365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253</v>
      </c>
      <c r="Y12" s="10" t="s">
        <v>189</v>
      </c>
      <c r="Z12" s="10"/>
      <c r="AA12" s="10">
        <v>1</v>
      </c>
      <c r="AB12" s="10">
        <v>20</v>
      </c>
      <c r="AC12" s="10">
        <v>0</v>
      </c>
      <c r="AD12" s="10">
        <v>0</v>
      </c>
      <c r="AE12" s="10" t="s">
        <v>258</v>
      </c>
      <c r="AF12" s="10" t="s">
        <v>234</v>
      </c>
      <c r="AG12" s="10">
        <v>0</v>
      </c>
      <c r="AH12" s="10">
        <v>3</v>
      </c>
      <c r="AI12" s="10">
        <v>25</v>
      </c>
      <c r="AJ12" s="10">
        <v>0</v>
      </c>
      <c r="AK12" s="10">
        <v>0</v>
      </c>
      <c r="AL12" s="10" t="s">
        <v>259</v>
      </c>
      <c r="AM12" s="10" t="s">
        <v>257</v>
      </c>
      <c r="AN12" s="10">
        <v>4</v>
      </c>
      <c r="AO12" s="10"/>
      <c r="AP12" s="10">
        <v>10</v>
      </c>
      <c r="AQ12" s="10">
        <v>0</v>
      </c>
      <c r="AR12" s="10">
        <v>0</v>
      </c>
      <c r="AS12" s="81" t="s">
        <v>260</v>
      </c>
      <c r="AT12" s="81" t="s">
        <v>254</v>
      </c>
      <c r="AU12" s="10"/>
      <c r="AV12" s="10"/>
      <c r="AW12" s="10">
        <v>1250</v>
      </c>
      <c r="AX12" s="10">
        <v>0</v>
      </c>
      <c r="AY12" s="10">
        <v>0</v>
      </c>
      <c r="AZ12" s="10" t="s">
        <v>261</v>
      </c>
      <c r="BA12" s="10" t="str">
        <f t="shared" si="1"/>
        <v>ТТИ-А 1250/5А 5ВА 0,5S</v>
      </c>
      <c r="BB12" s="10"/>
      <c r="BC12">
        <v>6</v>
      </c>
      <c r="BD12" s="10">
        <v>0</v>
      </c>
      <c r="BE12" s="10">
        <v>0</v>
      </c>
      <c r="BF12" s="10">
        <v>0</v>
      </c>
      <c r="BG12" s="10"/>
      <c r="BH12" s="10"/>
      <c r="BI12" s="10"/>
      <c r="BJ12" s="10"/>
      <c r="BK12" s="10">
        <v>16</v>
      </c>
      <c r="BL12" s="10">
        <v>0</v>
      </c>
      <c r="BM12" s="10">
        <v>0</v>
      </c>
      <c r="BN12" s="10" t="s">
        <v>263</v>
      </c>
      <c r="BO12" s="10" t="s">
        <v>264</v>
      </c>
      <c r="BP12" s="10"/>
      <c r="BQ12" s="10">
        <v>8</v>
      </c>
      <c r="BR12" s="10"/>
    </row>
    <row r="13" spans="1:70" ht="15.75" thickBot="1" x14ac:dyDescent="0.3">
      <c r="A13" s="16" t="s">
        <v>117</v>
      </c>
      <c r="B13" s="49" t="s">
        <v>121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229</v>
      </c>
      <c r="O13" s="10"/>
      <c r="P13" s="10"/>
      <c r="Q13" s="10">
        <v>2</v>
      </c>
      <c r="R13" s="104" t="s">
        <v>365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">
        <v>16</v>
      </c>
      <c r="AC13" s="10">
        <v>0</v>
      </c>
      <c r="AD13" s="10">
        <v>0</v>
      </c>
      <c r="AE13" s="10" t="s">
        <v>258</v>
      </c>
      <c r="AF13" s="10" t="s">
        <v>234</v>
      </c>
      <c r="AG13" s="10">
        <v>0</v>
      </c>
      <c r="AH13" s="10">
        <v>3</v>
      </c>
      <c r="AI13" s="10">
        <v>16</v>
      </c>
      <c r="AJ13" s="10">
        <v>0</v>
      </c>
      <c r="AK13" s="10">
        <v>0</v>
      </c>
      <c r="AL13" s="10" t="s">
        <v>259</v>
      </c>
      <c r="AM13" s="10" t="s">
        <v>257</v>
      </c>
      <c r="AN13" s="10">
        <v>4</v>
      </c>
      <c r="AO13" s="10"/>
      <c r="AP13" s="10">
        <v>0</v>
      </c>
      <c r="AQ13" s="10">
        <v>0</v>
      </c>
      <c r="AR13" s="10">
        <v>0</v>
      </c>
      <c r="AS13" s="10"/>
      <c r="AT13" s="10"/>
      <c r="AU13" s="10"/>
      <c r="AV13" s="10"/>
      <c r="AW13" s="10">
        <v>1200</v>
      </c>
      <c r="AX13" s="10">
        <v>0</v>
      </c>
      <c r="AY13" s="10">
        <v>0</v>
      </c>
      <c r="AZ13" s="10" t="s">
        <v>261</v>
      </c>
      <c r="BA13" s="10" t="str">
        <f t="shared" si="1"/>
        <v>ТТИ-А 1200/5А 5ВА 0,5S</v>
      </c>
      <c r="BB13" s="10"/>
      <c r="BC13">
        <v>6</v>
      </c>
      <c r="BD13" s="10">
        <v>0</v>
      </c>
      <c r="BE13" s="10">
        <v>0</v>
      </c>
      <c r="BF13" s="10">
        <v>0</v>
      </c>
      <c r="BG13" s="10"/>
      <c r="BH13" s="10"/>
      <c r="BI13" s="10"/>
      <c r="BJ13" s="10"/>
      <c r="BK13" s="10">
        <v>12</v>
      </c>
      <c r="BL13" s="10">
        <v>0</v>
      </c>
      <c r="BM13" s="10">
        <v>0</v>
      </c>
      <c r="BN13" s="10" t="s">
        <v>263</v>
      </c>
      <c r="BO13" s="10" t="s">
        <v>264</v>
      </c>
      <c r="BP13" s="10"/>
      <c r="BQ13" s="10">
        <v>8</v>
      </c>
      <c r="BR13" s="10"/>
    </row>
    <row r="14" spans="1:70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229</v>
      </c>
      <c r="O14" s="10"/>
      <c r="P14" s="10"/>
      <c r="Q14" s="10">
        <v>2</v>
      </c>
      <c r="R14" s="104" t="s">
        <v>365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75">
        <v>10</v>
      </c>
      <c r="AC14" s="10">
        <v>0</v>
      </c>
      <c r="AD14" s="10">
        <v>0</v>
      </c>
      <c r="AE14" s="10" t="s">
        <v>258</v>
      </c>
      <c r="AF14" s="10" t="s">
        <v>234</v>
      </c>
      <c r="AG14" s="10">
        <v>0</v>
      </c>
      <c r="AH14" s="10">
        <v>3</v>
      </c>
      <c r="AI14" s="75">
        <v>0</v>
      </c>
      <c r="AJ14" s="10">
        <v>0</v>
      </c>
      <c r="AK14" s="10">
        <v>0</v>
      </c>
      <c r="AL14" s="10"/>
      <c r="AM14" s="10"/>
      <c r="AN14" s="10"/>
      <c r="AO14" s="10"/>
      <c r="AP14" s="10">
        <v>0</v>
      </c>
      <c r="AQ14" s="10">
        <v>0</v>
      </c>
      <c r="AR14" s="10">
        <v>0</v>
      </c>
      <c r="AS14" s="10"/>
      <c r="AT14" s="10"/>
      <c r="AU14" s="10"/>
      <c r="AV14" s="10"/>
      <c r="AW14" s="75">
        <v>1000</v>
      </c>
      <c r="AX14" s="10">
        <v>0</v>
      </c>
      <c r="AY14" s="10">
        <v>0</v>
      </c>
      <c r="AZ14" s="10" t="s">
        <v>261</v>
      </c>
      <c r="BA14" s="10" t="str">
        <f t="shared" si="1"/>
        <v>ТТИ-А 1000/5А 5ВА 0,5S</v>
      </c>
      <c r="BB14" s="10"/>
      <c r="BC14">
        <v>6</v>
      </c>
      <c r="BD14" s="10">
        <v>0</v>
      </c>
      <c r="BE14" s="10">
        <v>0</v>
      </c>
      <c r="BF14" s="10">
        <v>0</v>
      </c>
      <c r="BG14" s="10"/>
      <c r="BH14" s="10"/>
      <c r="BI14" s="10"/>
      <c r="BJ14" s="10"/>
      <c r="BK14" s="75">
        <v>10</v>
      </c>
      <c r="BL14" s="10">
        <v>0</v>
      </c>
      <c r="BM14" s="10">
        <v>0</v>
      </c>
      <c r="BN14" s="10" t="s">
        <v>263</v>
      </c>
      <c r="BO14" s="10" t="s">
        <v>264</v>
      </c>
      <c r="BP14" s="10"/>
      <c r="BQ14" s="10">
        <v>8</v>
      </c>
      <c r="BR14" s="10"/>
    </row>
    <row r="15" spans="1:70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229</v>
      </c>
      <c r="O15" s="10"/>
      <c r="P15" s="10"/>
      <c r="Q15" s="10">
        <v>2</v>
      </c>
      <c r="R15" s="104" t="s">
        <v>365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75">
        <v>6</v>
      </c>
      <c r="AC15" s="10">
        <v>0</v>
      </c>
      <c r="AD15" s="10">
        <v>0</v>
      </c>
      <c r="AE15" s="10" t="s">
        <v>258</v>
      </c>
      <c r="AF15" s="10" t="s">
        <v>234</v>
      </c>
      <c r="AG15" s="10">
        <v>0</v>
      </c>
      <c r="AH15" s="10">
        <v>3</v>
      </c>
      <c r="AI15" s="75">
        <v>0</v>
      </c>
      <c r="AJ15" s="10">
        <v>0</v>
      </c>
      <c r="AK15" s="10">
        <v>0</v>
      </c>
      <c r="AL15" s="10"/>
      <c r="AM15" s="10"/>
      <c r="AN15" s="10"/>
      <c r="AO15" s="10"/>
      <c r="AP15" s="10">
        <v>0</v>
      </c>
      <c r="AQ15" s="10">
        <v>0</v>
      </c>
      <c r="AR15" s="10">
        <v>0</v>
      </c>
      <c r="AS15" s="10"/>
      <c r="AT15" s="10"/>
      <c r="AU15" s="10"/>
      <c r="AV15" s="10"/>
      <c r="AW15" s="75">
        <v>800</v>
      </c>
      <c r="AX15" s="10">
        <v>0</v>
      </c>
      <c r="AY15" s="10">
        <v>0</v>
      </c>
      <c r="AZ15" s="10" t="s">
        <v>261</v>
      </c>
      <c r="BA15" s="10" t="str">
        <f t="shared" si="1"/>
        <v>ТТИ-А 800/5А 5ВА 0,5S</v>
      </c>
      <c r="BB15" s="10"/>
      <c r="BC15">
        <v>6</v>
      </c>
      <c r="BD15" s="10">
        <v>0</v>
      </c>
      <c r="BE15" s="10">
        <v>0</v>
      </c>
      <c r="BF15" s="10">
        <v>0</v>
      </c>
      <c r="BG15" s="10"/>
      <c r="BH15" s="10"/>
      <c r="BI15" s="10"/>
      <c r="BJ15" s="10"/>
      <c r="BK15" s="75">
        <v>8</v>
      </c>
      <c r="BL15" s="10">
        <v>0</v>
      </c>
      <c r="BM15" s="10">
        <v>0</v>
      </c>
      <c r="BN15" s="10" t="s">
        <v>263</v>
      </c>
      <c r="BO15" s="10" t="s">
        <v>264</v>
      </c>
      <c r="BP15" s="10"/>
      <c r="BQ15" s="10">
        <v>8</v>
      </c>
      <c r="BR15" s="10"/>
    </row>
    <row r="16" spans="1:70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229</v>
      </c>
      <c r="O16" s="10"/>
      <c r="P16" s="10"/>
      <c r="Q16" s="10">
        <v>2</v>
      </c>
      <c r="R16" s="104" t="s">
        <v>365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75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/>
      <c r="AI16" s="75">
        <v>0</v>
      </c>
      <c r="AJ16" s="10">
        <v>0</v>
      </c>
      <c r="AK16" s="10">
        <v>0</v>
      </c>
      <c r="AL16" s="10"/>
      <c r="AM16" s="10"/>
      <c r="AN16" s="10"/>
      <c r="AO16" s="10"/>
      <c r="AP16" s="10">
        <v>0</v>
      </c>
      <c r="AQ16" s="10">
        <v>0</v>
      </c>
      <c r="AR16" s="10">
        <v>0</v>
      </c>
      <c r="AS16" s="10"/>
      <c r="AT16" s="10"/>
      <c r="AU16" s="10"/>
      <c r="AV16" s="10"/>
      <c r="AW16" s="75">
        <v>750</v>
      </c>
      <c r="AX16" s="10">
        <v>0</v>
      </c>
      <c r="AY16" s="10">
        <v>0</v>
      </c>
      <c r="AZ16" s="10" t="s">
        <v>261</v>
      </c>
      <c r="BA16" s="10" t="str">
        <f t="shared" si="1"/>
        <v>ТТИ-А 750/5А 5ВА 0,5S</v>
      </c>
      <c r="BB16" s="10"/>
      <c r="BC16">
        <v>6</v>
      </c>
      <c r="BD16" s="10">
        <v>0</v>
      </c>
      <c r="BE16" s="10">
        <v>0</v>
      </c>
      <c r="BF16" s="10">
        <v>0</v>
      </c>
      <c r="BG16" s="10"/>
      <c r="BH16" s="10"/>
      <c r="BI16" s="10"/>
      <c r="BJ16" s="10"/>
      <c r="BK16" s="75">
        <v>6</v>
      </c>
      <c r="BL16" s="10">
        <v>0</v>
      </c>
      <c r="BM16" s="10">
        <v>0</v>
      </c>
      <c r="BN16" s="10" t="s">
        <v>263</v>
      </c>
      <c r="BO16" s="10" t="s">
        <v>264</v>
      </c>
      <c r="BP16" s="10"/>
      <c r="BQ16" s="10">
        <v>8</v>
      </c>
      <c r="BR16" s="10"/>
    </row>
    <row r="17" spans="6:70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229</v>
      </c>
      <c r="O17" s="10"/>
      <c r="P17" s="10"/>
      <c r="Q17" s="10">
        <v>2</v>
      </c>
      <c r="R17" s="104" t="s">
        <v>365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75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/>
      <c r="AI17" s="75">
        <v>0</v>
      </c>
      <c r="AJ17" s="10">
        <v>0</v>
      </c>
      <c r="AK17" s="10">
        <v>0</v>
      </c>
      <c r="AL17" s="10"/>
      <c r="AM17" s="10"/>
      <c r="AN17" s="10"/>
      <c r="AO17" s="10"/>
      <c r="AP17" s="10">
        <v>0</v>
      </c>
      <c r="AQ17" s="10">
        <v>0</v>
      </c>
      <c r="AR17" s="10">
        <v>0</v>
      </c>
      <c r="AS17" s="10"/>
      <c r="AT17" s="10"/>
      <c r="AU17" s="10"/>
      <c r="AV17" s="10"/>
      <c r="AW17" s="75">
        <v>600</v>
      </c>
      <c r="AX17" s="10">
        <v>0</v>
      </c>
      <c r="AY17" s="10">
        <v>0</v>
      </c>
      <c r="AZ17" s="10" t="s">
        <v>261</v>
      </c>
      <c r="BA17" s="10" t="str">
        <f t="shared" si="1"/>
        <v>ТТИ-А 600/5А 5ВА 0,5S</v>
      </c>
      <c r="BB17" s="10"/>
      <c r="BC17">
        <v>6</v>
      </c>
      <c r="BD17" s="10">
        <v>0</v>
      </c>
      <c r="BE17" s="10">
        <v>0</v>
      </c>
      <c r="BF17" s="10">
        <v>0</v>
      </c>
      <c r="BG17" s="10"/>
      <c r="BH17" s="10"/>
      <c r="BI17" s="10"/>
      <c r="BJ17" s="10"/>
      <c r="BK17" s="75">
        <v>4</v>
      </c>
      <c r="BL17" s="10">
        <v>0</v>
      </c>
      <c r="BM17" s="10">
        <v>0</v>
      </c>
      <c r="BN17" s="10" t="s">
        <v>263</v>
      </c>
      <c r="BO17" s="10" t="s">
        <v>264</v>
      </c>
      <c r="BP17" s="10"/>
      <c r="BQ17" s="10">
        <v>8</v>
      </c>
      <c r="BR17" s="10"/>
    </row>
    <row r="18" spans="6:70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229</v>
      </c>
      <c r="O18" s="10"/>
      <c r="P18" s="10"/>
      <c r="Q18" s="10">
        <v>2</v>
      </c>
      <c r="R18" s="104" t="s">
        <v>365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75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/>
      <c r="AI18" s="75">
        <v>0</v>
      </c>
      <c r="AJ18" s="10">
        <v>0</v>
      </c>
      <c r="AK18" s="10">
        <v>0</v>
      </c>
      <c r="AL18" s="10"/>
      <c r="AM18" s="10"/>
      <c r="AN18" s="10"/>
      <c r="AO18" s="10"/>
      <c r="AP18" s="10">
        <v>0</v>
      </c>
      <c r="AQ18" s="10">
        <v>0</v>
      </c>
      <c r="AR18" s="10">
        <v>0</v>
      </c>
      <c r="AS18" s="10"/>
      <c r="AT18" s="10"/>
      <c r="AU18" s="10"/>
      <c r="AV18" s="10"/>
      <c r="AW18" s="75">
        <v>500</v>
      </c>
      <c r="AX18" s="10">
        <v>0</v>
      </c>
      <c r="AY18" s="10">
        <v>0</v>
      </c>
      <c r="AZ18" s="10" t="s">
        <v>261</v>
      </c>
      <c r="BA18" s="10" t="str">
        <f t="shared" si="1"/>
        <v>ТТИ-А 500/5А 5ВА 0,5S</v>
      </c>
      <c r="BB18" s="10"/>
      <c r="BC18">
        <v>6</v>
      </c>
      <c r="BD18" s="10">
        <v>0</v>
      </c>
      <c r="BE18" s="10">
        <v>0</v>
      </c>
      <c r="BF18" s="10">
        <v>0</v>
      </c>
      <c r="BG18" s="10"/>
      <c r="BH18" s="10"/>
      <c r="BI18" s="10"/>
      <c r="BJ18" s="10"/>
      <c r="BK18" s="75">
        <v>2.5</v>
      </c>
      <c r="BL18" s="10">
        <v>0</v>
      </c>
      <c r="BM18" s="10">
        <v>0</v>
      </c>
      <c r="BN18" s="10" t="s">
        <v>263</v>
      </c>
      <c r="BO18" s="10" t="s">
        <v>264</v>
      </c>
      <c r="BP18" s="10"/>
      <c r="BQ18" s="10">
        <v>8</v>
      </c>
      <c r="BR18" s="10"/>
    </row>
    <row r="19" spans="6:70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229</v>
      </c>
      <c r="O19" s="10"/>
      <c r="P19" s="10"/>
      <c r="Q19" s="10">
        <v>2</v>
      </c>
      <c r="R19" s="104" t="s">
        <v>365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75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/>
      <c r="AI19" s="75">
        <v>0</v>
      </c>
      <c r="AJ19" s="10">
        <v>0</v>
      </c>
      <c r="AK19" s="10">
        <v>0</v>
      </c>
      <c r="AL19" s="10"/>
      <c r="AM19" s="10"/>
      <c r="AN19" s="10"/>
      <c r="AO19" s="10"/>
      <c r="AP19" s="10">
        <v>0</v>
      </c>
      <c r="AQ19" s="10">
        <v>0</v>
      </c>
      <c r="AR19" s="10">
        <v>0</v>
      </c>
      <c r="AS19" s="10"/>
      <c r="AT19" s="10"/>
      <c r="AU19" s="10"/>
      <c r="AV19" s="10"/>
      <c r="AW19" s="75">
        <v>400</v>
      </c>
      <c r="AX19" s="10">
        <v>0</v>
      </c>
      <c r="AY19" s="10">
        <v>0</v>
      </c>
      <c r="AZ19" s="10" t="s">
        <v>261</v>
      </c>
      <c r="BA19" s="10" t="str">
        <f t="shared" si="1"/>
        <v>ТТИ-А 400/5А 5ВА 0,5S</v>
      </c>
      <c r="BB19" s="10"/>
      <c r="BC19">
        <v>6</v>
      </c>
      <c r="BD19" s="10">
        <v>0</v>
      </c>
      <c r="BE19" s="10">
        <v>0</v>
      </c>
      <c r="BF19" s="10">
        <v>0</v>
      </c>
      <c r="BG19" s="10"/>
      <c r="BH19" s="10"/>
      <c r="BI19" s="10"/>
      <c r="BJ19" s="10"/>
      <c r="BK19" s="75">
        <v>1.6</v>
      </c>
      <c r="BL19" s="10">
        <v>0</v>
      </c>
      <c r="BM19" s="10">
        <v>0</v>
      </c>
      <c r="BN19" s="10" t="s">
        <v>263</v>
      </c>
      <c r="BO19" s="10" t="s">
        <v>264</v>
      </c>
      <c r="BP19" s="10"/>
      <c r="BQ19" s="10">
        <v>8</v>
      </c>
      <c r="BR19" s="10"/>
    </row>
    <row r="20" spans="6:70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229</v>
      </c>
      <c r="O20" s="10"/>
      <c r="P20" s="10"/>
      <c r="Q20" s="10">
        <v>2</v>
      </c>
      <c r="R20" s="104" t="s">
        <v>365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75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/>
      <c r="AI20" s="75">
        <v>0</v>
      </c>
      <c r="AJ20" s="10">
        <v>0</v>
      </c>
      <c r="AK20" s="10">
        <v>0</v>
      </c>
      <c r="AL20" s="10"/>
      <c r="AM20" s="10"/>
      <c r="AN20" s="10"/>
      <c r="AO20" s="10"/>
      <c r="AP20" s="10">
        <v>0</v>
      </c>
      <c r="AQ20" s="10">
        <v>0</v>
      </c>
      <c r="AR20" s="10">
        <v>0</v>
      </c>
      <c r="AS20" s="10"/>
      <c r="AT20" s="10"/>
      <c r="AU20" s="10"/>
      <c r="AV20" s="10"/>
      <c r="AW20" s="75">
        <v>300</v>
      </c>
      <c r="AX20" s="10">
        <v>0</v>
      </c>
      <c r="AY20" s="10">
        <v>0</v>
      </c>
      <c r="AZ20" s="10" t="s">
        <v>261</v>
      </c>
      <c r="BA20" s="10" t="str">
        <f t="shared" si="1"/>
        <v>ТТИ-А 300/5А 5ВА 0,5S</v>
      </c>
      <c r="BB20" s="10"/>
      <c r="BC20">
        <v>6</v>
      </c>
      <c r="BD20" s="10">
        <v>0</v>
      </c>
      <c r="BE20" s="10">
        <v>0</v>
      </c>
      <c r="BF20" s="10">
        <v>0</v>
      </c>
      <c r="BG20" s="10"/>
      <c r="BH20" s="10"/>
      <c r="BI20" s="10"/>
      <c r="BJ20" s="10"/>
      <c r="BK20" s="75">
        <v>1</v>
      </c>
      <c r="BL20" s="10">
        <v>0</v>
      </c>
      <c r="BM20" s="10">
        <v>0</v>
      </c>
      <c r="BN20" s="10" t="s">
        <v>263</v>
      </c>
      <c r="BO20" s="10" t="s">
        <v>264</v>
      </c>
      <c r="BP20" s="10"/>
      <c r="BQ20" s="10">
        <v>8</v>
      </c>
      <c r="BR20" s="10"/>
    </row>
    <row r="21" spans="6:70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229</v>
      </c>
      <c r="O21" s="10"/>
      <c r="P21" s="10"/>
      <c r="Q21" s="10">
        <v>2</v>
      </c>
      <c r="R21" s="104" t="s">
        <v>365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75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/>
      <c r="AI21" s="75">
        <v>0</v>
      </c>
      <c r="AJ21" s="10">
        <v>0</v>
      </c>
      <c r="AK21" s="10">
        <v>0</v>
      </c>
      <c r="AL21" s="10"/>
      <c r="AM21" s="10"/>
      <c r="AN21" s="10"/>
      <c r="AO21" s="10"/>
      <c r="AP21" s="10">
        <v>0</v>
      </c>
      <c r="AQ21" s="10">
        <v>0</v>
      </c>
      <c r="AR21" s="10">
        <v>0</v>
      </c>
      <c r="AS21" s="10"/>
      <c r="AT21" s="10"/>
      <c r="AU21" s="10"/>
      <c r="AV21" s="10"/>
      <c r="AW21" s="75">
        <v>250</v>
      </c>
      <c r="AX21" s="10">
        <v>0</v>
      </c>
      <c r="AY21" s="10">
        <v>0</v>
      </c>
      <c r="AZ21" s="10" t="s">
        <v>261</v>
      </c>
      <c r="BA21" s="10" t="str">
        <f t="shared" si="1"/>
        <v>ТТИ-А 250/5А 5ВА 0,5S</v>
      </c>
      <c r="BB21" s="10"/>
      <c r="BC21">
        <v>6</v>
      </c>
      <c r="BD21" s="10">
        <v>0</v>
      </c>
      <c r="BE21" s="10">
        <v>0</v>
      </c>
      <c r="BF21" s="10">
        <v>0</v>
      </c>
      <c r="BG21" s="10"/>
      <c r="BH21" s="10"/>
      <c r="BI21" s="10"/>
      <c r="BJ21" s="10"/>
      <c r="BK21" s="75">
        <v>0.6</v>
      </c>
      <c r="BL21" s="10">
        <v>0</v>
      </c>
      <c r="BM21" s="10">
        <v>0</v>
      </c>
      <c r="BN21" s="10" t="s">
        <v>263</v>
      </c>
      <c r="BO21" s="10" t="s">
        <v>264</v>
      </c>
      <c r="BP21" s="10"/>
      <c r="BQ21" s="10">
        <v>8</v>
      </c>
      <c r="BR21" s="10"/>
    </row>
    <row r="22" spans="6:70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229</v>
      </c>
      <c r="O22" s="10"/>
      <c r="P22" s="10"/>
      <c r="Q22" s="10">
        <v>2</v>
      </c>
      <c r="R22" s="104" t="s">
        <v>365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75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/>
      <c r="AI22" s="75">
        <v>0</v>
      </c>
      <c r="AJ22" s="10">
        <v>0</v>
      </c>
      <c r="AK22" s="10">
        <v>0</v>
      </c>
      <c r="AL22" s="10"/>
      <c r="AM22" s="10"/>
      <c r="AN22" s="10"/>
      <c r="AO22" s="10"/>
      <c r="AP22" s="10">
        <v>0</v>
      </c>
      <c r="AQ22" s="10">
        <v>0</v>
      </c>
      <c r="AR22" s="10">
        <v>0</v>
      </c>
      <c r="AS22" s="10"/>
      <c r="AT22" s="10"/>
      <c r="AU22" s="10"/>
      <c r="AV22" s="10"/>
      <c r="AW22" s="75">
        <v>200</v>
      </c>
      <c r="AX22" s="10">
        <v>0</v>
      </c>
      <c r="AY22" s="10">
        <v>0</v>
      </c>
      <c r="AZ22" s="10" t="s">
        <v>261</v>
      </c>
      <c r="BA22" s="10" t="str">
        <f t="shared" si="1"/>
        <v>ТТИ-А 200/5А 5ВА 0,5S</v>
      </c>
      <c r="BB22" s="10"/>
      <c r="BC22">
        <v>6</v>
      </c>
      <c r="BD22" s="10">
        <v>0</v>
      </c>
      <c r="BE22" s="10">
        <v>0</v>
      </c>
      <c r="BF22" s="10">
        <v>0</v>
      </c>
      <c r="BG22" s="10"/>
      <c r="BH22" s="10"/>
      <c r="BI22" s="10"/>
      <c r="BJ22" s="10"/>
      <c r="BK22" s="10">
        <v>0</v>
      </c>
      <c r="BL22" s="10">
        <v>0</v>
      </c>
      <c r="BM22" s="10">
        <v>0</v>
      </c>
      <c r="BN22" s="10">
        <v>0</v>
      </c>
      <c r="BO22" s="10"/>
      <c r="BP22" s="10"/>
      <c r="BQ22" s="10"/>
      <c r="BR22" s="10"/>
    </row>
    <row r="23" spans="6:70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229</v>
      </c>
      <c r="O23" s="10"/>
      <c r="P23" s="10"/>
      <c r="Q23" s="10">
        <v>2</v>
      </c>
      <c r="R23" s="104" t="s">
        <v>365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75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/>
      <c r="AI23" s="75">
        <v>0</v>
      </c>
      <c r="AJ23" s="10">
        <v>0</v>
      </c>
      <c r="AK23" s="10">
        <v>0</v>
      </c>
      <c r="AL23" s="10"/>
      <c r="AM23" s="10"/>
      <c r="AN23" s="10"/>
      <c r="AO23" s="10"/>
      <c r="AP23" s="10">
        <v>0</v>
      </c>
      <c r="AQ23" s="10">
        <v>0</v>
      </c>
      <c r="AR23" s="10">
        <v>0</v>
      </c>
      <c r="AS23" s="10"/>
      <c r="AT23" s="10"/>
      <c r="AU23" s="10"/>
      <c r="AV23" s="10"/>
      <c r="AW23" s="75">
        <v>150</v>
      </c>
      <c r="AX23" s="10">
        <v>0</v>
      </c>
      <c r="AY23" s="10">
        <v>0</v>
      </c>
      <c r="AZ23" s="10" t="s">
        <v>261</v>
      </c>
      <c r="BA23" s="10" t="str">
        <f t="shared" si="1"/>
        <v>ТТИ-А 150/5А 5ВА 0,5S</v>
      </c>
      <c r="BB23" s="10"/>
      <c r="BC23">
        <v>6</v>
      </c>
      <c r="BD23" s="10">
        <v>0</v>
      </c>
      <c r="BE23" s="10">
        <v>0</v>
      </c>
      <c r="BF23" s="10">
        <v>0</v>
      </c>
      <c r="BG23" s="10"/>
      <c r="BH23" s="10"/>
      <c r="BI23" s="10"/>
      <c r="BJ23" s="10"/>
      <c r="BK23" s="10">
        <v>0</v>
      </c>
      <c r="BL23" s="10">
        <v>0</v>
      </c>
      <c r="BM23" s="10">
        <v>0</v>
      </c>
      <c r="BN23" s="10">
        <v>0</v>
      </c>
      <c r="BO23" s="10"/>
      <c r="BP23" s="10"/>
      <c r="BQ23" s="10"/>
      <c r="BR23" s="10"/>
    </row>
    <row r="24" spans="6:70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229</v>
      </c>
      <c r="O24" s="10" t="s">
        <v>186</v>
      </c>
      <c r="P24" s="10"/>
      <c r="Q24" s="10">
        <v>2</v>
      </c>
      <c r="R24" s="104" t="s">
        <v>365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75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/>
      <c r="AI24" s="75">
        <v>0</v>
      </c>
      <c r="AJ24" s="10">
        <v>0</v>
      </c>
      <c r="AK24" s="10">
        <v>0</v>
      </c>
      <c r="AL24" s="10"/>
      <c r="AM24" s="10"/>
      <c r="AN24" s="10"/>
      <c r="AO24" s="10"/>
      <c r="AP24" s="10">
        <v>0</v>
      </c>
      <c r="AQ24" s="10">
        <v>0</v>
      </c>
      <c r="AR24" s="10">
        <v>0</v>
      </c>
      <c r="AS24" s="10"/>
      <c r="AT24" s="10"/>
      <c r="AU24" s="10"/>
      <c r="AV24" s="10"/>
      <c r="AW24" s="75">
        <v>125</v>
      </c>
      <c r="AX24" s="10">
        <v>0</v>
      </c>
      <c r="AY24" s="10">
        <v>0</v>
      </c>
      <c r="AZ24" s="10" t="s">
        <v>261</v>
      </c>
      <c r="BA24" s="10" t="str">
        <f t="shared" si="1"/>
        <v>ТТИ-А 125/5А 5ВА 0,5S</v>
      </c>
      <c r="BB24" s="10"/>
      <c r="BC24">
        <v>6</v>
      </c>
      <c r="BD24" s="10">
        <v>0</v>
      </c>
      <c r="BE24" s="10">
        <v>0</v>
      </c>
      <c r="BF24" s="10">
        <v>0</v>
      </c>
      <c r="BG24" s="10"/>
      <c r="BH24" s="10"/>
      <c r="BI24" s="10"/>
      <c r="BJ24" s="10"/>
      <c r="BK24" s="10">
        <v>0</v>
      </c>
      <c r="BL24" s="10">
        <v>0</v>
      </c>
      <c r="BM24" s="10">
        <v>0</v>
      </c>
      <c r="BN24" s="10">
        <v>0</v>
      </c>
      <c r="BO24" s="10"/>
      <c r="BP24" s="10"/>
      <c r="BQ24" s="10"/>
      <c r="BR24" s="10"/>
    </row>
    <row r="25" spans="6:70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229</v>
      </c>
      <c r="O25" s="10" t="s">
        <v>186</v>
      </c>
      <c r="P25" s="10"/>
      <c r="Q25" s="10">
        <v>2</v>
      </c>
      <c r="R25" s="104" t="s">
        <v>365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75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/>
      <c r="AI25" s="75">
        <v>0</v>
      </c>
      <c r="AJ25" s="10">
        <v>0</v>
      </c>
      <c r="AK25" s="10">
        <v>0</v>
      </c>
      <c r="AL25" s="10"/>
      <c r="AM25" s="10"/>
      <c r="AN25" s="10"/>
      <c r="AO25" s="10"/>
      <c r="AP25" s="10">
        <v>0</v>
      </c>
      <c r="AQ25" s="10">
        <v>0</v>
      </c>
      <c r="AR25" s="10">
        <v>0</v>
      </c>
      <c r="AS25" s="10"/>
      <c r="AT25" s="10"/>
      <c r="AU25" s="10"/>
      <c r="AV25" s="10"/>
      <c r="AW25" s="75">
        <v>120</v>
      </c>
      <c r="AX25" s="10">
        <v>0</v>
      </c>
      <c r="AY25" s="10">
        <v>0</v>
      </c>
      <c r="AZ25" s="10" t="s">
        <v>261</v>
      </c>
      <c r="BA25" s="10" t="str">
        <f t="shared" si="1"/>
        <v>ТТИ-А 120/5А 5ВА 0,5S</v>
      </c>
      <c r="BB25" s="10"/>
      <c r="BC25">
        <v>6</v>
      </c>
      <c r="BD25" s="10">
        <v>0</v>
      </c>
      <c r="BE25" s="10">
        <v>0</v>
      </c>
      <c r="BF25" s="10">
        <v>0</v>
      </c>
      <c r="BG25" s="10"/>
      <c r="BH25" s="10"/>
      <c r="BI25" s="10"/>
      <c r="BJ25" s="10"/>
      <c r="BK25" s="10">
        <v>0</v>
      </c>
      <c r="BL25" s="10">
        <v>0</v>
      </c>
      <c r="BM25" s="10">
        <v>0</v>
      </c>
      <c r="BN25" s="10">
        <v>0</v>
      </c>
      <c r="BO25" s="10"/>
      <c r="BP25" s="10"/>
      <c r="BQ25" s="10"/>
      <c r="BR25" s="10"/>
    </row>
    <row r="26" spans="6:70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229</v>
      </c>
      <c r="O26" s="10" t="s">
        <v>186</v>
      </c>
      <c r="P26" s="10"/>
      <c r="Q26" s="10">
        <v>2</v>
      </c>
      <c r="R26" s="104" t="s">
        <v>365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75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/>
      <c r="AI26" s="75">
        <v>0</v>
      </c>
      <c r="AJ26" s="10">
        <v>0</v>
      </c>
      <c r="AK26" s="10">
        <v>0</v>
      </c>
      <c r="AL26" s="10"/>
      <c r="AM26" s="10"/>
      <c r="AN26" s="10"/>
      <c r="AO26" s="10"/>
      <c r="AP26" s="10">
        <v>0</v>
      </c>
      <c r="AQ26" s="10">
        <v>0</v>
      </c>
      <c r="AR26" s="10">
        <v>0</v>
      </c>
      <c r="AS26" s="10"/>
      <c r="AT26" s="10"/>
      <c r="AU26" s="10"/>
      <c r="AV26" s="10"/>
      <c r="AW26" s="75">
        <v>100</v>
      </c>
      <c r="AX26" s="10">
        <v>0</v>
      </c>
      <c r="AY26" s="10">
        <v>0</v>
      </c>
      <c r="AZ26" s="10" t="s">
        <v>261</v>
      </c>
      <c r="BA26" s="10" t="str">
        <f t="shared" si="1"/>
        <v>ТТИ-А 100/5А 5ВА 0,5S</v>
      </c>
      <c r="BB26" s="10"/>
      <c r="BC26">
        <v>6</v>
      </c>
      <c r="BD26" s="10">
        <v>0</v>
      </c>
      <c r="BE26" s="10">
        <v>0</v>
      </c>
      <c r="BF26" s="10">
        <v>0</v>
      </c>
      <c r="BG26" s="10"/>
      <c r="BH26" s="10"/>
      <c r="BI26" s="10"/>
      <c r="BJ26" s="10"/>
      <c r="BK26" s="10">
        <v>0</v>
      </c>
      <c r="BL26" s="10">
        <v>0</v>
      </c>
      <c r="BM26" s="10">
        <v>0</v>
      </c>
      <c r="BN26" s="10">
        <v>0</v>
      </c>
      <c r="BO26" s="10"/>
      <c r="BP26" s="10"/>
      <c r="BQ26" s="10"/>
      <c r="BR26" s="10"/>
    </row>
    <row r="27" spans="6:70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229</v>
      </c>
      <c r="O27" s="10" t="s">
        <v>186</v>
      </c>
      <c r="P27" s="10"/>
      <c r="Q27" s="10">
        <v>2</v>
      </c>
      <c r="R27" s="104" t="s">
        <v>365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75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/>
      <c r="AI27" s="75">
        <v>0</v>
      </c>
      <c r="AJ27" s="10">
        <v>0</v>
      </c>
      <c r="AK27" s="10">
        <v>0</v>
      </c>
      <c r="AL27" s="10"/>
      <c r="AM27" s="10"/>
      <c r="AN27" s="10"/>
      <c r="AO27" s="10"/>
      <c r="AP27" s="10">
        <v>0</v>
      </c>
      <c r="AQ27" s="10">
        <v>0</v>
      </c>
      <c r="AR27" s="10">
        <v>0</v>
      </c>
      <c r="AS27" s="10"/>
      <c r="AT27" s="10"/>
      <c r="AU27" s="10"/>
      <c r="AV27" s="10"/>
      <c r="AW27" s="75">
        <v>80</v>
      </c>
      <c r="AX27" s="10">
        <v>0</v>
      </c>
      <c r="AY27" s="10">
        <v>0</v>
      </c>
      <c r="AZ27" s="10" t="s">
        <v>261</v>
      </c>
      <c r="BA27" s="10" t="str">
        <f t="shared" si="1"/>
        <v>ТТИ-А 80/5А 5ВА 0,5S</v>
      </c>
      <c r="BB27" s="10"/>
      <c r="BC27">
        <v>6</v>
      </c>
      <c r="BD27" s="10">
        <v>0</v>
      </c>
      <c r="BE27" s="10">
        <v>0</v>
      </c>
      <c r="BF27" s="10">
        <v>0</v>
      </c>
      <c r="BG27" s="10"/>
      <c r="BH27" s="10"/>
      <c r="BI27" s="10"/>
      <c r="BJ27" s="10"/>
      <c r="BK27" s="10">
        <v>0</v>
      </c>
      <c r="BL27" s="10">
        <v>0</v>
      </c>
      <c r="BM27" s="10">
        <v>0</v>
      </c>
      <c r="BN27" s="10">
        <v>0</v>
      </c>
      <c r="BO27" s="10"/>
      <c r="BP27" s="10"/>
      <c r="BQ27" s="10"/>
      <c r="BR27" s="10"/>
    </row>
    <row r="28" spans="6:70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229</v>
      </c>
      <c r="O28" s="10" t="s">
        <v>186</v>
      </c>
      <c r="P28" s="10"/>
      <c r="Q28" s="10">
        <v>2</v>
      </c>
      <c r="R28" s="104" t="s">
        <v>365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75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/>
      <c r="AI28" s="75">
        <v>0</v>
      </c>
      <c r="AJ28" s="10">
        <v>0</v>
      </c>
      <c r="AK28" s="10">
        <v>0</v>
      </c>
      <c r="AL28" s="10"/>
      <c r="AM28" s="10"/>
      <c r="AN28" s="10"/>
      <c r="AO28" s="10"/>
      <c r="AP28" s="10">
        <v>0</v>
      </c>
      <c r="AQ28" s="10">
        <v>0</v>
      </c>
      <c r="AR28" s="10">
        <v>0</v>
      </c>
      <c r="AS28" s="10"/>
      <c r="AT28" s="10"/>
      <c r="AU28" s="10"/>
      <c r="AV28" s="10"/>
      <c r="AW28" s="75">
        <v>75</v>
      </c>
      <c r="AX28" s="10">
        <v>0</v>
      </c>
      <c r="AY28" s="10">
        <v>0</v>
      </c>
      <c r="AZ28" s="10" t="s">
        <v>261</v>
      </c>
      <c r="BA28" s="10" t="str">
        <f t="shared" si="1"/>
        <v>ТТИ-А 75/5А 5ВА 0,5S</v>
      </c>
      <c r="BB28" s="10"/>
      <c r="BC28">
        <v>6</v>
      </c>
      <c r="BD28" s="10">
        <v>0</v>
      </c>
      <c r="BE28" s="10">
        <v>0</v>
      </c>
      <c r="BF28" s="10">
        <v>0</v>
      </c>
      <c r="BG28" s="10"/>
      <c r="BH28" s="10"/>
      <c r="BI28" s="10"/>
      <c r="BJ28" s="10"/>
      <c r="BK28" s="10">
        <v>0</v>
      </c>
      <c r="BL28" s="10">
        <v>0</v>
      </c>
      <c r="BM28" s="10">
        <v>0</v>
      </c>
      <c r="BN28" s="10">
        <v>0</v>
      </c>
      <c r="BO28" s="10"/>
      <c r="BP28" s="10"/>
      <c r="BQ28" s="10"/>
      <c r="BR28" s="10"/>
    </row>
    <row r="29" spans="6:70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229</v>
      </c>
      <c r="O29" s="10" t="s">
        <v>186</v>
      </c>
      <c r="P29" s="10"/>
      <c r="Q29" s="10">
        <v>2</v>
      </c>
      <c r="R29" s="104" t="s">
        <v>365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75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/>
      <c r="AI29" s="75">
        <v>0</v>
      </c>
      <c r="AJ29" s="10">
        <v>0</v>
      </c>
      <c r="AK29" s="10">
        <v>0</v>
      </c>
      <c r="AL29" s="10"/>
      <c r="AM29" s="10"/>
      <c r="AN29" s="10"/>
      <c r="AO29" s="10"/>
      <c r="AP29" s="10">
        <v>0</v>
      </c>
      <c r="AQ29" s="10">
        <v>0</v>
      </c>
      <c r="AR29" s="10">
        <v>0</v>
      </c>
      <c r="AS29" s="10"/>
      <c r="AT29" s="10"/>
      <c r="AU29" s="10"/>
      <c r="AV29" s="10"/>
      <c r="AW29" s="75">
        <v>60</v>
      </c>
      <c r="AX29" s="10">
        <v>0</v>
      </c>
      <c r="AY29" s="10">
        <v>0</v>
      </c>
      <c r="AZ29" s="10" t="s">
        <v>261</v>
      </c>
      <c r="BA29" s="10" t="str">
        <f t="shared" si="1"/>
        <v>ТТИ-А 60/5А 5ВА 0,5S</v>
      </c>
      <c r="BB29" s="10"/>
      <c r="BC29">
        <v>6</v>
      </c>
      <c r="BD29" s="10">
        <v>0</v>
      </c>
      <c r="BE29" s="10">
        <v>0</v>
      </c>
      <c r="BF29" s="10">
        <v>0</v>
      </c>
      <c r="BG29" s="10"/>
      <c r="BH29" s="10"/>
      <c r="BI29" s="10"/>
      <c r="BJ29" s="10"/>
      <c r="BK29" s="10">
        <v>0</v>
      </c>
      <c r="BL29" s="10">
        <v>0</v>
      </c>
      <c r="BM29" s="10">
        <v>0</v>
      </c>
      <c r="BN29" s="10">
        <v>0</v>
      </c>
      <c r="BO29" s="10"/>
      <c r="BP29" s="10"/>
      <c r="BQ29" s="10"/>
      <c r="BR29" s="10"/>
    </row>
    <row r="30" spans="6:70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229</v>
      </c>
      <c r="O30" s="10" t="s">
        <v>186</v>
      </c>
      <c r="P30" s="10"/>
      <c r="Q30" s="10">
        <v>2</v>
      </c>
      <c r="R30" s="104" t="s">
        <v>365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75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/>
      <c r="AI30" s="75">
        <v>0</v>
      </c>
      <c r="AJ30" s="10">
        <v>0</v>
      </c>
      <c r="AK30" s="10">
        <v>0</v>
      </c>
      <c r="AL30" s="10"/>
      <c r="AM30" s="10"/>
      <c r="AN30" s="10"/>
      <c r="AO30" s="10"/>
      <c r="AP30" s="10">
        <v>0</v>
      </c>
      <c r="AQ30" s="10">
        <v>0</v>
      </c>
      <c r="AR30" s="10">
        <v>0</v>
      </c>
      <c r="AS30" s="10"/>
      <c r="AT30" s="10"/>
      <c r="AU30" s="10"/>
      <c r="AV30" s="10"/>
      <c r="AW30" s="75">
        <v>50</v>
      </c>
      <c r="AX30" s="10">
        <v>0</v>
      </c>
      <c r="AY30" s="10">
        <v>0</v>
      </c>
      <c r="AZ30" s="10" t="s">
        <v>261</v>
      </c>
      <c r="BA30" s="10" t="str">
        <f t="shared" si="1"/>
        <v>ТТИ-А 50/5А 5ВА 0,5S</v>
      </c>
      <c r="BB30" s="10"/>
      <c r="BC30">
        <v>6</v>
      </c>
      <c r="BD30" s="10">
        <v>0</v>
      </c>
      <c r="BE30" s="10">
        <v>0</v>
      </c>
      <c r="BF30" s="10">
        <v>0</v>
      </c>
      <c r="BG30" s="10"/>
      <c r="BH30" s="10"/>
      <c r="BI30" s="10"/>
      <c r="BJ30" s="10"/>
      <c r="BK30" s="10">
        <v>0</v>
      </c>
      <c r="BL30" s="10">
        <v>0</v>
      </c>
      <c r="BM30" s="10">
        <v>0</v>
      </c>
      <c r="BN30" s="10">
        <v>0</v>
      </c>
      <c r="BO30" s="10"/>
      <c r="BP30" s="10"/>
      <c r="BQ30" s="10"/>
      <c r="BR30" s="10"/>
    </row>
    <row r="31" spans="6:70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229</v>
      </c>
      <c r="O31" s="10" t="s">
        <v>186</v>
      </c>
      <c r="P31" s="10"/>
      <c r="Q31" s="10">
        <v>2</v>
      </c>
      <c r="R31" s="104" t="s">
        <v>365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75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/>
      <c r="AI31" s="75">
        <v>0</v>
      </c>
      <c r="AJ31" s="10">
        <v>0</v>
      </c>
      <c r="AK31" s="10">
        <v>0</v>
      </c>
      <c r="AL31" s="10"/>
      <c r="AM31" s="10"/>
      <c r="AN31" s="10"/>
      <c r="AO31" s="10"/>
      <c r="AP31" s="10">
        <v>0</v>
      </c>
      <c r="AQ31" s="10">
        <v>0</v>
      </c>
      <c r="AR31" s="10">
        <v>0</v>
      </c>
      <c r="AS31" s="10"/>
      <c r="AT31" s="10"/>
      <c r="AU31" s="10"/>
      <c r="AV31" s="10"/>
      <c r="AW31" s="75">
        <v>40</v>
      </c>
      <c r="AX31" s="10">
        <v>0</v>
      </c>
      <c r="AY31" s="10">
        <v>0</v>
      </c>
      <c r="AZ31" s="10" t="s">
        <v>261</v>
      </c>
      <c r="BA31" s="10" t="str">
        <f t="shared" si="1"/>
        <v>ТТИ-А 40/5А 5ВА 0,5S</v>
      </c>
      <c r="BB31" s="10"/>
      <c r="BC31">
        <v>6</v>
      </c>
      <c r="BD31" s="10">
        <v>0</v>
      </c>
      <c r="BE31" s="10">
        <v>0</v>
      </c>
      <c r="BF31" s="10">
        <v>0</v>
      </c>
      <c r="BG31" s="10"/>
      <c r="BH31" s="10"/>
      <c r="BI31" s="10"/>
      <c r="BJ31" s="10"/>
      <c r="BK31" s="10">
        <v>0</v>
      </c>
      <c r="BL31" s="10">
        <v>0</v>
      </c>
      <c r="BM31" s="10">
        <v>0</v>
      </c>
      <c r="BN31" s="10">
        <v>0</v>
      </c>
      <c r="BO31" s="10"/>
      <c r="BP31" s="10"/>
      <c r="BQ31" s="10"/>
      <c r="BR31" s="10"/>
    </row>
    <row r="32" spans="6:70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229</v>
      </c>
      <c r="O32" s="10" t="s">
        <v>186</v>
      </c>
      <c r="P32" s="10"/>
      <c r="Q32" s="10">
        <v>2</v>
      </c>
      <c r="R32" s="104" t="s">
        <v>365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75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/>
      <c r="AI32" s="75">
        <v>0</v>
      </c>
      <c r="AJ32" s="10">
        <v>0</v>
      </c>
      <c r="AK32" s="10">
        <v>0</v>
      </c>
      <c r="AL32" s="10"/>
      <c r="AM32" s="10"/>
      <c r="AN32" s="10"/>
      <c r="AO32" s="10"/>
      <c r="AP32" s="10">
        <v>0</v>
      </c>
      <c r="AQ32" s="10">
        <v>0</v>
      </c>
      <c r="AR32" s="10">
        <v>0</v>
      </c>
      <c r="AS32" s="10"/>
      <c r="AT32" s="10"/>
      <c r="AU32" s="10"/>
      <c r="AV32" s="10"/>
      <c r="AW32" s="75">
        <v>30</v>
      </c>
      <c r="AX32" s="10">
        <v>0</v>
      </c>
      <c r="AY32" s="10">
        <v>0</v>
      </c>
      <c r="AZ32" s="10" t="s">
        <v>261</v>
      </c>
      <c r="BA32" s="10" t="str">
        <f t="shared" si="1"/>
        <v>ТТИ-А 30/5А 5ВА 0,5S</v>
      </c>
      <c r="BB32" s="10"/>
      <c r="BC32">
        <v>6</v>
      </c>
      <c r="BD32" s="10">
        <v>0</v>
      </c>
      <c r="BE32" s="10">
        <v>0</v>
      </c>
      <c r="BF32" s="10">
        <v>0</v>
      </c>
      <c r="BG32" s="10"/>
      <c r="BH32" s="10"/>
      <c r="BI32" s="10"/>
      <c r="BJ32" s="10"/>
      <c r="BK32" s="10">
        <v>0</v>
      </c>
      <c r="BL32" s="10">
        <v>0</v>
      </c>
      <c r="BM32" s="10">
        <v>0</v>
      </c>
      <c r="BN32" s="10">
        <v>0</v>
      </c>
      <c r="BO32" s="10"/>
      <c r="BP32" s="10"/>
      <c r="BQ32" s="10"/>
      <c r="BR32" s="10"/>
    </row>
    <row r="33" spans="6:70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229</v>
      </c>
      <c r="O33" s="10" t="s">
        <v>186</v>
      </c>
      <c r="P33" s="10"/>
      <c r="Q33" s="10">
        <v>2</v>
      </c>
      <c r="R33" s="104" t="s">
        <v>365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75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/>
      <c r="AI33" s="75">
        <v>0</v>
      </c>
      <c r="AJ33" s="10">
        <v>0</v>
      </c>
      <c r="AK33" s="10">
        <v>0</v>
      </c>
      <c r="AL33" s="10"/>
      <c r="AM33" s="10"/>
      <c r="AN33" s="10"/>
      <c r="AO33" s="10"/>
      <c r="AP33" s="10">
        <v>0</v>
      </c>
      <c r="AQ33" s="10">
        <v>0</v>
      </c>
      <c r="AR33" s="10">
        <v>0</v>
      </c>
      <c r="AS33" s="10"/>
      <c r="AT33" s="10"/>
      <c r="AU33" s="10"/>
      <c r="AV33" s="10"/>
      <c r="AW33" s="75">
        <v>25</v>
      </c>
      <c r="AX33" s="10">
        <v>0</v>
      </c>
      <c r="AY33" s="10">
        <v>0</v>
      </c>
      <c r="AZ33" s="10" t="s">
        <v>261</v>
      </c>
      <c r="BA33" s="10" t="str">
        <f t="shared" si="1"/>
        <v>ТТИ-А 25/5А 5ВА 0,5S</v>
      </c>
      <c r="BB33" s="10"/>
      <c r="BC33">
        <v>6</v>
      </c>
      <c r="BD33" s="10">
        <v>0</v>
      </c>
      <c r="BE33" s="10">
        <v>0</v>
      </c>
      <c r="BF33" s="10">
        <v>0</v>
      </c>
      <c r="BG33" s="10"/>
      <c r="BH33" s="10"/>
      <c r="BI33" s="10"/>
      <c r="BJ33" s="10"/>
      <c r="BK33" s="10">
        <v>0</v>
      </c>
      <c r="BL33" s="10">
        <v>0</v>
      </c>
      <c r="BM33" s="10">
        <v>0</v>
      </c>
      <c r="BN33" s="10">
        <v>0</v>
      </c>
      <c r="BO33" s="10"/>
      <c r="BP33" s="10"/>
      <c r="BQ33" s="10"/>
      <c r="BR33" s="10"/>
    </row>
    <row r="34" spans="6:70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229</v>
      </c>
      <c r="O34" s="10" t="s">
        <v>186</v>
      </c>
      <c r="P34" s="10"/>
      <c r="Q34" s="10">
        <v>2</v>
      </c>
      <c r="R34" s="104" t="s">
        <v>365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75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/>
      <c r="AI34" s="75">
        <v>0</v>
      </c>
      <c r="AJ34" s="10">
        <v>0</v>
      </c>
      <c r="AK34" s="10">
        <v>0</v>
      </c>
      <c r="AL34" s="10"/>
      <c r="AM34" s="10"/>
      <c r="AN34" s="10"/>
      <c r="AO34" s="10"/>
      <c r="AP34" s="10">
        <v>0</v>
      </c>
      <c r="AQ34" s="10">
        <v>0</v>
      </c>
      <c r="AR34" s="10">
        <v>0</v>
      </c>
      <c r="AS34" s="10"/>
      <c r="AT34" s="10"/>
      <c r="AU34" s="10"/>
      <c r="AV34" s="10"/>
      <c r="AW34" s="75">
        <v>20</v>
      </c>
      <c r="AX34" s="10">
        <v>0</v>
      </c>
      <c r="AY34" s="10">
        <v>0</v>
      </c>
      <c r="AZ34" s="10" t="s">
        <v>261</v>
      </c>
      <c r="BA34" s="10" t="str">
        <f t="shared" si="1"/>
        <v>ТТИ-А 20/5А 5ВА 0,5S</v>
      </c>
      <c r="BB34" s="10"/>
      <c r="BC34">
        <v>6</v>
      </c>
      <c r="BD34" s="10">
        <v>0</v>
      </c>
      <c r="BE34" s="10">
        <v>0</v>
      </c>
      <c r="BF34" s="10">
        <v>0</v>
      </c>
      <c r="BG34" s="10"/>
      <c r="BH34" s="10"/>
      <c r="BI34" s="10"/>
      <c r="BJ34" s="10"/>
      <c r="BK34" s="10">
        <v>0</v>
      </c>
      <c r="BL34" s="10">
        <v>0</v>
      </c>
      <c r="BM34" s="10">
        <v>0</v>
      </c>
      <c r="BN34" s="10">
        <v>0</v>
      </c>
      <c r="BO34" s="10"/>
      <c r="BP34" s="10"/>
      <c r="BQ34" s="10"/>
      <c r="BR34" s="10"/>
    </row>
    <row r="35" spans="6:70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229</v>
      </c>
      <c r="O35" s="10" t="s">
        <v>186</v>
      </c>
      <c r="P35" s="10"/>
      <c r="Q35" s="10">
        <v>2</v>
      </c>
      <c r="R35" s="104" t="s">
        <v>365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75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/>
      <c r="AI35" s="75">
        <v>0</v>
      </c>
      <c r="AJ35" s="10">
        <v>0</v>
      </c>
      <c r="AK35" s="10">
        <v>0</v>
      </c>
      <c r="AL35" s="10"/>
      <c r="AM35" s="10"/>
      <c r="AN35" s="10"/>
      <c r="AO35" s="10"/>
      <c r="AP35" s="10">
        <v>0</v>
      </c>
      <c r="AQ35" s="10">
        <v>0</v>
      </c>
      <c r="AR35" s="10">
        <v>0</v>
      </c>
      <c r="AS35" s="10"/>
      <c r="AT35" s="10"/>
      <c r="AU35" s="10"/>
      <c r="AV35" s="10"/>
      <c r="AW35" s="75">
        <v>15</v>
      </c>
      <c r="AX35" s="10">
        <v>0</v>
      </c>
      <c r="AY35" s="10">
        <v>0</v>
      </c>
      <c r="AZ35" s="10" t="s">
        <v>261</v>
      </c>
      <c r="BA35" s="10" t="str">
        <f t="shared" si="1"/>
        <v>ТТИ-А 15/5А 5ВА 0,5S</v>
      </c>
      <c r="BB35" s="10"/>
      <c r="BC35">
        <v>6</v>
      </c>
      <c r="BD35" s="10">
        <v>0</v>
      </c>
      <c r="BE35" s="10">
        <v>0</v>
      </c>
      <c r="BF35" s="10">
        <v>0</v>
      </c>
      <c r="BG35" s="10"/>
      <c r="BH35" s="10"/>
      <c r="BI35" s="10"/>
      <c r="BJ35" s="10"/>
      <c r="BK35" s="10">
        <v>0</v>
      </c>
      <c r="BL35" s="10">
        <v>0</v>
      </c>
      <c r="BM35" s="10">
        <v>0</v>
      </c>
      <c r="BN35" s="10">
        <v>0</v>
      </c>
      <c r="BO35" s="10"/>
      <c r="BP35" s="10"/>
      <c r="BQ35" s="10"/>
      <c r="BR35" s="10"/>
    </row>
    <row r="36" spans="6:70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229</v>
      </c>
      <c r="O36" s="10" t="s">
        <v>186</v>
      </c>
      <c r="P36" s="10"/>
      <c r="Q36" s="10">
        <v>2</v>
      </c>
      <c r="R36" s="104" t="s">
        <v>365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75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/>
      <c r="AI36" s="75">
        <v>0</v>
      </c>
      <c r="AJ36" s="10">
        <v>0</v>
      </c>
      <c r="AK36" s="10">
        <v>0</v>
      </c>
      <c r="AL36" s="10"/>
      <c r="AM36" s="10"/>
      <c r="AN36" s="10"/>
      <c r="AO36" s="10"/>
      <c r="AP36" s="10">
        <v>0</v>
      </c>
      <c r="AQ36" s="10">
        <v>0</v>
      </c>
      <c r="AR36" s="10">
        <v>0</v>
      </c>
      <c r="AS36" s="10"/>
      <c r="AT36" s="10"/>
      <c r="AU36" s="10"/>
      <c r="AV36" s="10"/>
      <c r="AW36" s="75">
        <v>10</v>
      </c>
      <c r="AX36" s="10">
        <v>0</v>
      </c>
      <c r="AY36" s="10">
        <v>0</v>
      </c>
      <c r="AZ36" s="10" t="s">
        <v>261</v>
      </c>
      <c r="BA36" s="10" t="str">
        <f t="shared" si="1"/>
        <v>ТТИ-А 10/5А 5ВА 0,5S</v>
      </c>
      <c r="BB36" s="10"/>
      <c r="BC36">
        <v>6</v>
      </c>
      <c r="BD36" s="10">
        <v>0</v>
      </c>
      <c r="BE36" s="10">
        <v>0</v>
      </c>
      <c r="BF36" s="10">
        <v>0</v>
      </c>
      <c r="BG36" s="10"/>
      <c r="BH36" s="10"/>
      <c r="BI36" s="10"/>
      <c r="BJ36" s="10"/>
      <c r="BK36" s="10">
        <v>0</v>
      </c>
      <c r="BL36" s="10">
        <v>0</v>
      </c>
      <c r="BM36" s="10">
        <v>0</v>
      </c>
      <c r="BN36" s="10">
        <v>0</v>
      </c>
      <c r="BO36" s="10"/>
      <c r="BP36" s="10"/>
      <c r="BQ36" s="10"/>
      <c r="BR36" s="10"/>
    </row>
    <row r="37" spans="6:70" x14ac:dyDescent="0.25">
      <c r="K37" s="10">
        <v>0.4</v>
      </c>
      <c r="L37" s="10">
        <v>49</v>
      </c>
      <c r="M37" s="10">
        <v>34.5</v>
      </c>
      <c r="N37" s="10" t="s">
        <v>229</v>
      </c>
      <c r="O37" s="10" t="s">
        <v>186</v>
      </c>
      <c r="P37" s="10"/>
      <c r="Q37" s="10">
        <v>2</v>
      </c>
      <c r="R37" s="104" t="s">
        <v>365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75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/>
      <c r="AI37" s="75">
        <v>0</v>
      </c>
      <c r="AJ37" s="10">
        <v>0</v>
      </c>
      <c r="AK37" s="10">
        <v>0</v>
      </c>
      <c r="AL37" s="10"/>
      <c r="AM37" s="10"/>
      <c r="AN37" s="10"/>
      <c r="AO37" s="10"/>
      <c r="AP37" s="10">
        <v>0</v>
      </c>
      <c r="AQ37" s="10">
        <v>0</v>
      </c>
      <c r="AR37" s="10">
        <v>0</v>
      </c>
      <c r="AS37" s="10"/>
      <c r="AT37" s="10"/>
      <c r="AU37" s="10"/>
      <c r="AV37" s="10"/>
      <c r="AW37" s="75">
        <v>5</v>
      </c>
      <c r="AX37" s="10">
        <v>0</v>
      </c>
      <c r="AY37" s="10">
        <v>0</v>
      </c>
      <c r="AZ37" s="10" t="s">
        <v>261</v>
      </c>
      <c r="BA37" s="10" t="str">
        <f>"ТТИ-А "&amp;AW37&amp;"/5А 5ВА 0,5S"</f>
        <v>ТТИ-А 5/5А 5ВА 0,5S</v>
      </c>
      <c r="BB37" s="10"/>
      <c r="BC37">
        <v>6</v>
      </c>
      <c r="BD37" s="10">
        <v>0</v>
      </c>
      <c r="BE37" s="10">
        <v>0</v>
      </c>
      <c r="BF37" s="10">
        <v>0</v>
      </c>
      <c r="BG37" s="10"/>
      <c r="BH37" s="10"/>
      <c r="BI37" s="10"/>
      <c r="BJ37" s="10"/>
      <c r="BK37" s="10">
        <v>0</v>
      </c>
      <c r="BL37" s="10">
        <v>0</v>
      </c>
      <c r="BM37" s="10">
        <v>0</v>
      </c>
      <c r="BN37" s="10">
        <v>0</v>
      </c>
      <c r="BO37" s="10"/>
      <c r="BP37" s="10"/>
      <c r="BQ37" s="10"/>
      <c r="BR37" s="10"/>
    </row>
    <row r="38" spans="6:70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75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/>
      <c r="AI38" s="10">
        <v>0</v>
      </c>
      <c r="AJ38" s="10">
        <v>0</v>
      </c>
      <c r="AK38" s="10">
        <v>0</v>
      </c>
      <c r="AL38" s="10"/>
      <c r="AM38" s="10"/>
      <c r="AN38" s="10"/>
      <c r="AO38" s="10"/>
      <c r="AP38" s="10">
        <v>0</v>
      </c>
      <c r="AQ38" s="75">
        <v>0</v>
      </c>
      <c r="AR38" s="10">
        <v>0</v>
      </c>
      <c r="AS38" s="10"/>
      <c r="AT38" s="10"/>
      <c r="AU38" s="10"/>
      <c r="AV38" s="10"/>
      <c r="AW38" s="10">
        <v>0</v>
      </c>
      <c r="AX38" s="75">
        <v>0</v>
      </c>
      <c r="AY38" s="10">
        <v>0</v>
      </c>
      <c r="AZ38" s="10"/>
      <c r="BA38" s="10"/>
      <c r="BB38" s="10"/>
      <c r="BC38" s="10"/>
      <c r="BD38" s="10">
        <v>0</v>
      </c>
      <c r="BE38" s="75">
        <v>0</v>
      </c>
      <c r="BF38" s="10">
        <v>0</v>
      </c>
      <c r="BG38" s="10"/>
      <c r="BH38" s="10"/>
      <c r="BI38" s="10"/>
      <c r="BJ38" s="10"/>
      <c r="BK38" s="10">
        <v>0</v>
      </c>
      <c r="BL38" s="10">
        <v>0</v>
      </c>
      <c r="BM38" s="10">
        <v>0</v>
      </c>
      <c r="BN38" s="10">
        <v>0</v>
      </c>
      <c r="BO38" s="10"/>
      <c r="BP38" s="10"/>
      <c r="BQ38" s="10"/>
      <c r="BR38" s="10"/>
    </row>
    <row r="41" spans="6:70" ht="15.75" thickBot="1" x14ac:dyDescent="0.3"/>
    <row r="42" spans="6:70" ht="15.75" thickBot="1" x14ac:dyDescent="0.3">
      <c r="F42" s="108" t="s">
        <v>188</v>
      </c>
      <c r="G42" s="109"/>
      <c r="H42" s="110"/>
    </row>
    <row r="43" spans="6:70" ht="31.5" x14ac:dyDescent="0.25">
      <c r="F43" s="45" t="s">
        <v>109</v>
      </c>
      <c r="G43" s="46" t="s">
        <v>110</v>
      </c>
      <c r="H43" s="47" t="s">
        <v>111</v>
      </c>
    </row>
    <row r="44" spans="6:70" x14ac:dyDescent="0.25">
      <c r="F44" s="36">
        <v>125</v>
      </c>
      <c r="G44" s="37"/>
      <c r="H44" s="38"/>
    </row>
    <row r="45" spans="6:70" x14ac:dyDescent="0.25">
      <c r="F45" s="36">
        <v>100</v>
      </c>
      <c r="G45" s="37"/>
      <c r="H45" s="38"/>
    </row>
    <row r="46" spans="6:70" x14ac:dyDescent="0.25">
      <c r="F46" s="36">
        <v>63</v>
      </c>
      <c r="G46" s="37"/>
      <c r="H46" s="38"/>
    </row>
    <row r="47" spans="6:70" x14ac:dyDescent="0.25">
      <c r="F47" s="36">
        <v>40</v>
      </c>
      <c r="G47" s="37"/>
      <c r="H47" s="38"/>
    </row>
    <row r="48" spans="6:70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156</v>
      </c>
      <c r="H61">
        <f>INDEX(BD!$AC$7:$AC$11974,MATCH(BK24,BD!$AC$7:$AC$11974,-1))</f>
        <v>0</v>
      </c>
    </row>
    <row r="63" spans="6:8" x14ac:dyDescent="0.25">
      <c r="H63" t="e">
        <f>MATCH(G61,K4:BR4,0)</f>
        <v>#N/A</v>
      </c>
    </row>
    <row r="65" spans="7:7" x14ac:dyDescent="0.25">
      <c r="G65" t="e">
        <f>HLOOKUP(G61,K4:BR13,2,FALSE)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R3"/>
  </mergeCells>
  <phoneticPr fontId="12" type="noConversion"/>
  <conditionalFormatting sqref="K6:M37 U13:Z37 U6:W12 Y6:AD6 Y7:Z12 AA7:AD37 BD6:BL37 BO6:BR37 AQ6:BA6 AI13:BB37 AI6:AO12 AP8:AP12 AQ7:BB12">
    <cfRule type="cellIs" dxfId="125" priority="23" operator="equal">
      <formula>0</formula>
    </cfRule>
  </conditionalFormatting>
  <conditionalFormatting sqref="K38:M38 U38:AD38 AI38:AJ38">
    <cfRule type="cellIs" dxfId="124" priority="22" operator="equal">
      <formula>0</formula>
    </cfRule>
  </conditionalFormatting>
  <conditionalFormatting sqref="AK38:AQ38">
    <cfRule type="cellIs" dxfId="123" priority="21" operator="equal">
      <formula>0</formula>
    </cfRule>
  </conditionalFormatting>
  <conditionalFormatting sqref="AR38:BL38 BO38:BR38">
    <cfRule type="cellIs" dxfId="122" priority="20" operator="equal">
      <formula>0</formula>
    </cfRule>
  </conditionalFormatting>
  <conditionalFormatting sqref="N6:T37">
    <cfRule type="cellIs" dxfId="121" priority="19" operator="equal">
      <formula>0</formula>
    </cfRule>
  </conditionalFormatting>
  <conditionalFormatting sqref="N38:T38">
    <cfRule type="cellIs" dxfId="120" priority="18" operator="equal">
      <formula>0</formula>
    </cfRule>
  </conditionalFormatting>
  <conditionalFormatting sqref="AE6:AF15">
    <cfRule type="cellIs" dxfId="119" priority="17" operator="equal">
      <formula>0</formula>
    </cfRule>
  </conditionalFormatting>
  <conditionalFormatting sqref="AG38:AH38">
    <cfRule type="cellIs" dxfId="118" priority="16" operator="equal">
      <formula>0</formula>
    </cfRule>
  </conditionalFormatting>
  <conditionalFormatting sqref="AE16:AE37">
    <cfRule type="cellIs" dxfId="117" priority="15" operator="equal">
      <formula>0</formula>
    </cfRule>
  </conditionalFormatting>
  <conditionalFormatting sqref="AE38">
    <cfRule type="cellIs" dxfId="116" priority="14" operator="equal">
      <formula>0</formula>
    </cfRule>
  </conditionalFormatting>
  <conditionalFormatting sqref="AF16:AF37">
    <cfRule type="cellIs" dxfId="115" priority="13" operator="equal">
      <formula>0</formula>
    </cfRule>
  </conditionalFormatting>
  <conditionalFormatting sqref="AF38">
    <cfRule type="cellIs" dxfId="114" priority="12" operator="equal">
      <formula>0</formula>
    </cfRule>
  </conditionalFormatting>
  <conditionalFormatting sqref="AG6:AH6 AG7 AH7:AH15">
    <cfRule type="cellIs" dxfId="113" priority="11" operator="equal">
      <formula>0</formula>
    </cfRule>
  </conditionalFormatting>
  <conditionalFormatting sqref="AG8:AG11">
    <cfRule type="cellIs" dxfId="112" priority="10" operator="equal">
      <formula>0</formula>
    </cfRule>
  </conditionalFormatting>
  <conditionalFormatting sqref="AG12:AG14">
    <cfRule type="cellIs" dxfId="111" priority="9" operator="equal">
      <formula>0</formula>
    </cfRule>
  </conditionalFormatting>
  <conditionalFormatting sqref="AG16:AH36 AG15">
    <cfRule type="cellIs" dxfId="110" priority="8" operator="equal">
      <formula>0</formula>
    </cfRule>
  </conditionalFormatting>
  <conditionalFormatting sqref="AG37:AH37">
    <cfRule type="cellIs" dxfId="109" priority="7" operator="equal">
      <formula>0</formula>
    </cfRule>
  </conditionalFormatting>
  <conditionalFormatting sqref="BM6:BM37">
    <cfRule type="cellIs" dxfId="108" priority="6" operator="equal">
      <formula>0</formula>
    </cfRule>
  </conditionalFormatting>
  <conditionalFormatting sqref="BM38">
    <cfRule type="cellIs" dxfId="107" priority="5" operator="equal">
      <formula>0</formula>
    </cfRule>
  </conditionalFormatting>
  <conditionalFormatting sqref="BN6:BN37">
    <cfRule type="cellIs" dxfId="106" priority="4" operator="equal">
      <formula>0</formula>
    </cfRule>
  </conditionalFormatting>
  <conditionalFormatting sqref="BN38">
    <cfRule type="cellIs" dxfId="105" priority="3" operator="equal">
      <formula>0</formula>
    </cfRule>
  </conditionalFormatting>
  <conditionalFormatting sqref="X6:X12">
    <cfRule type="cellIs" dxfId="104" priority="2" operator="equal">
      <formula>0</formula>
    </cfRule>
  </conditionalFormatting>
  <conditionalFormatting sqref="AP6:AP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3" t="s">
        <v>142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5"/>
    </row>
    <row r="3" spans="2:34" ht="23.25" thickBot="1" x14ac:dyDescent="0.3">
      <c r="B3" s="54" t="s">
        <v>139</v>
      </c>
      <c r="C3" s="53" t="s">
        <v>147</v>
      </c>
      <c r="D3" s="53" t="s">
        <v>148</v>
      </c>
      <c r="E3" s="53" t="s">
        <v>149</v>
      </c>
      <c r="F3" s="53" t="s">
        <v>150</v>
      </c>
      <c r="G3" s="53" t="s">
        <v>151</v>
      </c>
      <c r="H3" s="53" t="s">
        <v>152</v>
      </c>
      <c r="I3" s="53" t="s">
        <v>153</v>
      </c>
      <c r="J3" s="53" t="s">
        <v>154</v>
      </c>
      <c r="K3" s="53" t="s">
        <v>155</v>
      </c>
      <c r="L3" s="53" t="s">
        <v>156</v>
      </c>
      <c r="M3" s="53" t="s">
        <v>157</v>
      </c>
      <c r="N3" s="53" t="s">
        <v>158</v>
      </c>
      <c r="O3" s="53" t="s">
        <v>159</v>
      </c>
      <c r="P3" s="53" t="s">
        <v>160</v>
      </c>
      <c r="Q3" s="53" t="s">
        <v>161</v>
      </c>
      <c r="R3" s="53" t="s">
        <v>162</v>
      </c>
      <c r="S3" s="53" t="s">
        <v>163</v>
      </c>
      <c r="T3" s="53" t="s">
        <v>164</v>
      </c>
      <c r="U3" s="53" t="s">
        <v>165</v>
      </c>
      <c r="V3" s="53" t="s">
        <v>166</v>
      </c>
      <c r="W3" s="53" t="s">
        <v>167</v>
      </c>
      <c r="X3" s="53" t="s">
        <v>168</v>
      </c>
      <c r="Y3" s="53" t="s">
        <v>169</v>
      </c>
      <c r="Z3" s="53" t="s">
        <v>170</v>
      </c>
      <c r="AA3" s="53" t="s">
        <v>171</v>
      </c>
      <c r="AB3" s="53" t="s">
        <v>172</v>
      </c>
      <c r="AC3" s="53" t="s">
        <v>173</v>
      </c>
      <c r="AD3" s="53" t="s">
        <v>174</v>
      </c>
      <c r="AE3" s="53" t="s">
        <v>175</v>
      </c>
      <c r="AF3" s="53" t="s">
        <v>176</v>
      </c>
      <c r="AG3" s="53" t="s">
        <v>177</v>
      </c>
      <c r="AH3" s="53" t="s">
        <v>178</v>
      </c>
    </row>
    <row r="4" spans="2:34" ht="23.25" thickBot="1" x14ac:dyDescent="0.3">
      <c r="B4" s="54" t="s">
        <v>179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146</v>
      </c>
      <c r="D5" s="10" t="s">
        <v>146</v>
      </c>
      <c r="E5" s="10" t="s">
        <v>146</v>
      </c>
      <c r="F5" s="10">
        <v>100000</v>
      </c>
      <c r="G5" s="10" t="s">
        <v>146</v>
      </c>
      <c r="H5" s="10" t="s">
        <v>146</v>
      </c>
      <c r="I5" s="10" t="s">
        <v>146</v>
      </c>
      <c r="J5" s="10">
        <v>100000</v>
      </c>
      <c r="K5" s="10">
        <v>0</v>
      </c>
      <c r="L5" s="10" t="s">
        <v>146</v>
      </c>
      <c r="M5" s="10" t="s">
        <v>146</v>
      </c>
      <c r="N5" s="10">
        <v>100000</v>
      </c>
      <c r="O5" s="10" t="s">
        <v>146</v>
      </c>
      <c r="P5" s="10" t="s">
        <v>146</v>
      </c>
      <c r="Q5" s="10" t="s">
        <v>146</v>
      </c>
      <c r="R5" s="10">
        <v>100000</v>
      </c>
      <c r="S5" s="10" t="s">
        <v>146</v>
      </c>
      <c r="T5" s="10" t="s">
        <v>146</v>
      </c>
      <c r="U5" s="10" t="s">
        <v>146</v>
      </c>
      <c r="V5" s="10">
        <v>100000</v>
      </c>
      <c r="W5" s="10" t="s">
        <v>146</v>
      </c>
      <c r="X5" s="10" t="s">
        <v>146</v>
      </c>
      <c r="Y5" s="10" t="s">
        <v>146</v>
      </c>
      <c r="Z5" s="10">
        <v>100000</v>
      </c>
      <c r="AA5" s="10" t="s">
        <v>146</v>
      </c>
      <c r="AB5" s="10" t="s">
        <v>146</v>
      </c>
      <c r="AC5" s="10" t="s">
        <v>146</v>
      </c>
      <c r="AD5" s="10">
        <v>100000</v>
      </c>
      <c r="AE5" s="10" t="s">
        <v>146</v>
      </c>
      <c r="AF5" s="10" t="s">
        <v>146</v>
      </c>
      <c r="AG5" s="10" t="s">
        <v>146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146</v>
      </c>
      <c r="T6" s="10" t="s">
        <v>146</v>
      </c>
      <c r="U6" s="10" t="s">
        <v>146</v>
      </c>
      <c r="V6" s="10" t="s">
        <v>146</v>
      </c>
      <c r="W6" s="10" t="s">
        <v>146</v>
      </c>
      <c r="X6" s="10" t="s">
        <v>146</v>
      </c>
      <c r="Y6" s="10" t="s">
        <v>146</v>
      </c>
      <c r="Z6" s="10" t="s">
        <v>146</v>
      </c>
      <c r="AA6" s="10" t="s">
        <v>146</v>
      </c>
      <c r="AB6" s="10" t="s">
        <v>146</v>
      </c>
      <c r="AC6" s="10" t="s">
        <v>146</v>
      </c>
      <c r="AD6" s="10" t="s">
        <v>146</v>
      </c>
      <c r="AE6" s="10" t="s">
        <v>146</v>
      </c>
      <c r="AF6" s="10" t="s">
        <v>146</v>
      </c>
      <c r="AG6" s="10" t="s">
        <v>146</v>
      </c>
      <c r="AH6" s="10" t="s">
        <v>146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6" t="s">
        <v>101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18" ht="35.25" customHeight="1" thickBot="1" x14ac:dyDescent="0.3">
      <c r="A2" s="33"/>
      <c r="B2" s="12" t="s">
        <v>102</v>
      </c>
      <c r="C2" s="117" t="s">
        <v>103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128</v>
      </c>
      <c r="B4" s="29" t="s">
        <v>104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129</v>
      </c>
      <c r="B6" s="29" t="s">
        <v>105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130</v>
      </c>
      <c r="B8" s="30" t="s">
        <v>106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131</v>
      </c>
      <c r="B10" s="32" t="s">
        <v>107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19" t="s">
        <v>90</v>
      </c>
      <c r="E1" s="119"/>
      <c r="F1" s="119"/>
      <c r="G1" s="119"/>
      <c r="H1" s="119"/>
    </row>
    <row r="2" spans="2:9" x14ac:dyDescent="0.25">
      <c r="D2" s="119"/>
      <c r="E2" s="119"/>
      <c r="F2" s="119"/>
      <c r="G2" s="119"/>
      <c r="H2" s="119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20" t="s">
        <v>90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</row>
    <row r="9" spans="5:16" x14ac:dyDescent="0.25"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</row>
    <row r="10" spans="5:16" x14ac:dyDescent="0.25"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</row>
    <row r="11" spans="5:16" x14ac:dyDescent="0.25"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</row>
    <row r="12" spans="5:16" x14ac:dyDescent="0.25"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</row>
    <row r="13" spans="5:16" x14ac:dyDescent="0.25"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</row>
    <row r="14" spans="5:16" x14ac:dyDescent="0.25"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</row>
    <row r="15" spans="5:16" x14ac:dyDescent="0.25"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</row>
    <row r="16" spans="5:16" x14ac:dyDescent="0.25"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</row>
    <row r="17" spans="5:16" x14ac:dyDescent="0.25"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</row>
    <row r="18" spans="5:16" x14ac:dyDescent="0.25"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</row>
    <row r="19" spans="5:16" x14ac:dyDescent="0.25"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</row>
    <row r="20" spans="5:16" x14ac:dyDescent="0.25"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</row>
    <row r="21" spans="5:16" x14ac:dyDescent="0.25"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</row>
    <row r="22" spans="5:16" x14ac:dyDescent="0.25"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2024-03-20T10:34:18Z</dcterms:modified>
</cp:coreProperties>
</file>