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银通地产" sheetId="1" r:id="rId1"/>
    <sheet name="鑫通地产1" sheetId="2" r:id="rId2"/>
    <sheet name="鑫通地产2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T25" i="4"/>
  <c r="R25"/>
  <c r="Q25"/>
  <c r="P24"/>
  <c r="S24" s="1"/>
  <c r="M24"/>
  <c r="H24"/>
  <c r="M23"/>
  <c r="H23"/>
  <c r="H22"/>
  <c r="M21"/>
  <c r="P21" s="1"/>
  <c r="H21"/>
  <c r="H20"/>
  <c r="M20" s="1"/>
  <c r="P20" s="1"/>
  <c r="H19"/>
  <c r="M19" s="1"/>
  <c r="H18"/>
  <c r="M18" s="1"/>
  <c r="P18" s="1"/>
  <c r="H17"/>
  <c r="P16"/>
  <c r="S16" s="1"/>
  <c r="M16"/>
  <c r="H16"/>
  <c r="H15"/>
  <c r="M15" s="1"/>
  <c r="M14"/>
  <c r="H14"/>
  <c r="M13"/>
  <c r="P13" s="1"/>
  <c r="H13"/>
  <c r="H12"/>
  <c r="M12" s="1"/>
  <c r="P12" s="1"/>
  <c r="H11"/>
  <c r="M11" s="1"/>
  <c r="H10"/>
  <c r="M10" s="1"/>
  <c r="P10" s="1"/>
  <c r="P9"/>
  <c r="S9" s="1"/>
  <c r="M9"/>
  <c r="H9"/>
  <c r="P8"/>
  <c r="S8" s="1"/>
  <c r="M8"/>
  <c r="H8"/>
  <c r="M7"/>
  <c r="H7"/>
  <c r="M6"/>
  <c r="H6"/>
  <c r="H5"/>
  <c r="M5" s="1"/>
  <c r="P5" s="1"/>
  <c r="T25" i="3"/>
  <c r="R25"/>
  <c r="Q25"/>
  <c r="M24"/>
  <c r="P24" s="1"/>
  <c r="H24"/>
  <c r="H23"/>
  <c r="M23" s="1"/>
  <c r="H22"/>
  <c r="H21"/>
  <c r="M21" s="1"/>
  <c r="H20"/>
  <c r="M20" s="1"/>
  <c r="H19"/>
  <c r="M19" s="1"/>
  <c r="H18"/>
  <c r="M18" s="1"/>
  <c r="P18" s="1"/>
  <c r="S18" s="1"/>
  <c r="M17"/>
  <c r="P17" s="1"/>
  <c r="S17" s="1"/>
  <c r="H17"/>
  <c r="H16"/>
  <c r="M16" s="1"/>
  <c r="P16" s="1"/>
  <c r="M15"/>
  <c r="P15" s="1"/>
  <c r="H15"/>
  <c r="M14"/>
  <c r="H14"/>
  <c r="H13"/>
  <c r="M13" s="1"/>
  <c r="H12"/>
  <c r="M12" s="1"/>
  <c r="P12" s="1"/>
  <c r="H11"/>
  <c r="M11" s="1"/>
  <c r="P10"/>
  <c r="S10" s="1"/>
  <c r="U10" s="1"/>
  <c r="M10"/>
  <c r="H10"/>
  <c r="H9"/>
  <c r="M9" s="1"/>
  <c r="P9" s="1"/>
  <c r="S9" s="1"/>
  <c r="M8"/>
  <c r="H8"/>
  <c r="M7"/>
  <c r="P7" s="1"/>
  <c r="H7"/>
  <c r="H6"/>
  <c r="M6" s="1"/>
  <c r="H5"/>
  <c r="M5" s="1"/>
  <c r="U25" i="2"/>
  <c r="T25"/>
  <c r="S25"/>
  <c r="R25"/>
  <c r="Q25"/>
  <c r="P25"/>
  <c r="H16"/>
  <c r="M16" s="1"/>
  <c r="P16" s="1"/>
  <c r="H17"/>
  <c r="M17" s="1"/>
  <c r="P17" s="1"/>
  <c r="S17" s="1"/>
  <c r="U17" s="1"/>
  <c r="H18"/>
  <c r="H19"/>
  <c r="M19" s="1"/>
  <c r="H20"/>
  <c r="M20" s="1"/>
  <c r="H21"/>
  <c r="H22"/>
  <c r="M22" s="1"/>
  <c r="P22" s="1"/>
  <c r="S22" s="1"/>
  <c r="H23"/>
  <c r="H24"/>
  <c r="M24" s="1"/>
  <c r="P24" s="1"/>
  <c r="M18"/>
  <c r="P18" s="1"/>
  <c r="S18" s="1"/>
  <c r="U18" s="1"/>
  <c r="M21"/>
  <c r="P21" s="1"/>
  <c r="M23"/>
  <c r="S14"/>
  <c r="S15"/>
  <c r="U15" s="1"/>
  <c r="H15"/>
  <c r="S13"/>
  <c r="S8"/>
  <c r="U8" s="1"/>
  <c r="P8"/>
  <c r="M8"/>
  <c r="H8"/>
  <c r="M14"/>
  <c r="H14"/>
  <c r="P13"/>
  <c r="M13"/>
  <c r="H13"/>
  <c r="H12"/>
  <c r="M12" s="1"/>
  <c r="P11"/>
  <c r="S11" s="1"/>
  <c r="U11" s="1"/>
  <c r="M11"/>
  <c r="H11"/>
  <c r="M10"/>
  <c r="P10" s="1"/>
  <c r="S10" s="1"/>
  <c r="U10" s="1"/>
  <c r="H10"/>
  <c r="M9"/>
  <c r="H9"/>
  <c r="S7"/>
  <c r="U7" s="1"/>
  <c r="P7"/>
  <c r="M7"/>
  <c r="H7"/>
  <c r="P6"/>
  <c r="S6" s="1"/>
  <c r="M6"/>
  <c r="H6"/>
  <c r="H5"/>
  <c r="M5" s="1"/>
  <c r="U5" i="1"/>
  <c r="P5"/>
  <c r="H5"/>
  <c r="R14"/>
  <c r="Q14"/>
  <c r="T14"/>
  <c r="U12"/>
  <c r="H12"/>
  <c r="H11"/>
  <c r="M11" s="1"/>
  <c r="H7"/>
  <c r="M7" s="1"/>
  <c r="P7" s="1"/>
  <c r="H8"/>
  <c r="M8" s="1"/>
  <c r="P8" s="1"/>
  <c r="S8" s="1"/>
  <c r="H9"/>
  <c r="M9" s="1"/>
  <c r="P9" s="1"/>
  <c r="S9" s="1"/>
  <c r="H10"/>
  <c r="H13"/>
  <c r="M13" s="1"/>
  <c r="P13" s="1"/>
  <c r="H6"/>
  <c r="M6" s="1"/>
  <c r="P6" s="1"/>
  <c r="M5"/>
  <c r="P14" s="1"/>
  <c r="P14" i="4" l="1"/>
  <c r="M17"/>
  <c r="P17" s="1"/>
  <c r="M22"/>
  <c r="P22" s="1"/>
  <c r="S22" s="1"/>
  <c r="U22" s="1"/>
  <c r="P7"/>
  <c r="S7" s="1"/>
  <c r="U7" s="1"/>
  <c r="P15"/>
  <c r="S15" s="1"/>
  <c r="U15" s="1"/>
  <c r="P6"/>
  <c r="P23"/>
  <c r="S23" s="1"/>
  <c r="U23" s="1"/>
  <c r="S5"/>
  <c r="S14"/>
  <c r="U14" s="1"/>
  <c r="S13"/>
  <c r="U13" s="1"/>
  <c r="S21"/>
  <c r="U21" s="1"/>
  <c r="S12"/>
  <c r="U12" s="1"/>
  <c r="S20"/>
  <c r="U20" s="1"/>
  <c r="S10"/>
  <c r="U10" s="1"/>
  <c r="S18"/>
  <c r="U18" s="1"/>
  <c r="S6"/>
  <c r="U6" s="1"/>
  <c r="U9"/>
  <c r="P11"/>
  <c r="P19"/>
  <c r="U8"/>
  <c r="U16"/>
  <c r="U24"/>
  <c r="P8" i="3"/>
  <c r="S8" s="1"/>
  <c r="P6"/>
  <c r="P23"/>
  <c r="S23" s="1"/>
  <c r="U23" s="1"/>
  <c r="P14"/>
  <c r="S14" s="1"/>
  <c r="U14" s="1"/>
  <c r="M22"/>
  <c r="P22" s="1"/>
  <c r="S22" s="1"/>
  <c r="U22" s="1"/>
  <c r="S15"/>
  <c r="U15" s="1"/>
  <c r="S12"/>
  <c r="U12" s="1"/>
  <c r="S16"/>
  <c r="U16" s="1"/>
  <c r="S7"/>
  <c r="U7" s="1"/>
  <c r="S24"/>
  <c r="U24" s="1"/>
  <c r="S6"/>
  <c r="U6" s="1"/>
  <c r="P5"/>
  <c r="P13"/>
  <c r="P21"/>
  <c r="U9"/>
  <c r="P11"/>
  <c r="U17"/>
  <c r="P19"/>
  <c r="U18"/>
  <c r="P20"/>
  <c r="P23" i="2"/>
  <c r="S23" s="1"/>
  <c r="U23" s="1"/>
  <c r="P19"/>
  <c r="S19" s="1"/>
  <c r="U19" s="1"/>
  <c r="P20"/>
  <c r="S20" s="1"/>
  <c r="S24"/>
  <c r="U24" s="1"/>
  <c r="S16"/>
  <c r="U16" s="1"/>
  <c r="S21"/>
  <c r="U21" s="1"/>
  <c r="U22"/>
  <c r="P15"/>
  <c r="M15"/>
  <c r="U13"/>
  <c r="P14"/>
  <c r="P12"/>
  <c r="S12" s="1"/>
  <c r="U12" s="1"/>
  <c r="P9"/>
  <c r="S9" s="1"/>
  <c r="U9" s="1"/>
  <c r="U6"/>
  <c r="P5"/>
  <c r="P12" i="1"/>
  <c r="M12"/>
  <c r="P11"/>
  <c r="S7"/>
  <c r="U7" s="1"/>
  <c r="U14"/>
  <c r="S5"/>
  <c r="S14" s="1"/>
  <c r="M10"/>
  <c r="S13"/>
  <c r="U13" s="1"/>
  <c r="U9"/>
  <c r="U8"/>
  <c r="S6"/>
  <c r="U6" s="1"/>
  <c r="S17" i="4" l="1"/>
  <c r="U17" s="1"/>
  <c r="P25"/>
  <c r="S11"/>
  <c r="U11" s="1"/>
  <c r="U5"/>
  <c r="S19"/>
  <c r="U19" s="1"/>
  <c r="U8" i="3"/>
  <c r="S19"/>
  <c r="U19" s="1"/>
  <c r="S20"/>
  <c r="U20" s="1"/>
  <c r="P25"/>
  <c r="S5"/>
  <c r="S11"/>
  <c r="U11" s="1"/>
  <c r="S13"/>
  <c r="U13" s="1"/>
  <c r="S21"/>
  <c r="U21" s="1"/>
  <c r="U20" i="2"/>
  <c r="U14"/>
  <c r="S5"/>
  <c r="P10" i="1"/>
  <c r="U10" s="1"/>
  <c r="S11"/>
  <c r="U11" s="1"/>
  <c r="S10"/>
  <c r="U25" i="4" l="1"/>
  <c r="S25" i="3"/>
  <c r="U5"/>
  <c r="U25" s="1"/>
  <c r="U5" i="2"/>
</calcChain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<sst xmlns="http://schemas.openxmlformats.org/spreadsheetml/2006/main" count="276" uniqueCount="176">
  <si>
    <t>编号</t>
    <phoneticPr fontId="1" type="noConversion"/>
  </si>
  <si>
    <t>账号</t>
    <phoneticPr fontId="1" type="noConversion"/>
  </si>
  <si>
    <t>职务</t>
    <phoneticPr fontId="1" type="noConversion"/>
  </si>
  <si>
    <t>姓名</t>
    <phoneticPr fontId="1" type="noConversion"/>
  </si>
  <si>
    <t>身份证</t>
    <phoneticPr fontId="1" type="noConversion"/>
  </si>
  <si>
    <t>本月出勤</t>
    <phoneticPr fontId="1" type="noConversion"/>
  </si>
  <si>
    <t>基本工资</t>
    <phoneticPr fontId="1" type="noConversion"/>
  </si>
  <si>
    <t>计时工资</t>
    <phoneticPr fontId="1" type="noConversion"/>
  </si>
  <si>
    <t>加班工资</t>
    <phoneticPr fontId="1" type="noConversion"/>
  </si>
  <si>
    <t>满勤</t>
    <phoneticPr fontId="1" type="noConversion"/>
  </si>
  <si>
    <t>补助</t>
    <phoneticPr fontId="1" type="noConversion"/>
  </si>
  <si>
    <t>餐补</t>
    <phoneticPr fontId="1" type="noConversion"/>
  </si>
  <si>
    <t>扣款</t>
    <phoneticPr fontId="1" type="noConversion"/>
  </si>
  <si>
    <t>实领工资</t>
    <phoneticPr fontId="1" type="noConversion"/>
  </si>
  <si>
    <t>补工资</t>
    <phoneticPr fontId="1" type="noConversion"/>
  </si>
  <si>
    <t>日工资</t>
    <phoneticPr fontId="1" type="noConversion"/>
  </si>
  <si>
    <t>天数</t>
    <phoneticPr fontId="1" type="noConversion"/>
  </si>
  <si>
    <t>金额</t>
    <phoneticPr fontId="1" type="noConversion"/>
  </si>
  <si>
    <t>应领工资</t>
    <phoneticPr fontId="1" type="noConversion"/>
  </si>
  <si>
    <t>话费</t>
    <phoneticPr fontId="1" type="noConversion"/>
  </si>
  <si>
    <t>罚款</t>
    <phoneticPr fontId="1" type="noConversion"/>
  </si>
  <si>
    <t>保险</t>
    <phoneticPr fontId="1" type="noConversion"/>
  </si>
  <si>
    <t>税金</t>
    <phoneticPr fontId="1" type="noConversion"/>
  </si>
  <si>
    <r>
      <rPr>
        <sz val="16"/>
        <color theme="1"/>
        <rFont val="方正美黑_GBK"/>
        <family val="4"/>
        <charset val="134"/>
      </rPr>
      <t>2016年1月</t>
    </r>
    <r>
      <rPr>
        <sz val="16"/>
        <color theme="1"/>
        <rFont val="宋体"/>
        <family val="2"/>
        <charset val="134"/>
        <scheme val="minor"/>
      </rPr>
      <t xml:space="preserve"> </t>
    </r>
    <r>
      <rPr>
        <sz val="16"/>
        <color theme="1"/>
        <rFont val="李旭科毛笔行书"/>
        <family val="3"/>
        <charset val="134"/>
      </rPr>
      <t>银通房地产开发有限公司</t>
    </r>
    <r>
      <rPr>
        <sz val="16"/>
        <color theme="1"/>
        <rFont val="宋体"/>
        <family val="2"/>
        <charset val="134"/>
        <scheme val="minor"/>
      </rPr>
      <t xml:space="preserve"> </t>
    </r>
    <r>
      <rPr>
        <sz val="16"/>
        <color theme="1"/>
        <rFont val="方正美黑_GBK"/>
        <family val="4"/>
        <charset val="134"/>
      </rPr>
      <t>工资明细表</t>
    </r>
    <phoneticPr fontId="1" type="noConversion"/>
  </si>
  <si>
    <t>李军</t>
    <phoneticPr fontId="1" type="noConversion"/>
  </si>
  <si>
    <t>姜丽丽</t>
    <phoneticPr fontId="1" type="noConversion"/>
  </si>
  <si>
    <t>总办秘书</t>
    <phoneticPr fontId="1" type="noConversion"/>
  </si>
  <si>
    <t>210902198807162543</t>
    <phoneticPr fontId="1" type="noConversion"/>
  </si>
  <si>
    <t>于双</t>
    <phoneticPr fontId="1" type="noConversion"/>
  </si>
  <si>
    <t>档案员</t>
    <phoneticPr fontId="1" type="noConversion"/>
  </si>
  <si>
    <t>210902198002155549</t>
    <phoneticPr fontId="1" type="noConversion"/>
  </si>
  <si>
    <t>销售经理</t>
    <phoneticPr fontId="1" type="noConversion"/>
  </si>
  <si>
    <t>杜锐</t>
    <phoneticPr fontId="1" type="noConversion"/>
  </si>
  <si>
    <t>21090219781221602X</t>
    <phoneticPr fontId="1" type="noConversion"/>
  </si>
  <si>
    <t>销售内勤</t>
    <phoneticPr fontId="1" type="noConversion"/>
  </si>
  <si>
    <t>马晶晶</t>
    <phoneticPr fontId="1" type="noConversion"/>
  </si>
  <si>
    <t>210904198309261023</t>
    <phoneticPr fontId="1" type="noConversion"/>
  </si>
  <si>
    <t>司机</t>
    <phoneticPr fontId="1" type="noConversion"/>
  </si>
  <si>
    <t>张洪波</t>
    <phoneticPr fontId="1" type="noConversion"/>
  </si>
  <si>
    <t>210902196601245512</t>
    <phoneticPr fontId="1" type="noConversion"/>
  </si>
  <si>
    <t>保洁员</t>
    <phoneticPr fontId="1" type="noConversion"/>
  </si>
  <si>
    <t>王翠明</t>
    <phoneticPr fontId="1" type="noConversion"/>
  </si>
  <si>
    <t>21090219700327502X</t>
    <phoneticPr fontId="1" type="noConversion"/>
  </si>
  <si>
    <t>王丹</t>
    <phoneticPr fontId="1" type="noConversion"/>
  </si>
  <si>
    <t>孙丹彤</t>
    <phoneticPr fontId="1" type="noConversion"/>
  </si>
  <si>
    <t>21090219681208101X</t>
    <phoneticPr fontId="1" type="noConversion"/>
  </si>
  <si>
    <t>本页小计</t>
    <phoneticPr fontId="1" type="noConversion"/>
  </si>
  <si>
    <t>总经理：                                           副总经理：                                          财务总监：                                             审核：</t>
    <phoneticPr fontId="1" type="noConversion"/>
  </si>
  <si>
    <r>
      <rPr>
        <sz val="16"/>
        <color theme="1"/>
        <rFont val="方正美黑_GBK"/>
        <family val="4"/>
        <charset val="134"/>
      </rPr>
      <t>2016年1月</t>
    </r>
    <r>
      <rPr>
        <sz val="16"/>
        <color theme="1"/>
        <rFont val="宋体"/>
        <family val="2"/>
        <charset val="134"/>
        <scheme val="minor"/>
      </rPr>
      <t xml:space="preserve"> </t>
    </r>
    <r>
      <rPr>
        <sz val="16"/>
        <color theme="1"/>
        <rFont val="李旭科毛笔行书"/>
        <family val="3"/>
        <charset val="134"/>
      </rPr>
      <t>鑫通房地产开发有限公司</t>
    </r>
    <r>
      <rPr>
        <sz val="16"/>
        <color theme="1"/>
        <rFont val="宋体"/>
        <family val="2"/>
        <charset val="134"/>
        <scheme val="minor"/>
      </rPr>
      <t xml:space="preserve"> </t>
    </r>
    <r>
      <rPr>
        <sz val="16"/>
        <color theme="1"/>
        <rFont val="方正美黑_GBK"/>
        <family val="4"/>
        <charset val="134"/>
      </rPr>
      <t>工资明细表</t>
    </r>
    <phoneticPr fontId="1" type="noConversion"/>
  </si>
  <si>
    <t>刘亮坤</t>
    <phoneticPr fontId="1" type="noConversion"/>
  </si>
  <si>
    <t>211402197909111914</t>
    <phoneticPr fontId="1" type="noConversion"/>
  </si>
  <si>
    <t>赵德华</t>
    <phoneticPr fontId="1" type="noConversion"/>
  </si>
  <si>
    <t>210921196501161476</t>
    <phoneticPr fontId="1" type="noConversion"/>
  </si>
  <si>
    <t>财务总监</t>
    <phoneticPr fontId="1" type="noConversion"/>
  </si>
  <si>
    <t>李晓娟</t>
    <phoneticPr fontId="1" type="noConversion"/>
  </si>
  <si>
    <t>出纳</t>
    <phoneticPr fontId="1" type="noConversion"/>
  </si>
  <si>
    <t>董丽</t>
    <phoneticPr fontId="1" type="noConversion"/>
  </si>
  <si>
    <t>210902196309035542</t>
    <phoneticPr fontId="1" type="noConversion"/>
  </si>
  <si>
    <t>曾祥宇</t>
    <phoneticPr fontId="1" type="noConversion"/>
  </si>
  <si>
    <t>21090219871213251X</t>
    <phoneticPr fontId="1" type="noConversion"/>
  </si>
  <si>
    <t>刘总助理</t>
    <phoneticPr fontId="1" type="noConversion"/>
  </si>
  <si>
    <t>张铮</t>
    <phoneticPr fontId="1" type="noConversion"/>
  </si>
  <si>
    <t>210902198810240012</t>
    <phoneticPr fontId="1" type="noConversion"/>
  </si>
  <si>
    <t>徐东旭</t>
    <phoneticPr fontId="1" type="noConversion"/>
  </si>
  <si>
    <t>设计</t>
    <phoneticPr fontId="1" type="noConversion"/>
  </si>
  <si>
    <t>纪靓</t>
    <phoneticPr fontId="1" type="noConversion"/>
  </si>
  <si>
    <t>人事经理</t>
    <phoneticPr fontId="1" type="noConversion"/>
  </si>
  <si>
    <t>李晓玲</t>
    <phoneticPr fontId="1" type="noConversion"/>
  </si>
  <si>
    <t>康玉洁</t>
    <phoneticPr fontId="1" type="noConversion"/>
  </si>
  <si>
    <t>采购</t>
    <phoneticPr fontId="1" type="noConversion"/>
  </si>
  <si>
    <t>210902196411014545</t>
    <phoneticPr fontId="1" type="noConversion"/>
  </si>
  <si>
    <t>刘宾</t>
    <phoneticPr fontId="1" type="noConversion"/>
  </si>
  <si>
    <t>210902198001121021</t>
    <phoneticPr fontId="1" type="noConversion"/>
  </si>
  <si>
    <t>王斯斯</t>
    <phoneticPr fontId="1" type="noConversion"/>
  </si>
  <si>
    <t>210904199201301526</t>
    <phoneticPr fontId="1" type="noConversion"/>
  </si>
  <si>
    <t>销售主管</t>
    <phoneticPr fontId="1" type="noConversion"/>
  </si>
  <si>
    <t>销售员</t>
    <phoneticPr fontId="1" type="noConversion"/>
  </si>
  <si>
    <t>孙丽娜</t>
    <phoneticPr fontId="1" type="noConversion"/>
  </si>
  <si>
    <t>21090219840404602X</t>
    <phoneticPr fontId="1" type="noConversion"/>
  </si>
  <si>
    <t>赵晶晶</t>
    <phoneticPr fontId="1" type="noConversion"/>
  </si>
  <si>
    <t>210921198812178521</t>
    <phoneticPr fontId="1" type="noConversion"/>
  </si>
  <si>
    <t>耿楠</t>
    <phoneticPr fontId="1" type="noConversion"/>
  </si>
  <si>
    <t>210921198510126428</t>
    <phoneticPr fontId="1" type="noConversion"/>
  </si>
  <si>
    <t>赵童飞</t>
    <phoneticPr fontId="1" type="noConversion"/>
  </si>
  <si>
    <t>骆骄洋</t>
    <phoneticPr fontId="1" type="noConversion"/>
  </si>
  <si>
    <t>孙鹏</t>
    <phoneticPr fontId="1" type="noConversion"/>
  </si>
  <si>
    <t>李总司机</t>
    <phoneticPr fontId="1" type="noConversion"/>
  </si>
  <si>
    <t>21090219780428601X</t>
    <phoneticPr fontId="1" type="noConversion"/>
  </si>
  <si>
    <t>侯建</t>
    <phoneticPr fontId="1" type="noConversion"/>
  </si>
  <si>
    <t>210902198810115035</t>
    <phoneticPr fontId="1" type="noConversion"/>
  </si>
  <si>
    <t>卢燚炎</t>
    <phoneticPr fontId="1" type="noConversion"/>
  </si>
  <si>
    <t>210902199208183515</t>
    <phoneticPr fontId="1" type="noConversion"/>
  </si>
  <si>
    <t>刘震</t>
    <phoneticPr fontId="1" type="noConversion"/>
  </si>
  <si>
    <t>21090219900410351X</t>
    <phoneticPr fontId="1" type="noConversion"/>
  </si>
  <si>
    <t>张东梅</t>
    <phoneticPr fontId="1" type="noConversion"/>
  </si>
  <si>
    <t>食堂做饭</t>
    <phoneticPr fontId="1" type="noConversion"/>
  </si>
  <si>
    <t>王丽君</t>
    <phoneticPr fontId="1" type="noConversion"/>
  </si>
  <si>
    <t>210904196307210020</t>
    <phoneticPr fontId="1" type="noConversion"/>
  </si>
  <si>
    <t>保姆</t>
    <phoneticPr fontId="1" type="noConversion"/>
  </si>
  <si>
    <t>张丽敏</t>
    <phoneticPr fontId="1" type="noConversion"/>
  </si>
  <si>
    <t>210902196807115529</t>
    <phoneticPr fontId="1" type="noConversion"/>
  </si>
  <si>
    <t>花匠</t>
    <phoneticPr fontId="1" type="noConversion"/>
  </si>
  <si>
    <t>杨建国</t>
    <phoneticPr fontId="1" type="noConversion"/>
  </si>
  <si>
    <t>210902196712031517</t>
    <phoneticPr fontId="1" type="noConversion"/>
  </si>
  <si>
    <t>李旭</t>
    <phoneticPr fontId="1" type="noConversion"/>
  </si>
  <si>
    <t>210902197310012027</t>
    <phoneticPr fontId="1" type="noConversion"/>
  </si>
  <si>
    <t>朱帅</t>
    <phoneticPr fontId="1" type="noConversion"/>
  </si>
  <si>
    <t>210902198808170510</t>
    <phoneticPr fontId="1" type="noConversion"/>
  </si>
  <si>
    <t>马桂梅</t>
    <phoneticPr fontId="1" type="noConversion"/>
  </si>
  <si>
    <t>补上月5天</t>
    <phoneticPr fontId="1" type="noConversion"/>
  </si>
  <si>
    <t>张雪玲</t>
    <phoneticPr fontId="1" type="noConversion"/>
  </si>
  <si>
    <t>会计</t>
    <phoneticPr fontId="1" type="noConversion"/>
  </si>
  <si>
    <t>210902196801315546</t>
    <phoneticPr fontId="1" type="noConversion"/>
  </si>
  <si>
    <t>时昊南</t>
    <phoneticPr fontId="1" type="noConversion"/>
  </si>
  <si>
    <t>上海司机</t>
    <phoneticPr fontId="1" type="noConversion"/>
  </si>
  <si>
    <t>342422199004152150</t>
    <phoneticPr fontId="1" type="noConversion"/>
  </si>
  <si>
    <t>马桂兰</t>
    <phoneticPr fontId="1" type="noConversion"/>
  </si>
  <si>
    <t>上海保姆</t>
    <phoneticPr fontId="1" type="noConversion"/>
  </si>
  <si>
    <t>220102196803124223</t>
    <phoneticPr fontId="1" type="noConversion"/>
  </si>
  <si>
    <t>武有限</t>
    <phoneticPr fontId="1" type="noConversion"/>
  </si>
  <si>
    <t>祝敏</t>
    <phoneticPr fontId="1" type="noConversion"/>
  </si>
  <si>
    <t>320322196905011983</t>
    <phoneticPr fontId="1" type="noConversion"/>
  </si>
  <si>
    <t>马绍峰</t>
    <phoneticPr fontId="1" type="noConversion"/>
  </si>
  <si>
    <t>薛薇</t>
    <phoneticPr fontId="1" type="noConversion"/>
  </si>
  <si>
    <t>440106198212300040</t>
    <phoneticPr fontId="1" type="noConversion"/>
  </si>
  <si>
    <t>10001002579676</t>
    <phoneticPr fontId="1" type="noConversion"/>
  </si>
  <si>
    <t>总经理</t>
    <phoneticPr fontId="1" type="noConversion"/>
  </si>
  <si>
    <t>622126010003585774</t>
    <phoneticPr fontId="1" type="noConversion"/>
  </si>
  <si>
    <t>10001004279820</t>
    <phoneticPr fontId="1" type="noConversion"/>
  </si>
  <si>
    <t>10001002988760</t>
    <phoneticPr fontId="1" type="noConversion"/>
  </si>
  <si>
    <t>623166000000444918</t>
    <phoneticPr fontId="1" type="noConversion"/>
  </si>
  <si>
    <t>623166000000205426</t>
    <phoneticPr fontId="1" type="noConversion"/>
  </si>
  <si>
    <t>10001004224750</t>
    <phoneticPr fontId="1" type="noConversion"/>
  </si>
  <si>
    <t>10001001867577</t>
    <phoneticPr fontId="1" type="noConversion"/>
  </si>
  <si>
    <t>10001003449150</t>
    <phoneticPr fontId="1" type="noConversion"/>
  </si>
  <si>
    <t>10001003727191</t>
    <phoneticPr fontId="1" type="noConversion"/>
  </si>
  <si>
    <t>622126010002429289</t>
    <phoneticPr fontId="1" type="noConversion"/>
  </si>
  <si>
    <t>11400000000000209956</t>
    <phoneticPr fontId="1" type="noConversion"/>
  </si>
  <si>
    <t>210902196306022025</t>
    <phoneticPr fontId="1" type="noConversion"/>
  </si>
  <si>
    <t>623166000000385426</t>
    <phoneticPr fontId="1" type="noConversion"/>
  </si>
  <si>
    <t>11400000000000203793</t>
    <phoneticPr fontId="1" type="noConversion"/>
  </si>
  <si>
    <t>10001003031016</t>
    <phoneticPr fontId="1" type="noConversion"/>
  </si>
  <si>
    <t>10001003803836</t>
    <phoneticPr fontId="1" type="noConversion"/>
  </si>
  <si>
    <t>10001003774748</t>
    <phoneticPr fontId="1" type="noConversion"/>
  </si>
  <si>
    <t>623166000000385376</t>
    <phoneticPr fontId="1" type="noConversion"/>
  </si>
  <si>
    <t>10001003112147</t>
    <phoneticPr fontId="1" type="noConversion"/>
  </si>
  <si>
    <t>10001002603567</t>
    <phoneticPr fontId="1" type="noConversion"/>
  </si>
  <si>
    <t>11400000000000194133</t>
    <phoneticPr fontId="1" type="noConversion"/>
  </si>
  <si>
    <t>11400000000000128925</t>
    <phoneticPr fontId="1" type="noConversion"/>
  </si>
  <si>
    <t>622126010003893251</t>
    <phoneticPr fontId="1" type="noConversion"/>
  </si>
  <si>
    <t>623166000000535137</t>
    <phoneticPr fontId="1" type="noConversion"/>
  </si>
  <si>
    <t>6222301672238079</t>
    <phoneticPr fontId="1" type="noConversion"/>
  </si>
  <si>
    <t>6212261001036401930</t>
    <phoneticPr fontId="1" type="noConversion"/>
  </si>
  <si>
    <t>6222081001020601948</t>
    <phoneticPr fontId="1" type="noConversion"/>
  </si>
  <si>
    <t>6212261001036959721</t>
    <phoneticPr fontId="1" type="noConversion"/>
  </si>
  <si>
    <t>6222080710000536129</t>
    <phoneticPr fontId="1" type="noConversion"/>
  </si>
  <si>
    <t>210902199110046029</t>
    <phoneticPr fontId="1" type="noConversion"/>
  </si>
  <si>
    <t>6222080710000407115</t>
    <phoneticPr fontId="1" type="noConversion"/>
  </si>
  <si>
    <t>10001003927338</t>
    <phoneticPr fontId="1" type="noConversion"/>
  </si>
  <si>
    <t>11400000000000193622</t>
    <phoneticPr fontId="1" type="noConversion"/>
  </si>
  <si>
    <t>11400000000000183433</t>
    <phoneticPr fontId="1" type="noConversion"/>
  </si>
  <si>
    <t>11400000000000201268</t>
    <phoneticPr fontId="1" type="noConversion"/>
  </si>
  <si>
    <t>11400000000000183516</t>
    <phoneticPr fontId="1" type="noConversion"/>
  </si>
  <si>
    <t>11400000000000183508</t>
    <phoneticPr fontId="1" type="noConversion"/>
  </si>
  <si>
    <t>11400000000000013150</t>
    <phoneticPr fontId="1" type="noConversion"/>
  </si>
  <si>
    <t xml:space="preserve">                                                                                                                                                                          日期：2016/2/15</t>
    <phoneticPr fontId="1" type="noConversion"/>
  </si>
  <si>
    <r>
      <t xml:space="preserve"> </t>
    </r>
    <r>
      <rPr>
        <sz val="8"/>
        <color theme="1"/>
        <rFont val="宋体"/>
        <family val="3"/>
        <charset val="134"/>
        <scheme val="minor"/>
      </rPr>
      <t xml:space="preserve">                                                                                                                                                         日期：2016/2/15</t>
    </r>
    <phoneticPr fontId="1" type="noConversion"/>
  </si>
  <si>
    <t xml:space="preserve">                                                                                                                                                       日期：2016/2/15</t>
    <phoneticPr fontId="1" type="noConversion"/>
  </si>
  <si>
    <t>210902198905276026</t>
    <phoneticPr fontId="1" type="noConversion"/>
  </si>
  <si>
    <t>210904197807101044</t>
    <phoneticPr fontId="1" type="noConversion"/>
  </si>
  <si>
    <t>1000100459539</t>
    <phoneticPr fontId="1" type="noConversion"/>
  </si>
  <si>
    <t>623166000000916394</t>
    <phoneticPr fontId="1" type="noConversion"/>
  </si>
  <si>
    <t>210921198711171823</t>
    <phoneticPr fontId="1" type="noConversion"/>
  </si>
  <si>
    <t>210902197501013022</t>
    <phoneticPr fontId="1" type="noConversion"/>
  </si>
  <si>
    <t>210911197006030526</t>
    <phoneticPr fontId="1" type="noConversion"/>
  </si>
  <si>
    <t>王丹丹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</si>
</sst>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宋体"/>
      <family val="3"/>
      <charset val="134"/>
      <scheme val="minor"/>
    </font>
    <font>
      <u/>
      <sz val="8"/>
      <color theme="1"/>
      <name val="宋体"/>
      <family val="3"/>
      <charset val="134"/>
      <scheme val="minor"/>
    </font>
    <font>
      <sz val="16"/>
      <color theme="1"/>
      <name val="方正美黑_GBK"/>
      <family val="4"/>
      <charset val="134"/>
    </font>
    <font>
      <sz val="16"/>
      <color theme="1"/>
      <name val="李旭科毛笔行书"/>
      <family val="3"/>
      <charset val="134"/>
    </font>
    <font>
      <sz val="8"/>
      <color theme="1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3" fontId="3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10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zoomScale="113" zoomScaleNormal="113" workbookViewId="0">
      <selection activeCell="K18" sqref="K18"/>
    </sheetView>
  </sheetViews>
  <sheetFormatPr defaultRowHeight="13.5"/>
  <cols>
    <col min="1" max="1" width="4.875" customWidth="1"/>
    <col min="2" max="2" width="15.625" customWidth="1"/>
    <col min="3" max="3" width="6.25" customWidth="1"/>
    <col min="4" max="4" width="5.25" customWidth="1"/>
    <col min="5" max="5" width="14.625" style="1" customWidth="1"/>
    <col min="6" max="6" width="5.5" customWidth="1"/>
    <col min="7" max="7" width="8.375" style="2" customWidth="1"/>
    <col min="8" max="8" width="7.25" style="2" customWidth="1"/>
    <col min="9" max="9" width="6.375" customWidth="1"/>
    <col min="10" max="10" width="5.75" customWidth="1"/>
    <col min="11" max="11" width="4.875" customWidth="1"/>
    <col min="12" max="12" width="3.875" customWidth="1"/>
    <col min="13" max="13" width="6.625" customWidth="1"/>
    <col min="14" max="15" width="4.125" customWidth="1"/>
    <col min="16" max="16" width="9.125" customWidth="1"/>
    <col min="17" max="20" width="6" customWidth="1"/>
    <col min="21" max="21" width="9.125" customWidth="1"/>
  </cols>
  <sheetData>
    <row r="1" spans="1:21" ht="30" customHeight="1">
      <c r="A1" s="22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>
      <c r="A2" s="24" t="s">
        <v>166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0.100000000000001" customHeight="1">
      <c r="A3" s="16" t="s">
        <v>0</v>
      </c>
      <c r="B3" s="16" t="s">
        <v>1</v>
      </c>
      <c r="C3" s="16" t="s">
        <v>2</v>
      </c>
      <c r="D3" s="16" t="s">
        <v>3</v>
      </c>
      <c r="E3" s="26" t="s">
        <v>4</v>
      </c>
      <c r="F3" s="16" t="s">
        <v>5</v>
      </c>
      <c r="G3" s="14" t="s">
        <v>6</v>
      </c>
      <c r="H3" s="14" t="s">
        <v>15</v>
      </c>
      <c r="I3" s="16" t="s">
        <v>14</v>
      </c>
      <c r="J3" s="16" t="s">
        <v>7</v>
      </c>
      <c r="K3" s="16" t="s">
        <v>9</v>
      </c>
      <c r="L3" s="16" t="s">
        <v>8</v>
      </c>
      <c r="M3" s="16"/>
      <c r="N3" s="16" t="s">
        <v>10</v>
      </c>
      <c r="O3" s="16" t="s">
        <v>11</v>
      </c>
      <c r="P3" s="16" t="s">
        <v>18</v>
      </c>
      <c r="Q3" s="16" t="s">
        <v>12</v>
      </c>
      <c r="R3" s="16"/>
      <c r="S3" s="16"/>
      <c r="T3" s="16"/>
      <c r="U3" s="16" t="s">
        <v>13</v>
      </c>
    </row>
    <row r="4" spans="1:21" ht="20.100000000000001" customHeight="1" thickBot="1">
      <c r="A4" s="17"/>
      <c r="B4" s="17"/>
      <c r="C4" s="17"/>
      <c r="D4" s="17"/>
      <c r="E4" s="27"/>
      <c r="F4" s="17"/>
      <c r="G4" s="15"/>
      <c r="H4" s="15"/>
      <c r="I4" s="17"/>
      <c r="J4" s="17"/>
      <c r="K4" s="17"/>
      <c r="L4" s="13" t="s">
        <v>16</v>
      </c>
      <c r="M4" s="13" t="s">
        <v>17</v>
      </c>
      <c r="N4" s="17"/>
      <c r="O4" s="17"/>
      <c r="P4" s="17"/>
      <c r="Q4" s="13" t="s">
        <v>19</v>
      </c>
      <c r="R4" s="13" t="s">
        <v>20</v>
      </c>
      <c r="S4" s="13" t="s">
        <v>22</v>
      </c>
      <c r="T4" s="13" t="s">
        <v>21</v>
      </c>
      <c r="U4" s="17"/>
    </row>
    <row r="5" spans="1:21" ht="20.100000000000001" customHeight="1" thickTop="1">
      <c r="A5" s="11">
        <v>1</v>
      </c>
      <c r="B5" s="10" t="s">
        <v>157</v>
      </c>
      <c r="C5" s="11"/>
      <c r="D5" s="11" t="s">
        <v>24</v>
      </c>
      <c r="E5" s="10"/>
      <c r="F5" s="11">
        <v>31</v>
      </c>
      <c r="G5" s="12">
        <v>3729.88</v>
      </c>
      <c r="H5" s="12">
        <f>G5/31</f>
        <v>120.31870967741936</v>
      </c>
      <c r="I5" s="11"/>
      <c r="J5" s="11"/>
      <c r="K5" s="11"/>
      <c r="L5" s="11"/>
      <c r="M5" s="12">
        <f>L5*H5</f>
        <v>0</v>
      </c>
      <c r="N5" s="11"/>
      <c r="O5" s="11"/>
      <c r="P5" s="12">
        <f>H5*F5+I5+J5+K5+M5+N5+O5-T5</f>
        <v>3500</v>
      </c>
      <c r="Q5" s="11"/>
      <c r="R5" s="11"/>
      <c r="S5" s="11">
        <f>ROUND(MAX((P5-3500)*{0.03;0.1;0.2;0.25;0.3;0.35;0.45}-{0;105;555;1005;2755;5505;13505},0),2)</f>
        <v>0</v>
      </c>
      <c r="T5" s="11">
        <v>229.88</v>
      </c>
      <c r="U5" s="12">
        <f>P5-Q5-R5-S5</f>
        <v>3500</v>
      </c>
    </row>
    <row r="6" spans="1:21" ht="20.100000000000001" customHeight="1">
      <c r="A6" s="3">
        <v>2</v>
      </c>
      <c r="B6" s="4" t="s">
        <v>158</v>
      </c>
      <c r="C6" s="3" t="s">
        <v>26</v>
      </c>
      <c r="D6" s="3" t="s">
        <v>25</v>
      </c>
      <c r="E6" s="4" t="s">
        <v>27</v>
      </c>
      <c r="F6" s="3">
        <v>30</v>
      </c>
      <c r="G6" s="5">
        <v>4000</v>
      </c>
      <c r="H6" s="5">
        <f>G6/31</f>
        <v>129.03225806451613</v>
      </c>
      <c r="I6" s="3"/>
      <c r="J6" s="3"/>
      <c r="K6" s="3"/>
      <c r="L6" s="3">
        <v>5</v>
      </c>
      <c r="M6" s="5">
        <f t="shared" ref="M6:M13" si="0">L6*H6</f>
        <v>645.16129032258061</v>
      </c>
      <c r="N6" s="3"/>
      <c r="O6" s="3"/>
      <c r="P6" s="5">
        <f>H6*F6+I6+J6+K6+M6+N6+O6-T6</f>
        <v>4298.6690322580644</v>
      </c>
      <c r="Q6" s="3"/>
      <c r="R6" s="3">
        <v>23</v>
      </c>
      <c r="S6" s="3">
        <f>ROUND(MAX((P6-3500)*{0.03;0.1;0.2;0.25;0.3;0.35;0.45}-{0;105;555;1005;2755;5505;13505},0),2)</f>
        <v>23.96</v>
      </c>
      <c r="T6" s="3">
        <v>217.46</v>
      </c>
      <c r="U6" s="5">
        <f>P6-Q6-R6-S6</f>
        <v>4251.7090322580643</v>
      </c>
    </row>
    <row r="7" spans="1:21" ht="20.100000000000001" customHeight="1">
      <c r="A7" s="3">
        <v>3</v>
      </c>
      <c r="B7" s="4" t="s">
        <v>159</v>
      </c>
      <c r="C7" s="3" t="s">
        <v>29</v>
      </c>
      <c r="D7" s="3" t="s">
        <v>28</v>
      </c>
      <c r="E7" s="4" t="s">
        <v>30</v>
      </c>
      <c r="F7" s="3">
        <v>31</v>
      </c>
      <c r="G7" s="5">
        <v>2000</v>
      </c>
      <c r="H7" s="5">
        <f t="shared" ref="H7:H13" si="1">G7/31</f>
        <v>64.516129032258064</v>
      </c>
      <c r="I7" s="3"/>
      <c r="J7" s="3"/>
      <c r="K7" s="3"/>
      <c r="L7" s="3"/>
      <c r="M7" s="5">
        <f t="shared" si="0"/>
        <v>0</v>
      </c>
      <c r="N7" s="3"/>
      <c r="O7" s="3"/>
      <c r="P7" s="5">
        <f t="shared" ref="P7:P13" si="2">H7*F7+I7+J7+K7+M7+N7+O7-T7</f>
        <v>1782.54</v>
      </c>
      <c r="Q7" s="3"/>
      <c r="R7" s="3"/>
      <c r="S7" s="3">
        <f>ROUND(MAX((P7-3500)*{0.03;0.1;0.2;0.25;0.3;0.35;0.45}-{0;105;555;1005;2755;5505;13505},0),2)</f>
        <v>0</v>
      </c>
      <c r="T7" s="3">
        <v>217.46</v>
      </c>
      <c r="U7" s="5">
        <f t="shared" ref="U7:U13" si="3">P7-Q7-R7-S7</f>
        <v>1782.54</v>
      </c>
    </row>
    <row r="8" spans="1:21" ht="20.100000000000001" customHeight="1">
      <c r="A8" s="3">
        <v>4</v>
      </c>
      <c r="B8" s="4" t="s">
        <v>160</v>
      </c>
      <c r="C8" s="3" t="s">
        <v>31</v>
      </c>
      <c r="D8" s="3" t="s">
        <v>32</v>
      </c>
      <c r="E8" s="4" t="s">
        <v>33</v>
      </c>
      <c r="F8" s="3">
        <v>0</v>
      </c>
      <c r="G8" s="5">
        <v>4000</v>
      </c>
      <c r="H8" s="5">
        <f t="shared" si="1"/>
        <v>129.03225806451613</v>
      </c>
      <c r="I8" s="3"/>
      <c r="J8" s="3"/>
      <c r="K8" s="3"/>
      <c r="L8" s="3"/>
      <c r="M8" s="5">
        <f t="shared" si="0"/>
        <v>0</v>
      </c>
      <c r="N8" s="3"/>
      <c r="O8" s="3"/>
      <c r="P8" s="5">
        <f t="shared" si="2"/>
        <v>0</v>
      </c>
      <c r="Q8" s="3"/>
      <c r="R8" s="3"/>
      <c r="S8" s="3">
        <f>ROUND(MAX((P8-3500)*{0.03;0.1;0.2;0.25;0.3;0.35;0.45}-{0;105;555;1005;2755;5505;13505},0),2)</f>
        <v>0</v>
      </c>
      <c r="T8" s="3">
        <v>0</v>
      </c>
      <c r="U8" s="5">
        <f t="shared" si="3"/>
        <v>0</v>
      </c>
    </row>
    <row r="9" spans="1:21" ht="20.100000000000001" customHeight="1">
      <c r="A9" s="3">
        <v>5</v>
      </c>
      <c r="B9" s="4" t="s">
        <v>161</v>
      </c>
      <c r="C9" s="3" t="s">
        <v>34</v>
      </c>
      <c r="D9" s="3" t="s">
        <v>35</v>
      </c>
      <c r="E9" s="4" t="s">
        <v>36</v>
      </c>
      <c r="F9" s="3">
        <v>31</v>
      </c>
      <c r="G9" s="5">
        <v>2000</v>
      </c>
      <c r="H9" s="5">
        <f t="shared" si="1"/>
        <v>64.516129032258064</v>
      </c>
      <c r="I9" s="3"/>
      <c r="J9" s="3"/>
      <c r="K9" s="3"/>
      <c r="L9" s="3">
        <v>1</v>
      </c>
      <c r="M9" s="5">
        <f t="shared" si="0"/>
        <v>64.516129032258064</v>
      </c>
      <c r="N9" s="3"/>
      <c r="O9" s="3"/>
      <c r="P9" s="5">
        <f t="shared" si="2"/>
        <v>1847.056129032258</v>
      </c>
      <c r="Q9" s="3"/>
      <c r="R9" s="3"/>
      <c r="S9" s="3">
        <f>ROUND(MAX((P9-3500)*{0.03;0.1;0.2;0.25;0.3;0.35;0.45}-{0;105;555;1005;2755;5505;13505},0),2)</f>
        <v>0</v>
      </c>
      <c r="T9" s="3">
        <v>217.46</v>
      </c>
      <c r="U9" s="5">
        <f t="shared" si="3"/>
        <v>1847.056129032258</v>
      </c>
    </row>
    <row r="10" spans="1:21" ht="20.100000000000001" customHeight="1">
      <c r="A10" s="3">
        <v>6</v>
      </c>
      <c r="B10" s="4" t="s">
        <v>162</v>
      </c>
      <c r="C10" s="3" t="s">
        <v>37</v>
      </c>
      <c r="D10" s="3" t="s">
        <v>38</v>
      </c>
      <c r="E10" s="4" t="s">
        <v>39</v>
      </c>
      <c r="F10" s="3">
        <v>31</v>
      </c>
      <c r="G10" s="5">
        <v>4000</v>
      </c>
      <c r="H10" s="5">
        <f t="shared" si="1"/>
        <v>129.03225806451613</v>
      </c>
      <c r="I10" s="3"/>
      <c r="J10" s="3"/>
      <c r="K10" s="3"/>
      <c r="L10" s="3"/>
      <c r="M10" s="5">
        <f t="shared" si="0"/>
        <v>0</v>
      </c>
      <c r="N10" s="3"/>
      <c r="O10" s="3"/>
      <c r="P10" s="5">
        <f t="shared" si="2"/>
        <v>3782.54</v>
      </c>
      <c r="Q10" s="3">
        <v>47.27</v>
      </c>
      <c r="R10" s="3"/>
      <c r="S10" s="3">
        <f>ROUND(MAX((P10-3500)*{0.03;0.1;0.2;0.25;0.3;0.35;0.45}-{0;105;555;1005;2755;5505;13505},0),2)</f>
        <v>8.48</v>
      </c>
      <c r="T10" s="3">
        <v>217.46</v>
      </c>
      <c r="U10" s="5">
        <f t="shared" si="3"/>
        <v>3726.79</v>
      </c>
    </row>
    <row r="11" spans="1:21" ht="20.100000000000001" customHeight="1">
      <c r="A11" s="3">
        <v>7</v>
      </c>
      <c r="B11" s="4" t="s">
        <v>162</v>
      </c>
      <c r="C11" s="3"/>
      <c r="D11" s="3" t="s">
        <v>43</v>
      </c>
      <c r="E11" s="4"/>
      <c r="F11" s="3">
        <v>31</v>
      </c>
      <c r="G11" s="5">
        <v>5000</v>
      </c>
      <c r="H11" s="5">
        <f t="shared" si="1"/>
        <v>161.29032258064515</v>
      </c>
      <c r="I11" s="3"/>
      <c r="J11" s="3"/>
      <c r="K11" s="3"/>
      <c r="L11" s="3"/>
      <c r="M11" s="5">
        <f t="shared" si="0"/>
        <v>0</v>
      </c>
      <c r="N11" s="3"/>
      <c r="O11" s="3"/>
      <c r="P11" s="5">
        <f t="shared" si="2"/>
        <v>5000</v>
      </c>
      <c r="Q11" s="3"/>
      <c r="R11" s="3"/>
      <c r="S11" s="3">
        <f>ROUND(MAX((P11-3500)*{0.03;0.1;0.2;0.25;0.3;0.35;0.45}-{0;105;555;1005;2755;5505;13505},0),2)</f>
        <v>45</v>
      </c>
      <c r="T11" s="3"/>
      <c r="U11" s="5">
        <f t="shared" si="3"/>
        <v>4955</v>
      </c>
    </row>
    <row r="12" spans="1:21" ht="20.100000000000001" customHeight="1">
      <c r="A12" s="3">
        <v>8</v>
      </c>
      <c r="B12" s="4" t="s">
        <v>163</v>
      </c>
      <c r="C12" s="3" t="s">
        <v>37</v>
      </c>
      <c r="D12" s="3" t="s">
        <v>44</v>
      </c>
      <c r="E12" s="4" t="s">
        <v>45</v>
      </c>
      <c r="F12" s="3">
        <v>31</v>
      </c>
      <c r="G12" s="5">
        <v>2200</v>
      </c>
      <c r="H12" s="5">
        <f t="shared" si="1"/>
        <v>70.967741935483872</v>
      </c>
      <c r="I12" s="3"/>
      <c r="J12" s="3"/>
      <c r="K12" s="3"/>
      <c r="L12" s="3">
        <v>1.5</v>
      </c>
      <c r="M12" s="5">
        <f t="shared" si="0"/>
        <v>106.45161290322581</v>
      </c>
      <c r="N12" s="3"/>
      <c r="O12" s="3"/>
      <c r="P12" s="5">
        <f t="shared" si="2"/>
        <v>2088.9916129032258</v>
      </c>
      <c r="Q12" s="3"/>
      <c r="R12" s="3"/>
      <c r="S12" s="3"/>
      <c r="T12" s="3">
        <v>217.46</v>
      </c>
      <c r="U12" s="5">
        <f t="shared" si="3"/>
        <v>2088.9916129032258</v>
      </c>
    </row>
    <row r="13" spans="1:21" ht="20.100000000000001" customHeight="1">
      <c r="A13" s="3">
        <v>9</v>
      </c>
      <c r="B13" s="4" t="s">
        <v>164</v>
      </c>
      <c r="C13" s="3" t="s">
        <v>40</v>
      </c>
      <c r="D13" s="3" t="s">
        <v>41</v>
      </c>
      <c r="E13" s="4" t="s">
        <v>42</v>
      </c>
      <c r="F13" s="3">
        <v>31</v>
      </c>
      <c r="G13" s="5">
        <v>1500</v>
      </c>
      <c r="H13" s="5">
        <f t="shared" si="1"/>
        <v>48.387096774193552</v>
      </c>
      <c r="I13" s="3"/>
      <c r="J13" s="3"/>
      <c r="K13" s="3"/>
      <c r="L13" s="3"/>
      <c r="M13" s="5">
        <f t="shared" si="0"/>
        <v>0</v>
      </c>
      <c r="N13" s="3"/>
      <c r="O13" s="3">
        <v>200</v>
      </c>
      <c r="P13" s="5">
        <f t="shared" si="2"/>
        <v>1482.54</v>
      </c>
      <c r="Q13" s="3"/>
      <c r="R13" s="3"/>
      <c r="S13" s="3">
        <f>ROUND(MAX((P13-3500)*{0.03;0.1;0.2;0.25;0.3;0.35;0.45}-{0;105;555;1005;2755;5505;13505},0),2)</f>
        <v>0</v>
      </c>
      <c r="T13" s="3">
        <v>217.46</v>
      </c>
      <c r="U13" s="5">
        <f t="shared" si="3"/>
        <v>1482.54</v>
      </c>
    </row>
    <row r="14" spans="1:21" ht="20.100000000000001" customHeight="1">
      <c r="A14" s="19" t="s">
        <v>46</v>
      </c>
      <c r="B14" s="20"/>
      <c r="C14" s="20"/>
      <c r="D14" s="20"/>
      <c r="E14" s="20"/>
      <c r="F14" s="20"/>
      <c r="G14" s="20"/>
      <c r="H14" s="21"/>
      <c r="I14" s="3"/>
      <c r="J14" s="3"/>
      <c r="K14" s="3"/>
      <c r="L14" s="3"/>
      <c r="M14" s="5"/>
      <c r="N14" s="3"/>
      <c r="O14" s="3"/>
      <c r="P14" s="6">
        <f t="shared" ref="P14:U14" si="4">SUM(P5:P13)</f>
        <v>23782.336774193547</v>
      </c>
      <c r="Q14" s="7">
        <f t="shared" si="4"/>
        <v>47.27</v>
      </c>
      <c r="R14" s="7">
        <f t="shared" si="4"/>
        <v>23</v>
      </c>
      <c r="S14" s="7">
        <f t="shared" si="4"/>
        <v>77.44</v>
      </c>
      <c r="T14" s="7">
        <f t="shared" si="4"/>
        <v>1534.64</v>
      </c>
      <c r="U14" s="6">
        <f t="shared" si="4"/>
        <v>23634.626774193548</v>
      </c>
    </row>
    <row r="15" spans="1:21" ht="30" customHeight="1">
      <c r="A15" s="18" t="s">
        <v>47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ht="24.95" customHeight="1"/>
  </sheetData>
  <mergeCells count="21">
    <mergeCell ref="A1:U1"/>
    <mergeCell ref="A2:U2"/>
    <mergeCell ref="J3:J4"/>
    <mergeCell ref="K3:K4"/>
    <mergeCell ref="N3:N4"/>
    <mergeCell ref="O3:O4"/>
    <mergeCell ref="P3:P4"/>
    <mergeCell ref="Q3:T3"/>
    <mergeCell ref="L3:M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15:U15"/>
    <mergeCell ref="A14:H14"/>
    <mergeCell ref="U3:U4"/>
  </mergeCells>
  <phoneticPr fontId="1" type="noConversion"/>
  <pageMargins left="0.3" right="0.19" top="0.31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AA10" sqref="AA10"/>
    </sheetView>
  </sheetViews>
  <sheetFormatPr defaultRowHeight="13.5"/>
  <cols>
    <col min="1" max="1" width="4.875" customWidth="1"/>
    <col min="2" max="2" width="15.625" customWidth="1"/>
    <col min="3" max="3" width="6.25" customWidth="1"/>
    <col min="4" max="4" width="5.25" customWidth="1"/>
    <col min="5" max="5" width="14.625" style="1" customWidth="1"/>
    <col min="6" max="6" width="5.5" customWidth="1"/>
    <col min="7" max="7" width="8.375" style="2" customWidth="1"/>
    <col min="8" max="8" width="6.625" style="2" customWidth="1"/>
    <col min="9" max="9" width="6.375" customWidth="1"/>
    <col min="10" max="10" width="5.75" customWidth="1"/>
    <col min="11" max="11" width="4.875" customWidth="1"/>
    <col min="12" max="12" width="3.875" customWidth="1"/>
    <col min="13" max="13" width="6.625" customWidth="1"/>
    <col min="14" max="15" width="4.125" customWidth="1"/>
    <col min="16" max="16" width="8.375" customWidth="1"/>
    <col min="17" max="20" width="6" customWidth="1"/>
    <col min="21" max="21" width="8.25" customWidth="1"/>
  </cols>
  <sheetData>
    <row r="1" spans="1:21" ht="30" customHeight="1">
      <c r="A1" s="22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>
      <c r="A2" s="28" t="s">
        <v>167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0.100000000000001" customHeight="1">
      <c r="A3" s="16" t="s">
        <v>0</v>
      </c>
      <c r="B3" s="16" t="s">
        <v>1</v>
      </c>
      <c r="C3" s="16" t="s">
        <v>2</v>
      </c>
      <c r="D3" s="16" t="s">
        <v>3</v>
      </c>
      <c r="E3" s="26" t="s">
        <v>4</v>
      </c>
      <c r="F3" s="16" t="s">
        <v>5</v>
      </c>
      <c r="G3" s="14" t="s">
        <v>6</v>
      </c>
      <c r="H3" s="14" t="s">
        <v>15</v>
      </c>
      <c r="I3" s="16" t="s">
        <v>14</v>
      </c>
      <c r="J3" s="16" t="s">
        <v>7</v>
      </c>
      <c r="K3" s="16" t="s">
        <v>9</v>
      </c>
      <c r="L3" s="16" t="s">
        <v>8</v>
      </c>
      <c r="M3" s="16"/>
      <c r="N3" s="16" t="s">
        <v>10</v>
      </c>
      <c r="O3" s="16" t="s">
        <v>11</v>
      </c>
      <c r="P3" s="16" t="s">
        <v>18</v>
      </c>
      <c r="Q3" s="16" t="s">
        <v>12</v>
      </c>
      <c r="R3" s="16"/>
      <c r="S3" s="16"/>
      <c r="T3" s="16"/>
      <c r="U3" s="16" t="s">
        <v>13</v>
      </c>
    </row>
    <row r="4" spans="1:21" ht="20.100000000000001" customHeight="1" thickBot="1">
      <c r="A4" s="17"/>
      <c r="B4" s="17"/>
      <c r="C4" s="17"/>
      <c r="D4" s="17"/>
      <c r="E4" s="27"/>
      <c r="F4" s="17"/>
      <c r="G4" s="15"/>
      <c r="H4" s="15"/>
      <c r="I4" s="17"/>
      <c r="J4" s="17"/>
      <c r="K4" s="17"/>
      <c r="L4" s="13" t="s">
        <v>16</v>
      </c>
      <c r="M4" s="13" t="s">
        <v>17</v>
      </c>
      <c r="N4" s="17"/>
      <c r="O4" s="17"/>
      <c r="P4" s="17"/>
      <c r="Q4" s="13" t="s">
        <v>19</v>
      </c>
      <c r="R4" s="13" t="s">
        <v>20</v>
      </c>
      <c r="S4" s="13" t="s">
        <v>22</v>
      </c>
      <c r="T4" s="13" t="s">
        <v>21</v>
      </c>
      <c r="U4" s="17"/>
    </row>
    <row r="5" spans="1:21" ht="20.100000000000001" customHeight="1" thickTop="1">
      <c r="A5" s="11">
        <v>1</v>
      </c>
      <c r="B5" s="10" t="s">
        <v>125</v>
      </c>
      <c r="C5" s="11" t="s">
        <v>126</v>
      </c>
      <c r="D5" s="11" t="s">
        <v>49</v>
      </c>
      <c r="E5" s="10" t="s">
        <v>50</v>
      </c>
      <c r="F5" s="11">
        <v>31</v>
      </c>
      <c r="G5" s="12">
        <v>8000</v>
      </c>
      <c r="H5" s="12">
        <f>G5/31</f>
        <v>258.06451612903226</v>
      </c>
      <c r="I5" s="11"/>
      <c r="J5" s="11"/>
      <c r="K5" s="11"/>
      <c r="L5" s="11"/>
      <c r="M5" s="12">
        <f>L5*H5</f>
        <v>0</v>
      </c>
      <c r="N5" s="11"/>
      <c r="O5" s="11"/>
      <c r="P5" s="12">
        <f>H5*F5+I5+J5+K5+M5+N5+O5-T5</f>
        <v>8000</v>
      </c>
      <c r="Q5" s="11"/>
      <c r="R5" s="11"/>
      <c r="S5" s="11">
        <f>ROUND(MAX((P5-3500)*{0.03;0.1;0.2;0.25;0.3;0.35;0.45}-{0;105;555;1005;2755;5505;13505},0),2)</f>
        <v>345</v>
      </c>
      <c r="T5" s="11"/>
      <c r="U5" s="12">
        <f>P5-Q5-R5-S5</f>
        <v>7655</v>
      </c>
    </row>
    <row r="6" spans="1:21" ht="20.100000000000001" customHeight="1">
      <c r="A6" s="3">
        <v>2</v>
      </c>
      <c r="B6" s="4" t="s">
        <v>125</v>
      </c>
      <c r="C6" s="3"/>
      <c r="D6" s="3" t="s">
        <v>51</v>
      </c>
      <c r="E6" s="4" t="s">
        <v>52</v>
      </c>
      <c r="F6" s="3">
        <v>31</v>
      </c>
      <c r="G6" s="5">
        <v>2000</v>
      </c>
      <c r="H6" s="5">
        <f>G6/31</f>
        <v>64.516129032258064</v>
      </c>
      <c r="I6" s="3"/>
      <c r="J6" s="3"/>
      <c r="K6" s="3"/>
      <c r="L6" s="3"/>
      <c r="M6" s="5">
        <f t="shared" ref="M6:M24" si="0">L6*H6</f>
        <v>0</v>
      </c>
      <c r="N6" s="3"/>
      <c r="O6" s="3"/>
      <c r="P6" s="5">
        <f>H6*F6+I6+J6+K6+M6+N6+O6-T6</f>
        <v>2000</v>
      </c>
      <c r="Q6" s="3"/>
      <c r="R6" s="3"/>
      <c r="S6" s="3">
        <f>ROUND(MAX((P6-3500)*{0.03;0.1;0.2;0.25;0.3;0.35;0.45}-{0;105;555;1005;2755;5505;13505},0),2)</f>
        <v>0</v>
      </c>
      <c r="T6" s="3"/>
      <c r="U6" s="5">
        <f>P6-Q6-R6-S6</f>
        <v>2000</v>
      </c>
    </row>
    <row r="7" spans="1:21" ht="20.100000000000001" customHeight="1">
      <c r="A7" s="3">
        <v>3</v>
      </c>
      <c r="B7" s="4" t="s">
        <v>127</v>
      </c>
      <c r="C7" s="3" t="s">
        <v>53</v>
      </c>
      <c r="D7" s="3" t="s">
        <v>54</v>
      </c>
      <c r="E7" s="4" t="s">
        <v>138</v>
      </c>
      <c r="F7" s="3">
        <v>31</v>
      </c>
      <c r="G7" s="5">
        <v>4000</v>
      </c>
      <c r="H7" s="5">
        <f t="shared" ref="H7:H24" si="1">G7/31</f>
        <v>129.03225806451613</v>
      </c>
      <c r="I7" s="3"/>
      <c r="J7" s="3"/>
      <c r="K7" s="3"/>
      <c r="L7" s="3"/>
      <c r="M7" s="5">
        <f t="shared" si="0"/>
        <v>0</v>
      </c>
      <c r="N7" s="3"/>
      <c r="O7" s="3"/>
      <c r="P7" s="5">
        <f t="shared" ref="P7:P24" si="2">H7*F7+I7+J7+K7+M7+N7+O7-T7</f>
        <v>4000</v>
      </c>
      <c r="Q7" s="3"/>
      <c r="R7" s="3"/>
      <c r="S7" s="3">
        <f>ROUND(MAX((P7-3500)*{0.03;0.1;0.2;0.25;0.3;0.35;0.45}-{0;105;555;1005;2755;5505;13505},0),2)</f>
        <v>15</v>
      </c>
      <c r="T7" s="3"/>
      <c r="U7" s="5">
        <f t="shared" ref="U7:U24" si="3">P7-Q7-R7-S7</f>
        <v>3985</v>
      </c>
    </row>
    <row r="8" spans="1:21" ht="20.100000000000001" customHeight="1">
      <c r="A8" s="3">
        <v>4</v>
      </c>
      <c r="B8" s="4"/>
      <c r="C8" s="3"/>
      <c r="D8" s="3" t="s">
        <v>67</v>
      </c>
      <c r="E8" s="4"/>
      <c r="F8" s="3">
        <v>31</v>
      </c>
      <c r="G8" s="5">
        <v>4000</v>
      </c>
      <c r="H8" s="5">
        <f t="shared" si="1"/>
        <v>129.03225806451613</v>
      </c>
      <c r="I8" s="3"/>
      <c r="J8" s="3"/>
      <c r="K8" s="3"/>
      <c r="L8" s="3"/>
      <c r="M8" s="5">
        <f t="shared" si="0"/>
        <v>0</v>
      </c>
      <c r="N8" s="3"/>
      <c r="O8" s="3"/>
      <c r="P8" s="5">
        <f t="shared" si="2"/>
        <v>4000</v>
      </c>
      <c r="Q8" s="3"/>
      <c r="R8" s="3"/>
      <c r="S8" s="3">
        <f>ROUND(MAX((P8-3500)*{0.03;0.1;0.2;0.25;0.3;0.35;0.45}-{0;105;555;1005;2755;5505;13505},0),2)</f>
        <v>15</v>
      </c>
      <c r="T8" s="3"/>
      <c r="U8" s="5">
        <f t="shared" si="3"/>
        <v>3985</v>
      </c>
    </row>
    <row r="9" spans="1:21" ht="20.100000000000001" customHeight="1">
      <c r="A9" s="3">
        <v>5</v>
      </c>
      <c r="B9" s="4" t="s">
        <v>128</v>
      </c>
      <c r="C9" s="3" t="s">
        <v>55</v>
      </c>
      <c r="D9" s="3" t="s">
        <v>56</v>
      </c>
      <c r="E9" s="4" t="s">
        <v>57</v>
      </c>
      <c r="F9" s="3">
        <v>31</v>
      </c>
      <c r="G9" s="5">
        <v>2200</v>
      </c>
      <c r="H9" s="5">
        <f t="shared" si="1"/>
        <v>70.967741935483872</v>
      </c>
      <c r="I9" s="3"/>
      <c r="J9" s="3"/>
      <c r="K9" s="3"/>
      <c r="L9" s="3"/>
      <c r="M9" s="5">
        <f t="shared" si="0"/>
        <v>0</v>
      </c>
      <c r="N9" s="3"/>
      <c r="O9" s="3"/>
      <c r="P9" s="5">
        <f t="shared" si="2"/>
        <v>2200</v>
      </c>
      <c r="Q9" s="3"/>
      <c r="R9" s="3"/>
      <c r="S9" s="3">
        <f>ROUND(MAX((P9-3500)*{0.03;0.1;0.2;0.25;0.3;0.35;0.45}-{0;105;555;1005;2755;5505;13505},0),2)</f>
        <v>0</v>
      </c>
      <c r="T9" s="3"/>
      <c r="U9" s="5">
        <f t="shared" si="3"/>
        <v>2200</v>
      </c>
    </row>
    <row r="10" spans="1:21" ht="20.100000000000001" customHeight="1">
      <c r="A10" s="3">
        <v>6</v>
      </c>
      <c r="B10" s="4" t="s">
        <v>129</v>
      </c>
      <c r="C10" s="3" t="s">
        <v>26</v>
      </c>
      <c r="D10" s="3" t="s">
        <v>58</v>
      </c>
      <c r="E10" s="4" t="s">
        <v>59</v>
      </c>
      <c r="F10" s="3">
        <v>30.5</v>
      </c>
      <c r="G10" s="5">
        <v>4500</v>
      </c>
      <c r="H10" s="5">
        <f t="shared" si="1"/>
        <v>145.16129032258064</v>
      </c>
      <c r="I10" s="3"/>
      <c r="J10" s="3"/>
      <c r="K10" s="3"/>
      <c r="L10" s="3"/>
      <c r="M10" s="5">
        <f t="shared" si="0"/>
        <v>0</v>
      </c>
      <c r="N10" s="3"/>
      <c r="O10" s="3"/>
      <c r="P10" s="5">
        <f t="shared" si="2"/>
        <v>4203.239354838709</v>
      </c>
      <c r="Q10" s="3">
        <v>44.85</v>
      </c>
      <c r="R10" s="3">
        <v>25</v>
      </c>
      <c r="S10" s="3">
        <f>ROUND(MAX((P10-3500)*{0.03;0.1;0.2;0.25;0.3;0.35;0.45}-{0;105;555;1005;2755;5505;13505},0),2)</f>
        <v>21.1</v>
      </c>
      <c r="T10" s="3">
        <v>224.18</v>
      </c>
      <c r="U10" s="5">
        <f t="shared" si="3"/>
        <v>4112.2893548387083</v>
      </c>
    </row>
    <row r="11" spans="1:21" ht="20.100000000000001" customHeight="1">
      <c r="A11" s="3">
        <v>7</v>
      </c>
      <c r="B11" s="4" t="s">
        <v>130</v>
      </c>
      <c r="C11" s="3" t="s">
        <v>60</v>
      </c>
      <c r="D11" s="3" t="s">
        <v>61</v>
      </c>
      <c r="E11" s="4" t="s">
        <v>62</v>
      </c>
      <c r="F11" s="3">
        <v>31</v>
      </c>
      <c r="G11" s="5">
        <v>3500</v>
      </c>
      <c r="H11" s="5">
        <f t="shared" si="1"/>
        <v>112.90322580645162</v>
      </c>
      <c r="I11" s="3"/>
      <c r="J11" s="3"/>
      <c r="K11" s="3"/>
      <c r="L11" s="3"/>
      <c r="M11" s="5">
        <f t="shared" si="0"/>
        <v>0</v>
      </c>
      <c r="N11" s="3"/>
      <c r="O11" s="3"/>
      <c r="P11" s="5">
        <f t="shared" si="2"/>
        <v>3500</v>
      </c>
      <c r="Q11" s="3"/>
      <c r="R11" s="3">
        <v>20</v>
      </c>
      <c r="S11" s="3">
        <f>ROUND(MAX((P11-3500)*{0.03;0.1;0.2;0.25;0.3;0.35;0.45}-{0;105;555;1005;2755;5505;13505},0),2)</f>
        <v>0</v>
      </c>
      <c r="T11" s="3"/>
      <c r="U11" s="5">
        <f t="shared" si="3"/>
        <v>3480</v>
      </c>
    </row>
    <row r="12" spans="1:21" ht="20.100000000000001" customHeight="1">
      <c r="A12" s="3">
        <v>8</v>
      </c>
      <c r="B12" s="4" t="s">
        <v>131</v>
      </c>
      <c r="C12" s="3" t="s">
        <v>64</v>
      </c>
      <c r="D12" s="3" t="s">
        <v>63</v>
      </c>
      <c r="E12" s="4" t="s">
        <v>168</v>
      </c>
      <c r="F12" s="3">
        <v>31</v>
      </c>
      <c r="G12" s="5">
        <v>4000</v>
      </c>
      <c r="H12" s="5">
        <f t="shared" si="1"/>
        <v>129.03225806451613</v>
      </c>
      <c r="I12" s="3"/>
      <c r="J12" s="3"/>
      <c r="K12" s="3"/>
      <c r="L12" s="3"/>
      <c r="M12" s="5">
        <f t="shared" si="0"/>
        <v>0</v>
      </c>
      <c r="N12" s="3"/>
      <c r="O12" s="3"/>
      <c r="P12" s="5">
        <f t="shared" si="2"/>
        <v>4000</v>
      </c>
      <c r="Q12" s="3"/>
      <c r="R12" s="3"/>
      <c r="S12" s="3">
        <f>ROUND(MAX((P12-3500)*{0.03;0.1;0.2;0.25;0.3;0.35;0.45}-{0;105;555;1005;2755;5505;13505},0),2)</f>
        <v>15</v>
      </c>
      <c r="T12" s="3"/>
      <c r="U12" s="5">
        <f t="shared" si="3"/>
        <v>3985</v>
      </c>
    </row>
    <row r="13" spans="1:21" ht="20.100000000000001" customHeight="1">
      <c r="A13" s="3">
        <v>9</v>
      </c>
      <c r="B13" s="4" t="s">
        <v>170</v>
      </c>
      <c r="C13" s="3" t="s">
        <v>66</v>
      </c>
      <c r="D13" s="3" t="s">
        <v>65</v>
      </c>
      <c r="E13" s="4" t="s">
        <v>169</v>
      </c>
      <c r="F13" s="3">
        <v>31</v>
      </c>
      <c r="G13" s="5">
        <v>2400</v>
      </c>
      <c r="H13" s="5">
        <f t="shared" si="1"/>
        <v>77.41935483870968</v>
      </c>
      <c r="I13" s="3"/>
      <c r="J13" s="3"/>
      <c r="K13" s="3"/>
      <c r="L13" s="3"/>
      <c r="M13" s="5">
        <f t="shared" si="0"/>
        <v>0</v>
      </c>
      <c r="N13" s="3"/>
      <c r="O13" s="3"/>
      <c r="P13" s="5">
        <f t="shared" si="2"/>
        <v>2400</v>
      </c>
      <c r="Q13" s="3"/>
      <c r="R13" s="3"/>
      <c r="S13" s="3">
        <f>ROUND(MAX((P13-3500)*{0.03;0.1;0.2;0.25;0.3;0.35;0.45}-{0;105;555;1005;2755;5505;13505},0),2)</f>
        <v>0</v>
      </c>
      <c r="T13" s="3"/>
      <c r="U13" s="5">
        <f t="shared" si="3"/>
        <v>2400</v>
      </c>
    </row>
    <row r="14" spans="1:21" ht="20.100000000000001" customHeight="1">
      <c r="A14" s="3">
        <v>10</v>
      </c>
      <c r="B14" s="4" t="s">
        <v>132</v>
      </c>
      <c r="C14" s="3" t="s">
        <v>69</v>
      </c>
      <c r="D14" s="3" t="s">
        <v>68</v>
      </c>
      <c r="E14" s="4" t="s">
        <v>70</v>
      </c>
      <c r="F14" s="3">
        <v>31</v>
      </c>
      <c r="G14" s="5">
        <v>3000</v>
      </c>
      <c r="H14" s="5">
        <f t="shared" si="1"/>
        <v>96.774193548387103</v>
      </c>
      <c r="I14" s="3"/>
      <c r="J14" s="3"/>
      <c r="K14" s="3"/>
      <c r="L14" s="3"/>
      <c r="M14" s="5">
        <f t="shared" si="0"/>
        <v>0</v>
      </c>
      <c r="N14" s="3"/>
      <c r="O14" s="3"/>
      <c r="P14" s="5">
        <f t="shared" si="2"/>
        <v>3000</v>
      </c>
      <c r="Q14" s="3"/>
      <c r="R14" s="3"/>
      <c r="S14" s="3">
        <f>ROUND(MAX((P14-3500)*{0.03;0.1;0.2;0.25;0.3;0.35;0.45}-{0;105;555;1005;2755;5505;13505},0),2)</f>
        <v>0</v>
      </c>
      <c r="T14" s="3"/>
      <c r="U14" s="5">
        <f t="shared" si="3"/>
        <v>3000</v>
      </c>
    </row>
    <row r="15" spans="1:21" ht="20.100000000000001" customHeight="1">
      <c r="A15" s="3">
        <v>11</v>
      </c>
      <c r="B15" s="4" t="s">
        <v>133</v>
      </c>
      <c r="C15" s="3" t="s">
        <v>75</v>
      </c>
      <c r="D15" s="3" t="s">
        <v>71</v>
      </c>
      <c r="E15" s="4" t="s">
        <v>72</v>
      </c>
      <c r="F15" s="3">
        <v>31</v>
      </c>
      <c r="G15" s="5">
        <v>2800</v>
      </c>
      <c r="H15" s="5">
        <f t="shared" si="1"/>
        <v>90.322580645161295</v>
      </c>
      <c r="I15" s="3"/>
      <c r="J15" s="3"/>
      <c r="K15" s="3"/>
      <c r="L15" s="3"/>
      <c r="M15" s="5">
        <f t="shared" si="0"/>
        <v>0</v>
      </c>
      <c r="N15" s="3"/>
      <c r="O15" s="3">
        <v>200</v>
      </c>
      <c r="P15" s="5">
        <f t="shared" si="2"/>
        <v>3000</v>
      </c>
      <c r="Q15" s="3"/>
      <c r="R15" s="3"/>
      <c r="S15" s="3">
        <f>ROUND(MAX((P15-3500)*{0.03;0.1;0.2;0.25;0.3;0.35;0.45}-{0;105;555;1005;2755;5505;13505},0),2)</f>
        <v>0</v>
      </c>
      <c r="T15" s="3"/>
      <c r="U15" s="5">
        <f t="shared" si="3"/>
        <v>3000</v>
      </c>
    </row>
    <row r="16" spans="1:21" ht="20.100000000000001" customHeight="1">
      <c r="A16" s="3">
        <v>12</v>
      </c>
      <c r="B16" s="4" t="s">
        <v>134</v>
      </c>
      <c r="C16" s="3" t="s">
        <v>76</v>
      </c>
      <c r="D16" s="3" t="s">
        <v>73</v>
      </c>
      <c r="E16" s="4" t="s">
        <v>74</v>
      </c>
      <c r="F16" s="3">
        <v>31</v>
      </c>
      <c r="G16" s="5">
        <v>2000</v>
      </c>
      <c r="H16" s="5">
        <f t="shared" si="1"/>
        <v>64.516129032258064</v>
      </c>
      <c r="I16" s="3"/>
      <c r="J16" s="3"/>
      <c r="K16" s="3"/>
      <c r="L16" s="3"/>
      <c r="M16" s="5">
        <f t="shared" si="0"/>
        <v>0</v>
      </c>
      <c r="N16" s="3"/>
      <c r="O16" s="3">
        <v>200</v>
      </c>
      <c r="P16" s="5">
        <f t="shared" si="2"/>
        <v>2200</v>
      </c>
      <c r="Q16" s="3"/>
      <c r="R16" s="3"/>
      <c r="S16" s="3">
        <f>ROUND(MAX((P16-3500)*{0.03;0.1;0.2;0.25;0.3;0.35;0.45}-{0;105;555;1005;2755;5505;13505},0),2)</f>
        <v>0</v>
      </c>
      <c r="T16" s="3"/>
      <c r="U16" s="5">
        <f t="shared" si="3"/>
        <v>2200</v>
      </c>
    </row>
    <row r="17" spans="1:21" ht="20.100000000000001" customHeight="1">
      <c r="A17" s="3">
        <v>13</v>
      </c>
      <c r="B17" s="4" t="s">
        <v>135</v>
      </c>
      <c r="C17" s="3" t="s">
        <v>76</v>
      </c>
      <c r="D17" s="3" t="s">
        <v>77</v>
      </c>
      <c r="E17" s="4" t="s">
        <v>78</v>
      </c>
      <c r="F17" s="3">
        <v>31</v>
      </c>
      <c r="G17" s="5">
        <v>2000</v>
      </c>
      <c r="H17" s="5">
        <f t="shared" si="1"/>
        <v>64.516129032258064</v>
      </c>
      <c r="I17" s="3"/>
      <c r="J17" s="3"/>
      <c r="K17" s="3"/>
      <c r="L17" s="3"/>
      <c r="M17" s="5">
        <f t="shared" si="0"/>
        <v>0</v>
      </c>
      <c r="N17" s="3"/>
      <c r="O17" s="3">
        <v>200</v>
      </c>
      <c r="P17" s="5">
        <f t="shared" si="2"/>
        <v>2200</v>
      </c>
      <c r="Q17" s="3">
        <v>6.5</v>
      </c>
      <c r="R17" s="3"/>
      <c r="S17" s="3">
        <f>ROUND(MAX((P17-3500)*{0.03;0.1;0.2;0.25;0.3;0.35;0.45}-{0;105;555;1005;2755;5505;13505},0),2)</f>
        <v>0</v>
      </c>
      <c r="T17" s="3"/>
      <c r="U17" s="5">
        <f t="shared" si="3"/>
        <v>2193.5</v>
      </c>
    </row>
    <row r="18" spans="1:21" ht="20.100000000000001" customHeight="1">
      <c r="A18" s="3">
        <v>14</v>
      </c>
      <c r="B18" s="4" t="s">
        <v>136</v>
      </c>
      <c r="C18" s="3" t="s">
        <v>76</v>
      </c>
      <c r="D18" s="3" t="s">
        <v>79</v>
      </c>
      <c r="E18" s="4" t="s">
        <v>80</v>
      </c>
      <c r="F18" s="3">
        <v>19.5</v>
      </c>
      <c r="G18" s="5">
        <v>2000</v>
      </c>
      <c r="H18" s="5">
        <f t="shared" si="1"/>
        <v>64.516129032258064</v>
      </c>
      <c r="I18" s="3"/>
      <c r="J18" s="3"/>
      <c r="K18" s="3"/>
      <c r="L18" s="3"/>
      <c r="M18" s="5">
        <f t="shared" si="0"/>
        <v>0</v>
      </c>
      <c r="N18" s="3"/>
      <c r="O18" s="3">
        <v>122</v>
      </c>
      <c r="P18" s="5">
        <f t="shared" si="2"/>
        <v>1380.0645161290322</v>
      </c>
      <c r="Q18" s="3"/>
      <c r="R18" s="3"/>
      <c r="S18" s="3">
        <f>ROUND(MAX((P18-3500)*{0.03;0.1;0.2;0.25;0.3;0.35;0.45}-{0;105;555;1005;2755;5505;13505},0),2)</f>
        <v>0</v>
      </c>
      <c r="T18" s="3"/>
      <c r="U18" s="5">
        <f t="shared" si="3"/>
        <v>1380.0645161290322</v>
      </c>
    </row>
    <row r="19" spans="1:21" ht="20.100000000000001" customHeight="1">
      <c r="A19" s="3">
        <v>15</v>
      </c>
      <c r="B19" s="4" t="s">
        <v>137</v>
      </c>
      <c r="C19" s="3" t="s">
        <v>75</v>
      </c>
      <c r="D19" s="3" t="s">
        <v>81</v>
      </c>
      <c r="E19" s="4" t="s">
        <v>82</v>
      </c>
      <c r="F19" s="3">
        <v>18</v>
      </c>
      <c r="G19" s="5">
        <v>2800</v>
      </c>
      <c r="H19" s="5">
        <f t="shared" si="1"/>
        <v>90.322580645161295</v>
      </c>
      <c r="I19" s="3"/>
      <c r="J19" s="3"/>
      <c r="K19" s="3"/>
      <c r="L19" s="3"/>
      <c r="M19" s="5">
        <f t="shared" si="0"/>
        <v>0</v>
      </c>
      <c r="N19" s="3"/>
      <c r="O19" s="3">
        <v>200</v>
      </c>
      <c r="P19" s="5">
        <f t="shared" si="2"/>
        <v>1597.6264516129033</v>
      </c>
      <c r="Q19" s="3">
        <v>183.4</v>
      </c>
      <c r="R19" s="3"/>
      <c r="S19" s="3">
        <f>ROUND(MAX((P19-3500)*{0.03;0.1;0.2;0.25;0.3;0.35;0.45}-{0;105;555;1005;2755;5505;13505},0),2)</f>
        <v>0</v>
      </c>
      <c r="T19" s="3">
        <v>228.18</v>
      </c>
      <c r="U19" s="5">
        <f t="shared" si="3"/>
        <v>1414.2264516129032</v>
      </c>
    </row>
    <row r="20" spans="1:21" ht="20.100000000000001" customHeight="1">
      <c r="A20" s="3">
        <v>16</v>
      </c>
      <c r="B20" s="4"/>
      <c r="C20" s="3"/>
      <c r="D20" s="3" t="s">
        <v>81</v>
      </c>
      <c r="E20" s="4"/>
      <c r="F20" s="3">
        <v>13</v>
      </c>
      <c r="G20" s="5">
        <v>1680</v>
      </c>
      <c r="H20" s="5">
        <f t="shared" si="1"/>
        <v>54.193548387096776</v>
      </c>
      <c r="I20" s="3"/>
      <c r="J20" s="3"/>
      <c r="K20" s="3"/>
      <c r="L20" s="3"/>
      <c r="M20" s="5">
        <f t="shared" si="0"/>
        <v>0</v>
      </c>
      <c r="N20" s="3"/>
      <c r="O20" s="3"/>
      <c r="P20" s="5">
        <f t="shared" si="2"/>
        <v>704.51612903225805</v>
      </c>
      <c r="Q20" s="3"/>
      <c r="R20" s="3"/>
      <c r="S20" s="3">
        <f>ROUND(MAX((P20-3500)*{0.03;0.1;0.2;0.25;0.3;0.35;0.45}-{0;105;555;1005;2755;5505;13505},0),2)</f>
        <v>0</v>
      </c>
      <c r="T20" s="3"/>
      <c r="U20" s="5">
        <f t="shared" si="3"/>
        <v>704.51612903225805</v>
      </c>
    </row>
    <row r="21" spans="1:21" ht="20.100000000000001" customHeight="1">
      <c r="A21" s="3">
        <v>17</v>
      </c>
      <c r="B21" s="4" t="s">
        <v>171</v>
      </c>
      <c r="C21" s="3" t="s">
        <v>76</v>
      </c>
      <c r="D21" s="3" t="s">
        <v>83</v>
      </c>
      <c r="E21" s="4" t="s">
        <v>172</v>
      </c>
      <c r="F21" s="3">
        <v>31</v>
      </c>
      <c r="G21" s="5">
        <v>1600</v>
      </c>
      <c r="H21" s="5">
        <f t="shared" si="1"/>
        <v>51.612903225806448</v>
      </c>
      <c r="I21" s="3"/>
      <c r="J21" s="3"/>
      <c r="K21" s="3"/>
      <c r="L21" s="3"/>
      <c r="M21" s="5">
        <f t="shared" si="0"/>
        <v>0</v>
      </c>
      <c r="N21" s="3"/>
      <c r="O21" s="3">
        <v>200</v>
      </c>
      <c r="P21" s="5">
        <f t="shared" si="2"/>
        <v>1800</v>
      </c>
      <c r="Q21" s="3"/>
      <c r="R21" s="3"/>
      <c r="S21" s="3">
        <f>ROUND(MAX((P21-3500)*{0.03;0.1;0.2;0.25;0.3;0.35;0.45}-{0;105;555;1005;2755;5505;13505},0),2)</f>
        <v>0</v>
      </c>
      <c r="T21" s="3"/>
      <c r="U21" s="5">
        <f t="shared" si="3"/>
        <v>1800</v>
      </c>
    </row>
    <row r="22" spans="1:21" ht="20.100000000000001" customHeight="1">
      <c r="A22" s="3">
        <v>18</v>
      </c>
      <c r="B22" s="4" t="s">
        <v>139</v>
      </c>
      <c r="C22" s="3" t="s">
        <v>76</v>
      </c>
      <c r="D22" s="3" t="s">
        <v>84</v>
      </c>
      <c r="E22" s="4" t="s">
        <v>156</v>
      </c>
      <c r="F22" s="3">
        <v>23</v>
      </c>
      <c r="G22" s="5">
        <v>1600</v>
      </c>
      <c r="H22" s="5">
        <f t="shared" si="1"/>
        <v>51.612903225806448</v>
      </c>
      <c r="I22" s="3"/>
      <c r="J22" s="3"/>
      <c r="K22" s="3"/>
      <c r="L22" s="3"/>
      <c r="M22" s="5">
        <f t="shared" si="0"/>
        <v>0</v>
      </c>
      <c r="N22" s="3"/>
      <c r="O22" s="3">
        <v>200</v>
      </c>
      <c r="P22" s="5">
        <f t="shared" si="2"/>
        <v>1387.0967741935483</v>
      </c>
      <c r="Q22" s="3"/>
      <c r="R22" s="3"/>
      <c r="S22" s="3">
        <f>ROUND(MAX((P22-3500)*{0.03;0.1;0.2;0.25;0.3;0.35;0.45}-{0;105;555;1005;2755;5505;13505},0),2)</f>
        <v>0</v>
      </c>
      <c r="T22" s="3"/>
      <c r="U22" s="5">
        <f t="shared" si="3"/>
        <v>1387.0967741935483</v>
      </c>
    </row>
    <row r="23" spans="1:21" ht="20.100000000000001" customHeight="1">
      <c r="A23" s="3">
        <v>19</v>
      </c>
      <c r="B23" s="4"/>
      <c r="C23" s="3"/>
      <c r="D23" s="3" t="s">
        <v>84</v>
      </c>
      <c r="E23" s="4"/>
      <c r="F23" s="3">
        <v>8</v>
      </c>
      <c r="G23" s="5">
        <v>2000</v>
      </c>
      <c r="H23" s="5">
        <f t="shared" si="1"/>
        <v>64.516129032258064</v>
      </c>
      <c r="I23" s="3"/>
      <c r="J23" s="3"/>
      <c r="K23" s="3"/>
      <c r="L23" s="3"/>
      <c r="M23" s="5">
        <f t="shared" si="0"/>
        <v>0</v>
      </c>
      <c r="N23" s="3"/>
      <c r="O23" s="3"/>
      <c r="P23" s="5">
        <f t="shared" si="2"/>
        <v>516.12903225806451</v>
      </c>
      <c r="Q23" s="3"/>
      <c r="R23" s="3"/>
      <c r="S23" s="3">
        <f>ROUND(MAX((P23-3500)*{0.03;0.1;0.2;0.25;0.3;0.35;0.45}-{0;105;555;1005;2755;5505;13505},0),2)</f>
        <v>0</v>
      </c>
      <c r="T23" s="3"/>
      <c r="U23" s="5">
        <f t="shared" si="3"/>
        <v>516.12903225806451</v>
      </c>
    </row>
    <row r="24" spans="1:21" ht="20.100000000000001" customHeight="1">
      <c r="A24" s="3">
        <v>20</v>
      </c>
      <c r="B24" s="4" t="s">
        <v>140</v>
      </c>
      <c r="C24" s="3" t="s">
        <v>86</v>
      </c>
      <c r="D24" s="3" t="s">
        <v>85</v>
      </c>
      <c r="E24" s="4" t="s">
        <v>87</v>
      </c>
      <c r="F24" s="3">
        <v>31</v>
      </c>
      <c r="G24" s="5">
        <v>2600</v>
      </c>
      <c r="H24" s="5">
        <f t="shared" si="1"/>
        <v>83.870967741935488</v>
      </c>
      <c r="I24" s="3"/>
      <c r="J24" s="3"/>
      <c r="K24" s="3"/>
      <c r="L24" s="3"/>
      <c r="M24" s="5">
        <f t="shared" si="0"/>
        <v>0</v>
      </c>
      <c r="N24" s="3">
        <v>1200</v>
      </c>
      <c r="O24" s="3"/>
      <c r="P24" s="5">
        <f t="shared" si="2"/>
        <v>3573.82</v>
      </c>
      <c r="Q24" s="3"/>
      <c r="R24" s="3"/>
      <c r="S24" s="3">
        <f>ROUND(MAX((P24-3500)*{0.03;0.1;0.2;0.25;0.3;0.35;0.45}-{0;105;555;1005;2755;5505;13505},0),2)</f>
        <v>2.21</v>
      </c>
      <c r="T24" s="3">
        <v>226.18</v>
      </c>
      <c r="U24" s="5">
        <f t="shared" si="3"/>
        <v>3571.61</v>
      </c>
    </row>
    <row r="25" spans="1:21" ht="20.100000000000001" customHeight="1">
      <c r="A25" s="19" t="s">
        <v>46</v>
      </c>
      <c r="B25" s="20"/>
      <c r="C25" s="20"/>
      <c r="D25" s="20"/>
      <c r="E25" s="20"/>
      <c r="F25" s="20"/>
      <c r="G25" s="20"/>
      <c r="H25" s="21"/>
      <c r="I25" s="3"/>
      <c r="J25" s="3"/>
      <c r="K25" s="3"/>
      <c r="L25" s="3"/>
      <c r="M25" s="5"/>
      <c r="N25" s="3"/>
      <c r="O25" s="3"/>
      <c r="P25" s="6">
        <f t="shared" ref="P25:U25" si="4">SUM(P5:P24)</f>
        <v>55662.492258064507</v>
      </c>
      <c r="Q25" s="7">
        <f t="shared" si="4"/>
        <v>234.75</v>
      </c>
      <c r="R25" s="7">
        <f t="shared" si="4"/>
        <v>45</v>
      </c>
      <c r="S25" s="7">
        <f t="shared" si="4"/>
        <v>413.31</v>
      </c>
      <c r="T25" s="7">
        <f t="shared" si="4"/>
        <v>678.54</v>
      </c>
      <c r="U25" s="6">
        <f t="shared" si="4"/>
        <v>54969.432258064509</v>
      </c>
    </row>
    <row r="26" spans="1:21" ht="30" customHeight="1">
      <c r="A26" s="18" t="s">
        <v>47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24.95" customHeight="1"/>
  </sheetData>
  <mergeCells count="21">
    <mergeCell ref="A1:U1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P3:P4"/>
    <mergeCell ref="Q3:T3"/>
    <mergeCell ref="U3:U4"/>
    <mergeCell ref="A26:U26"/>
    <mergeCell ref="A25:H25"/>
    <mergeCell ref="I3:I4"/>
    <mergeCell ref="J3:J4"/>
    <mergeCell ref="K3:K4"/>
    <mergeCell ref="L3:M3"/>
    <mergeCell ref="N3:N4"/>
    <mergeCell ref="O3:O4"/>
  </mergeCells>
  <phoneticPr fontId="1" type="noConversion"/>
  <pageMargins left="0.32" right="0.28999999999999998" top="0.31" bottom="0.28999999999999998" header="0.3" footer="0.2800000000000000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W21" sqref="W21"/>
    </sheetView>
  </sheetViews>
  <sheetFormatPr defaultRowHeight="13.5"/>
  <cols>
    <col min="1" max="1" width="4.875" customWidth="1"/>
    <col min="2" max="2" width="15.625" customWidth="1"/>
    <col min="3" max="3" width="6.25" customWidth="1"/>
    <col min="4" max="4" width="5.25" customWidth="1"/>
    <col min="5" max="5" width="14.625" style="1" customWidth="1"/>
    <col min="6" max="6" width="5.5" customWidth="1"/>
    <col min="7" max="7" width="8.375" style="2" customWidth="1"/>
    <col min="8" max="8" width="6.625" style="2" customWidth="1"/>
    <col min="9" max="9" width="6.375" customWidth="1"/>
    <col min="10" max="10" width="5.75" customWidth="1"/>
    <col min="11" max="11" width="4.875" customWidth="1"/>
    <col min="12" max="12" width="3.875" customWidth="1"/>
    <col min="13" max="13" width="6.625" customWidth="1"/>
    <col min="14" max="15" width="4.125" customWidth="1"/>
    <col min="16" max="16" width="8.375" customWidth="1"/>
    <col min="17" max="20" width="6" customWidth="1"/>
    <col min="21" max="21" width="8.25" customWidth="1"/>
  </cols>
  <sheetData>
    <row r="1" spans="1:21" ht="30" customHeight="1">
      <c r="A1" s="22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>
      <c r="A2" s="28" t="s">
        <v>165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0.100000000000001" customHeight="1">
      <c r="A3" s="16" t="s">
        <v>0</v>
      </c>
      <c r="B3" s="16" t="s">
        <v>1</v>
      </c>
      <c r="C3" s="16" t="s">
        <v>2</v>
      </c>
      <c r="D3" s="16" t="s">
        <v>3</v>
      </c>
      <c r="E3" s="26" t="s">
        <v>4</v>
      </c>
      <c r="F3" s="16" t="s">
        <v>5</v>
      </c>
      <c r="G3" s="14" t="s">
        <v>6</v>
      </c>
      <c r="H3" s="14" t="s">
        <v>15</v>
      </c>
      <c r="I3" s="16" t="s">
        <v>14</v>
      </c>
      <c r="J3" s="16" t="s">
        <v>7</v>
      </c>
      <c r="K3" s="16" t="s">
        <v>9</v>
      </c>
      <c r="L3" s="16" t="s">
        <v>8</v>
      </c>
      <c r="M3" s="16"/>
      <c r="N3" s="16" t="s">
        <v>10</v>
      </c>
      <c r="O3" s="16" t="s">
        <v>11</v>
      </c>
      <c r="P3" s="16" t="s">
        <v>18</v>
      </c>
      <c r="Q3" s="16" t="s">
        <v>12</v>
      </c>
      <c r="R3" s="16"/>
      <c r="S3" s="16"/>
      <c r="T3" s="16"/>
      <c r="U3" s="16" t="s">
        <v>13</v>
      </c>
    </row>
    <row r="4" spans="1:21" ht="20.100000000000001" customHeight="1" thickBot="1">
      <c r="A4" s="17"/>
      <c r="B4" s="17"/>
      <c r="C4" s="17"/>
      <c r="D4" s="17"/>
      <c r="E4" s="27"/>
      <c r="F4" s="17"/>
      <c r="G4" s="15"/>
      <c r="H4" s="15"/>
      <c r="I4" s="17"/>
      <c r="J4" s="17"/>
      <c r="K4" s="17"/>
      <c r="L4" s="13" t="s">
        <v>16</v>
      </c>
      <c r="M4" s="13" t="s">
        <v>17</v>
      </c>
      <c r="N4" s="17"/>
      <c r="O4" s="17"/>
      <c r="P4" s="17"/>
      <c r="Q4" s="13" t="s">
        <v>19</v>
      </c>
      <c r="R4" s="13" t="s">
        <v>20</v>
      </c>
      <c r="S4" s="13" t="s">
        <v>22</v>
      </c>
      <c r="T4" s="13" t="s">
        <v>21</v>
      </c>
      <c r="U4" s="17"/>
    </row>
    <row r="5" spans="1:21" ht="20.100000000000001" customHeight="1" thickTop="1">
      <c r="A5" s="11">
        <v>21</v>
      </c>
      <c r="B5" s="10" t="s">
        <v>141</v>
      </c>
      <c r="C5" s="11" t="s">
        <v>37</v>
      </c>
      <c r="D5" s="11" t="s">
        <v>88</v>
      </c>
      <c r="E5" s="10" t="s">
        <v>89</v>
      </c>
      <c r="F5" s="11">
        <v>31</v>
      </c>
      <c r="G5" s="12">
        <v>1800</v>
      </c>
      <c r="H5" s="12">
        <f>G5/31</f>
        <v>58.064516129032256</v>
      </c>
      <c r="I5" s="11"/>
      <c r="J5" s="11"/>
      <c r="K5" s="11"/>
      <c r="L5" s="11"/>
      <c r="M5" s="12">
        <f>L5*H5</f>
        <v>0</v>
      </c>
      <c r="N5" s="11"/>
      <c r="O5" s="11"/>
      <c r="P5" s="12">
        <f>H5*F5+I5+J5+K5+M5+N5+O5-T5</f>
        <v>1800</v>
      </c>
      <c r="Q5" s="11">
        <v>62.56</v>
      </c>
      <c r="R5" s="11">
        <v>10</v>
      </c>
      <c r="S5" s="11">
        <f>ROUND(MAX((P5-3500)*{0.03;0.1;0.2;0.25;0.3;0.35;0.45}-{0;105;555;1005;2755;5505;13505},0),2)</f>
        <v>0</v>
      </c>
      <c r="T5" s="11"/>
      <c r="U5" s="12">
        <f>P5-Q5-R5-S5</f>
        <v>1727.44</v>
      </c>
    </row>
    <row r="6" spans="1:21" ht="20.100000000000001" customHeight="1">
      <c r="A6" s="3">
        <v>22</v>
      </c>
      <c r="B6" s="4" t="s">
        <v>142</v>
      </c>
      <c r="C6" s="3" t="s">
        <v>37</v>
      </c>
      <c r="D6" s="3" t="s">
        <v>90</v>
      </c>
      <c r="E6" s="4" t="s">
        <v>91</v>
      </c>
      <c r="F6" s="3">
        <v>31</v>
      </c>
      <c r="G6" s="5">
        <v>1800</v>
      </c>
      <c r="H6" s="5">
        <f>G6/31</f>
        <v>58.064516129032256</v>
      </c>
      <c r="I6" s="3"/>
      <c r="J6" s="3"/>
      <c r="K6" s="3"/>
      <c r="L6" s="3"/>
      <c r="M6" s="5">
        <f t="shared" ref="M6:M24" si="0">L6*H6</f>
        <v>0</v>
      </c>
      <c r="N6" s="3">
        <v>237</v>
      </c>
      <c r="O6" s="3"/>
      <c r="P6" s="5">
        <f>H6*F6+I6+J6+K6+M6+N6+O6-T6</f>
        <v>2037</v>
      </c>
      <c r="Q6" s="3"/>
      <c r="R6" s="3">
        <v>10</v>
      </c>
      <c r="S6" s="3">
        <f>ROUND(MAX((P6-3500)*{0.03;0.1;0.2;0.25;0.3;0.35;0.45}-{0;105;555;1005;2755;5505;13505},0),2)</f>
        <v>0</v>
      </c>
      <c r="T6" s="3"/>
      <c r="U6" s="5">
        <f>P6-Q6-R6-S6</f>
        <v>2027</v>
      </c>
    </row>
    <row r="7" spans="1:21" ht="20.100000000000001" customHeight="1">
      <c r="A7" s="3">
        <v>23</v>
      </c>
      <c r="B7" s="4" t="s">
        <v>143</v>
      </c>
      <c r="C7" s="3" t="s">
        <v>37</v>
      </c>
      <c r="D7" s="3" t="s">
        <v>92</v>
      </c>
      <c r="E7" s="4" t="s">
        <v>93</v>
      </c>
      <c r="F7" s="3">
        <v>31</v>
      </c>
      <c r="G7" s="5">
        <v>1800</v>
      </c>
      <c r="H7" s="5">
        <f t="shared" ref="H7:H24" si="1">G7/31</f>
        <v>58.064516129032256</v>
      </c>
      <c r="I7" s="3"/>
      <c r="J7" s="3"/>
      <c r="K7" s="3"/>
      <c r="L7" s="3"/>
      <c r="M7" s="5">
        <f t="shared" si="0"/>
        <v>0</v>
      </c>
      <c r="N7" s="3">
        <v>224</v>
      </c>
      <c r="O7" s="3"/>
      <c r="P7" s="5">
        <f t="shared" ref="P7:P24" si="2">H7*F7+I7+J7+K7+M7+N7+O7-T7</f>
        <v>2024</v>
      </c>
      <c r="Q7" s="3">
        <v>73.239999999999995</v>
      </c>
      <c r="R7" s="3">
        <v>10</v>
      </c>
      <c r="S7" s="3">
        <f>ROUND(MAX((P7-3500)*{0.03;0.1;0.2;0.25;0.3;0.35;0.45}-{0;105;555;1005;2755;5505;13505},0),2)</f>
        <v>0</v>
      </c>
      <c r="T7" s="3"/>
      <c r="U7" s="5">
        <f t="shared" ref="U7:U24" si="3">P7-Q7-R7-S7</f>
        <v>1940.76</v>
      </c>
    </row>
    <row r="8" spans="1:21" ht="20.100000000000001" customHeight="1">
      <c r="A8" s="3">
        <v>24</v>
      </c>
      <c r="B8" s="4" t="s">
        <v>144</v>
      </c>
      <c r="C8" s="3" t="s">
        <v>95</v>
      </c>
      <c r="D8" s="3" t="s">
        <v>94</v>
      </c>
      <c r="E8" s="4" t="s">
        <v>173</v>
      </c>
      <c r="F8" s="3">
        <v>31</v>
      </c>
      <c r="G8" s="5">
        <v>1500</v>
      </c>
      <c r="H8" s="5">
        <f t="shared" si="1"/>
        <v>48.387096774193552</v>
      </c>
      <c r="I8" s="3"/>
      <c r="J8" s="3"/>
      <c r="K8" s="3"/>
      <c r="L8" s="3"/>
      <c r="M8" s="5">
        <f t="shared" si="0"/>
        <v>0</v>
      </c>
      <c r="N8" s="3"/>
      <c r="O8" s="3"/>
      <c r="P8" s="5">
        <f t="shared" si="2"/>
        <v>1500</v>
      </c>
      <c r="Q8" s="3"/>
      <c r="R8" s="3"/>
      <c r="S8" s="3">
        <f>ROUND(MAX((P8-3500)*{0.03;0.1;0.2;0.25;0.3;0.35;0.45}-{0;105;555;1005;2755;5505;13505},0),2)</f>
        <v>0</v>
      </c>
      <c r="T8" s="3"/>
      <c r="U8" s="5">
        <f t="shared" si="3"/>
        <v>1500</v>
      </c>
    </row>
    <row r="9" spans="1:21" ht="20.100000000000001" customHeight="1">
      <c r="A9" s="3">
        <v>25</v>
      </c>
      <c r="B9" s="4" t="s">
        <v>145</v>
      </c>
      <c r="C9" s="3" t="s">
        <v>40</v>
      </c>
      <c r="D9" s="3" t="s">
        <v>96</v>
      </c>
      <c r="E9" s="4" t="s">
        <v>97</v>
      </c>
      <c r="F9" s="3">
        <v>31</v>
      </c>
      <c r="G9" s="5">
        <v>1500</v>
      </c>
      <c r="H9" s="5">
        <f t="shared" si="1"/>
        <v>48.387096774193552</v>
      </c>
      <c r="I9" s="3"/>
      <c r="J9" s="3"/>
      <c r="K9" s="3"/>
      <c r="L9" s="3"/>
      <c r="M9" s="5">
        <f t="shared" si="0"/>
        <v>0</v>
      </c>
      <c r="N9" s="3">
        <v>2131</v>
      </c>
      <c r="O9" s="3"/>
      <c r="P9" s="5">
        <f t="shared" si="2"/>
        <v>3631</v>
      </c>
      <c r="Q9" s="3"/>
      <c r="R9" s="3"/>
      <c r="S9" s="3">
        <f>ROUND(MAX((P9-3500)*{0.03;0.1;0.2;0.25;0.3;0.35;0.45}-{0;105;555;1005;2755;5505;13505},0),2)</f>
        <v>3.93</v>
      </c>
      <c r="T9" s="3"/>
      <c r="U9" s="5">
        <f t="shared" si="3"/>
        <v>3627.07</v>
      </c>
    </row>
    <row r="10" spans="1:21" ht="20.100000000000001" customHeight="1">
      <c r="A10" s="3">
        <v>26</v>
      </c>
      <c r="B10" s="4" t="s">
        <v>146</v>
      </c>
      <c r="C10" s="3" t="s">
        <v>98</v>
      </c>
      <c r="D10" s="3" t="s">
        <v>99</v>
      </c>
      <c r="E10" s="4" t="s">
        <v>100</v>
      </c>
      <c r="F10" s="3">
        <v>31</v>
      </c>
      <c r="G10" s="5">
        <v>4000</v>
      </c>
      <c r="H10" s="5">
        <f t="shared" si="1"/>
        <v>129.03225806451613</v>
      </c>
      <c r="I10" s="3"/>
      <c r="J10" s="3"/>
      <c r="K10" s="3"/>
      <c r="L10" s="3"/>
      <c r="M10" s="5">
        <f t="shared" si="0"/>
        <v>0</v>
      </c>
      <c r="N10" s="3"/>
      <c r="O10" s="3"/>
      <c r="P10" s="5">
        <f t="shared" si="2"/>
        <v>4000</v>
      </c>
      <c r="Q10" s="3"/>
      <c r="R10" s="3"/>
      <c r="S10" s="3">
        <f>ROUND(MAX((P10-3500)*{0.03;0.1;0.2;0.25;0.3;0.35;0.45}-{0;105;555;1005;2755;5505;13505},0),2)</f>
        <v>15</v>
      </c>
      <c r="T10" s="3"/>
      <c r="U10" s="5">
        <f t="shared" si="3"/>
        <v>3985</v>
      </c>
    </row>
    <row r="11" spans="1:21" ht="20.100000000000001" customHeight="1">
      <c r="A11" s="3">
        <v>27</v>
      </c>
      <c r="B11" s="4" t="s">
        <v>146</v>
      </c>
      <c r="C11" s="3"/>
      <c r="D11" s="3" t="s">
        <v>175</v>
      </c>
      <c r="E11" s="4"/>
      <c r="F11" s="3">
        <v>31</v>
      </c>
      <c r="G11" s="5">
        <v>6935</v>
      </c>
      <c r="H11" s="5">
        <f t="shared" si="1"/>
        <v>223.70967741935485</v>
      </c>
      <c r="I11" s="3"/>
      <c r="J11" s="3"/>
      <c r="K11" s="3"/>
      <c r="L11" s="3"/>
      <c r="M11" s="5">
        <f t="shared" si="0"/>
        <v>0</v>
      </c>
      <c r="N11" s="3"/>
      <c r="O11" s="3"/>
      <c r="P11" s="5">
        <f t="shared" si="2"/>
        <v>6935</v>
      </c>
      <c r="Q11" s="3"/>
      <c r="R11" s="3"/>
      <c r="S11" s="3">
        <f>ROUND(MAX((P11-3500)*{0.03;0.1;0.2;0.25;0.3;0.35;0.45}-{0;105;555;1005;2755;5505;13505},0),2)</f>
        <v>238.5</v>
      </c>
      <c r="T11" s="3"/>
      <c r="U11" s="5">
        <f t="shared" si="3"/>
        <v>6696.5</v>
      </c>
    </row>
    <row r="12" spans="1:21" ht="20.100000000000001" customHeight="1">
      <c r="A12" s="3">
        <v>28</v>
      </c>
      <c r="B12" s="4" t="s">
        <v>147</v>
      </c>
      <c r="C12" s="3" t="s">
        <v>101</v>
      </c>
      <c r="D12" s="3" t="s">
        <v>102</v>
      </c>
      <c r="E12" s="4" t="s">
        <v>103</v>
      </c>
      <c r="F12" s="3">
        <v>31</v>
      </c>
      <c r="G12" s="5">
        <v>2600</v>
      </c>
      <c r="H12" s="5">
        <f t="shared" si="1"/>
        <v>83.870967741935488</v>
      </c>
      <c r="I12" s="3"/>
      <c r="J12" s="3"/>
      <c r="K12" s="3"/>
      <c r="L12" s="3"/>
      <c r="M12" s="5">
        <f t="shared" si="0"/>
        <v>0</v>
      </c>
      <c r="N12" s="3"/>
      <c r="O12" s="3"/>
      <c r="P12" s="5">
        <f t="shared" si="2"/>
        <v>2600</v>
      </c>
      <c r="Q12" s="3"/>
      <c r="R12" s="3"/>
      <c r="S12" s="3">
        <f>ROUND(MAX((P12-3500)*{0.03;0.1;0.2;0.25;0.3;0.35;0.45}-{0;105;555;1005;2755;5505;13505},0),2)</f>
        <v>0</v>
      </c>
      <c r="T12" s="3"/>
      <c r="U12" s="5">
        <f t="shared" si="3"/>
        <v>2600</v>
      </c>
    </row>
    <row r="13" spans="1:21" ht="20.100000000000001" customHeight="1">
      <c r="A13" s="3">
        <v>29</v>
      </c>
      <c r="B13" s="4" t="s">
        <v>148</v>
      </c>
      <c r="C13" s="3"/>
      <c r="D13" s="3" t="s">
        <v>104</v>
      </c>
      <c r="E13" s="4" t="s">
        <v>105</v>
      </c>
      <c r="F13" s="3">
        <v>31</v>
      </c>
      <c r="G13" s="5">
        <v>3000</v>
      </c>
      <c r="H13" s="5">
        <f t="shared" si="1"/>
        <v>96.774193548387103</v>
      </c>
      <c r="I13" s="3"/>
      <c r="J13" s="3"/>
      <c r="K13" s="3"/>
      <c r="L13" s="3"/>
      <c r="M13" s="5">
        <f t="shared" si="0"/>
        <v>0</v>
      </c>
      <c r="N13" s="3"/>
      <c r="O13" s="3"/>
      <c r="P13" s="5">
        <f t="shared" si="2"/>
        <v>2670</v>
      </c>
      <c r="Q13" s="3"/>
      <c r="R13" s="3"/>
      <c r="S13" s="3">
        <f>ROUND(MAX((P13-3500)*{0.03;0.1;0.2;0.25;0.3;0.35;0.45}-{0;105;555;1005;2755;5505;13505},0),2)</f>
        <v>0</v>
      </c>
      <c r="T13" s="3">
        <v>330</v>
      </c>
      <c r="U13" s="5">
        <f t="shared" si="3"/>
        <v>2670</v>
      </c>
    </row>
    <row r="14" spans="1:21" ht="20.100000000000001" customHeight="1">
      <c r="A14" s="3">
        <v>30</v>
      </c>
      <c r="B14" s="4" t="s">
        <v>149</v>
      </c>
      <c r="C14" s="3"/>
      <c r="D14" s="3" t="s">
        <v>106</v>
      </c>
      <c r="E14" s="4" t="s">
        <v>107</v>
      </c>
      <c r="F14" s="3">
        <v>31</v>
      </c>
      <c r="G14" s="5">
        <v>3000</v>
      </c>
      <c r="H14" s="5">
        <f t="shared" si="1"/>
        <v>96.774193548387103</v>
      </c>
      <c r="I14" s="3"/>
      <c r="J14" s="3"/>
      <c r="K14" s="3"/>
      <c r="L14" s="3"/>
      <c r="M14" s="5">
        <f t="shared" si="0"/>
        <v>0</v>
      </c>
      <c r="N14" s="3"/>
      <c r="O14" s="3"/>
      <c r="P14" s="5">
        <f t="shared" si="2"/>
        <v>3000</v>
      </c>
      <c r="Q14" s="3"/>
      <c r="R14" s="3"/>
      <c r="S14" s="3">
        <f>ROUND(MAX((P14-3500)*{0.03;0.1;0.2;0.25;0.3;0.35;0.45}-{0;105;555;1005;2755;5505;13505},0),2)</f>
        <v>0</v>
      </c>
      <c r="T14" s="3"/>
      <c r="U14" s="5">
        <f t="shared" si="3"/>
        <v>3000</v>
      </c>
    </row>
    <row r="15" spans="1:21" ht="20.100000000000001" customHeight="1">
      <c r="A15" s="3">
        <v>31</v>
      </c>
      <c r="B15" s="4" t="s">
        <v>150</v>
      </c>
      <c r="C15" s="3"/>
      <c r="D15" s="3" t="s">
        <v>108</v>
      </c>
      <c r="E15" s="4" t="s">
        <v>174</v>
      </c>
      <c r="F15" s="3">
        <v>31</v>
      </c>
      <c r="G15" s="5">
        <v>1200</v>
      </c>
      <c r="H15" s="5">
        <f t="shared" si="1"/>
        <v>38.70967741935484</v>
      </c>
      <c r="I15" s="3"/>
      <c r="J15" s="3"/>
      <c r="K15" s="3"/>
      <c r="L15" s="3"/>
      <c r="M15" s="5">
        <f t="shared" si="0"/>
        <v>0</v>
      </c>
      <c r="N15" s="3"/>
      <c r="O15" s="3"/>
      <c r="P15" s="5">
        <f t="shared" si="2"/>
        <v>1200</v>
      </c>
      <c r="Q15" s="3"/>
      <c r="R15" s="3"/>
      <c r="S15" s="3">
        <f>ROUND(MAX((P15-3500)*{0.03;0.1;0.2;0.25;0.3;0.35;0.45}-{0;105;555;1005;2755;5505;13505},0),2)</f>
        <v>0</v>
      </c>
      <c r="T15" s="3"/>
      <c r="U15" s="5">
        <f t="shared" si="3"/>
        <v>1200</v>
      </c>
    </row>
    <row r="16" spans="1:21" ht="20.100000000000001" customHeight="1">
      <c r="A16" s="3">
        <v>32</v>
      </c>
      <c r="B16" s="4" t="s">
        <v>150</v>
      </c>
      <c r="C16" s="3"/>
      <c r="D16" s="3" t="s">
        <v>108</v>
      </c>
      <c r="E16" s="4" t="s">
        <v>109</v>
      </c>
      <c r="F16" s="3">
        <v>5</v>
      </c>
      <c r="G16" s="5">
        <v>1200</v>
      </c>
      <c r="H16" s="5">
        <f t="shared" si="1"/>
        <v>38.70967741935484</v>
      </c>
      <c r="I16" s="3"/>
      <c r="J16" s="3"/>
      <c r="K16" s="3"/>
      <c r="L16" s="3"/>
      <c r="M16" s="5">
        <f t="shared" si="0"/>
        <v>0</v>
      </c>
      <c r="N16" s="3"/>
      <c r="O16" s="3"/>
      <c r="P16" s="5">
        <f t="shared" si="2"/>
        <v>193.54838709677421</v>
      </c>
      <c r="Q16" s="3"/>
      <c r="R16" s="3"/>
      <c r="S16" s="3">
        <f>ROUND(MAX((P16-3500)*{0.03;0.1;0.2;0.25;0.3;0.35;0.45}-{0;105;555;1005;2755;5505;13505},0),2)</f>
        <v>0</v>
      </c>
      <c r="T16" s="3"/>
      <c r="U16" s="5">
        <f t="shared" si="3"/>
        <v>193.54838709677421</v>
      </c>
    </row>
    <row r="17" spans="1:21" ht="20.100000000000001" customHeight="1">
      <c r="A17" s="3">
        <v>33</v>
      </c>
      <c r="B17" s="4"/>
      <c r="C17" s="3"/>
      <c r="D17" s="3" t="s">
        <v>24</v>
      </c>
      <c r="E17" s="4"/>
      <c r="F17" s="3">
        <v>31</v>
      </c>
      <c r="G17" s="5">
        <v>3500</v>
      </c>
      <c r="H17" s="5">
        <f t="shared" si="1"/>
        <v>112.90322580645162</v>
      </c>
      <c r="I17" s="3"/>
      <c r="J17" s="3"/>
      <c r="K17" s="3"/>
      <c r="L17" s="3"/>
      <c r="M17" s="5">
        <f t="shared" si="0"/>
        <v>0</v>
      </c>
      <c r="N17" s="3"/>
      <c r="O17" s="3"/>
      <c r="P17" s="5">
        <f t="shared" si="2"/>
        <v>3500</v>
      </c>
      <c r="Q17" s="3"/>
      <c r="R17" s="3"/>
      <c r="S17" s="3">
        <f>ROUND(MAX((P17-3500)*{0.03;0.1;0.2;0.25;0.3;0.35;0.45}-{0;105;555;1005;2755;5505;13505},0),2)</f>
        <v>0</v>
      </c>
      <c r="T17" s="3"/>
      <c r="U17" s="5">
        <f t="shared" si="3"/>
        <v>3500</v>
      </c>
    </row>
    <row r="18" spans="1:21" ht="20.100000000000001" customHeight="1">
      <c r="A18" s="3">
        <v>34</v>
      </c>
      <c r="B18" s="4" t="s">
        <v>151</v>
      </c>
      <c r="C18" s="3" t="s">
        <v>111</v>
      </c>
      <c r="D18" s="3" t="s">
        <v>110</v>
      </c>
      <c r="E18" s="4" t="s">
        <v>112</v>
      </c>
      <c r="F18" s="3">
        <v>31</v>
      </c>
      <c r="G18" s="5">
        <v>3000</v>
      </c>
      <c r="H18" s="5">
        <f t="shared" si="1"/>
        <v>96.774193548387103</v>
      </c>
      <c r="I18" s="3"/>
      <c r="J18" s="3"/>
      <c r="K18" s="3"/>
      <c r="L18" s="3"/>
      <c r="M18" s="5">
        <f t="shared" si="0"/>
        <v>0</v>
      </c>
      <c r="N18" s="3">
        <v>145</v>
      </c>
      <c r="O18" s="3"/>
      <c r="P18" s="5">
        <f t="shared" si="2"/>
        <v>3145</v>
      </c>
      <c r="Q18" s="3">
        <v>18.7</v>
      </c>
      <c r="R18" s="3"/>
      <c r="S18" s="3">
        <f>ROUND(MAX((P18-3500)*{0.03;0.1;0.2;0.25;0.3;0.35;0.45}-{0;105;555;1005;2755;5505;13505},0),2)</f>
        <v>0</v>
      </c>
      <c r="T18" s="3"/>
      <c r="U18" s="5">
        <f t="shared" si="3"/>
        <v>3126.3</v>
      </c>
    </row>
    <row r="19" spans="1:21" ht="20.100000000000001" customHeight="1">
      <c r="A19" s="3">
        <v>35</v>
      </c>
      <c r="B19" s="4" t="s">
        <v>152</v>
      </c>
      <c r="C19" s="3" t="s">
        <v>114</v>
      </c>
      <c r="D19" s="3" t="s">
        <v>113</v>
      </c>
      <c r="E19" s="4" t="s">
        <v>115</v>
      </c>
      <c r="F19" s="3">
        <v>31</v>
      </c>
      <c r="G19" s="5">
        <v>7000</v>
      </c>
      <c r="H19" s="5">
        <f t="shared" si="1"/>
        <v>225.80645161290323</v>
      </c>
      <c r="I19" s="3"/>
      <c r="J19" s="3"/>
      <c r="K19" s="3"/>
      <c r="L19" s="3"/>
      <c r="M19" s="5">
        <f t="shared" si="0"/>
        <v>0</v>
      </c>
      <c r="N19" s="3"/>
      <c r="O19" s="3"/>
      <c r="P19" s="5">
        <f t="shared" si="2"/>
        <v>7000</v>
      </c>
      <c r="Q19" s="3"/>
      <c r="R19" s="3"/>
      <c r="S19" s="3">
        <f>ROUND(MAX((P19-3500)*{0.03;0.1;0.2;0.25;0.3;0.35;0.45}-{0;105;555;1005;2755;5505;13505},0),2)</f>
        <v>245</v>
      </c>
      <c r="T19" s="3"/>
      <c r="U19" s="5">
        <f t="shared" si="3"/>
        <v>6755</v>
      </c>
    </row>
    <row r="20" spans="1:21" ht="20.100000000000001" customHeight="1">
      <c r="A20" s="3">
        <v>36</v>
      </c>
      <c r="B20" s="4" t="s">
        <v>153</v>
      </c>
      <c r="C20" s="3" t="s">
        <v>117</v>
      </c>
      <c r="D20" s="3" t="s">
        <v>116</v>
      </c>
      <c r="E20" s="4" t="s">
        <v>118</v>
      </c>
      <c r="F20" s="3">
        <v>31</v>
      </c>
      <c r="G20" s="5">
        <v>3500</v>
      </c>
      <c r="H20" s="5">
        <f t="shared" si="1"/>
        <v>112.90322580645162</v>
      </c>
      <c r="I20" s="3"/>
      <c r="J20" s="3"/>
      <c r="K20" s="3"/>
      <c r="L20" s="3"/>
      <c r="M20" s="5">
        <f t="shared" si="0"/>
        <v>0</v>
      </c>
      <c r="N20" s="3"/>
      <c r="O20" s="3"/>
      <c r="P20" s="5">
        <f t="shared" si="2"/>
        <v>3500</v>
      </c>
      <c r="Q20" s="3"/>
      <c r="R20" s="3"/>
      <c r="S20" s="3">
        <f>ROUND(MAX((P20-3500)*{0.03;0.1;0.2;0.25;0.3;0.35;0.45}-{0;105;555;1005;2755;5505;13505},0),2)</f>
        <v>0</v>
      </c>
      <c r="T20" s="3"/>
      <c r="U20" s="5">
        <f t="shared" si="3"/>
        <v>3500</v>
      </c>
    </row>
    <row r="21" spans="1:21" ht="20.100000000000001" customHeight="1">
      <c r="A21" s="3">
        <v>37</v>
      </c>
      <c r="B21" s="4" t="s">
        <v>153</v>
      </c>
      <c r="C21" s="3"/>
      <c r="D21" s="3" t="s">
        <v>119</v>
      </c>
      <c r="E21" s="4"/>
      <c r="F21" s="3">
        <v>31</v>
      </c>
      <c r="G21" s="5">
        <v>2000</v>
      </c>
      <c r="H21" s="5">
        <f t="shared" si="1"/>
        <v>64.516129032258064</v>
      </c>
      <c r="I21" s="3"/>
      <c r="J21" s="3"/>
      <c r="K21" s="3"/>
      <c r="L21" s="3"/>
      <c r="M21" s="5">
        <f t="shared" si="0"/>
        <v>0</v>
      </c>
      <c r="N21" s="3"/>
      <c r="O21" s="3"/>
      <c r="P21" s="5">
        <f t="shared" si="2"/>
        <v>2000</v>
      </c>
      <c r="Q21" s="3"/>
      <c r="R21" s="3"/>
      <c r="S21" s="3">
        <f>ROUND(MAX((P21-3500)*{0.03;0.1;0.2;0.25;0.3;0.35;0.45}-{0;105;555;1005;2755;5505;13505},0),2)</f>
        <v>0</v>
      </c>
      <c r="T21" s="3"/>
      <c r="U21" s="5">
        <f t="shared" si="3"/>
        <v>2000</v>
      </c>
    </row>
    <row r="22" spans="1:21" ht="20.100000000000001" customHeight="1">
      <c r="A22" s="3">
        <v>38</v>
      </c>
      <c r="B22" s="4" t="s">
        <v>154</v>
      </c>
      <c r="C22" s="3" t="s">
        <v>117</v>
      </c>
      <c r="D22" s="3" t="s">
        <v>120</v>
      </c>
      <c r="E22" s="4" t="s">
        <v>121</v>
      </c>
      <c r="F22" s="3">
        <v>31</v>
      </c>
      <c r="G22" s="5">
        <v>3500</v>
      </c>
      <c r="H22" s="5">
        <f t="shared" si="1"/>
        <v>112.90322580645162</v>
      </c>
      <c r="I22" s="3"/>
      <c r="J22" s="3"/>
      <c r="K22" s="3"/>
      <c r="L22" s="3"/>
      <c r="M22" s="5">
        <f t="shared" si="0"/>
        <v>0</v>
      </c>
      <c r="N22" s="3"/>
      <c r="O22" s="3"/>
      <c r="P22" s="5">
        <f t="shared" si="2"/>
        <v>3500</v>
      </c>
      <c r="Q22" s="3"/>
      <c r="R22" s="3"/>
      <c r="S22" s="3">
        <f>ROUND(MAX((P22-3500)*{0.03;0.1;0.2;0.25;0.3;0.35;0.45}-{0;105;555;1005;2755;5505;13505},0),2)</f>
        <v>0</v>
      </c>
      <c r="T22" s="3"/>
      <c r="U22" s="5">
        <f t="shared" si="3"/>
        <v>3500</v>
      </c>
    </row>
    <row r="23" spans="1:21" ht="20.100000000000001" customHeight="1">
      <c r="A23" s="3">
        <v>39</v>
      </c>
      <c r="B23" s="4" t="s">
        <v>154</v>
      </c>
      <c r="C23" s="3"/>
      <c r="D23" s="3" t="s">
        <v>122</v>
      </c>
      <c r="E23" s="4"/>
      <c r="F23" s="3">
        <v>31</v>
      </c>
      <c r="G23" s="5">
        <v>2000</v>
      </c>
      <c r="H23" s="5">
        <f t="shared" si="1"/>
        <v>64.516129032258064</v>
      </c>
      <c r="I23" s="3"/>
      <c r="J23" s="3"/>
      <c r="K23" s="3"/>
      <c r="L23" s="3"/>
      <c r="M23" s="5">
        <f t="shared" si="0"/>
        <v>0</v>
      </c>
      <c r="N23" s="3"/>
      <c r="O23" s="3"/>
      <c r="P23" s="5">
        <f t="shared" si="2"/>
        <v>2000</v>
      </c>
      <c r="Q23" s="3"/>
      <c r="R23" s="3"/>
      <c r="S23" s="3">
        <f>ROUND(MAX((P23-3500)*{0.03;0.1;0.2;0.25;0.3;0.35;0.45}-{0;105;555;1005;2755;5505;13505},0),2)</f>
        <v>0</v>
      </c>
      <c r="T23" s="3"/>
      <c r="U23" s="5">
        <f t="shared" si="3"/>
        <v>2000</v>
      </c>
    </row>
    <row r="24" spans="1:21" ht="20.100000000000001" customHeight="1">
      <c r="A24" s="3">
        <v>40</v>
      </c>
      <c r="B24" s="4" t="s">
        <v>155</v>
      </c>
      <c r="C24" s="3"/>
      <c r="D24" s="3" t="s">
        <v>123</v>
      </c>
      <c r="E24" s="4" t="s">
        <v>124</v>
      </c>
      <c r="F24" s="3">
        <v>31</v>
      </c>
      <c r="G24" s="5">
        <v>3724.18</v>
      </c>
      <c r="H24" s="5">
        <f t="shared" si="1"/>
        <v>120.13483870967741</v>
      </c>
      <c r="I24" s="3"/>
      <c r="J24" s="3"/>
      <c r="K24" s="3"/>
      <c r="L24" s="3"/>
      <c r="M24" s="5">
        <f t="shared" si="0"/>
        <v>0</v>
      </c>
      <c r="N24" s="3"/>
      <c r="O24" s="3"/>
      <c r="P24" s="5">
        <f t="shared" si="2"/>
        <v>3500</v>
      </c>
      <c r="Q24" s="3"/>
      <c r="R24" s="3"/>
      <c r="S24" s="3">
        <f>ROUND(MAX((P24-3500)*{0.03;0.1;0.2;0.25;0.3;0.35;0.45}-{0;105;555;1005;2755;5505;13505},0),2)</f>
        <v>0</v>
      </c>
      <c r="T24" s="3">
        <v>224.18</v>
      </c>
      <c r="U24" s="5">
        <f t="shared" si="3"/>
        <v>3500</v>
      </c>
    </row>
    <row r="25" spans="1:21" ht="20.100000000000001" customHeight="1">
      <c r="A25" s="26" t="s">
        <v>46</v>
      </c>
      <c r="B25" s="26"/>
      <c r="C25" s="26"/>
      <c r="D25" s="26"/>
      <c r="E25" s="26"/>
      <c r="F25" s="26"/>
      <c r="G25" s="26"/>
      <c r="H25" s="26"/>
      <c r="I25" s="3"/>
      <c r="J25" s="3"/>
      <c r="K25" s="3"/>
      <c r="L25" s="3"/>
      <c r="M25" s="5"/>
      <c r="N25" s="3"/>
      <c r="O25" s="3"/>
      <c r="P25" s="6">
        <f t="shared" ref="P25:U25" si="4">SUM(P5:P24)</f>
        <v>59735.548387096773</v>
      </c>
      <c r="Q25" s="7">
        <f t="shared" si="4"/>
        <v>154.5</v>
      </c>
      <c r="R25" s="7">
        <f t="shared" si="4"/>
        <v>30</v>
      </c>
      <c r="S25" s="7">
        <f t="shared" si="4"/>
        <v>502.43</v>
      </c>
      <c r="T25" s="7">
        <f t="shared" si="4"/>
        <v>554.18000000000006</v>
      </c>
      <c r="U25" s="6">
        <f t="shared" si="4"/>
        <v>59048.61838709678</v>
      </c>
    </row>
    <row r="26" spans="1:21" ht="30" customHeight="1">
      <c r="A26" s="18" t="s">
        <v>47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24.95" customHeight="1"/>
  </sheetData>
  <mergeCells count="21">
    <mergeCell ref="A1:U1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P3:P4"/>
    <mergeCell ref="Q3:T3"/>
    <mergeCell ref="U3:U4"/>
    <mergeCell ref="A25:H25"/>
    <mergeCell ref="A26:U26"/>
    <mergeCell ref="I3:I4"/>
    <mergeCell ref="J3:J4"/>
    <mergeCell ref="K3:K4"/>
    <mergeCell ref="L3:M3"/>
    <mergeCell ref="N3:N4"/>
    <mergeCell ref="O3:O4"/>
  </mergeCells>
  <phoneticPr fontId="1" type="noConversion"/>
  <pageMargins left="0.31" right="0.26" top="0.31" bottom="0.27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W26" sqref="W26"/>
    </sheetView>
  </sheetViews>
  <sheetFormatPr defaultRowHeight="13.5"/>
  <cols>
    <col min="1" max="1" width="4.875" customWidth="1"/>
    <col min="2" max="2" width="15.625" customWidth="1"/>
    <col min="3" max="3" width="6.25" customWidth="1"/>
    <col min="4" max="4" width="5.25" customWidth="1"/>
    <col min="5" max="5" width="14.625" style="1" customWidth="1"/>
    <col min="6" max="6" width="5.5" customWidth="1"/>
    <col min="7" max="7" width="8.375" style="2" customWidth="1"/>
    <col min="8" max="8" width="6.625" style="2" customWidth="1"/>
    <col min="9" max="9" width="6.375" customWidth="1"/>
    <col min="10" max="10" width="5.75" customWidth="1"/>
    <col min="11" max="11" width="4.875" customWidth="1"/>
    <col min="12" max="12" width="3.875" customWidth="1"/>
    <col min="13" max="13" width="6.625" customWidth="1"/>
    <col min="14" max="15" width="4.125" customWidth="1"/>
    <col min="16" max="16" width="8.375" customWidth="1"/>
    <col min="17" max="20" width="6" customWidth="1"/>
    <col min="21" max="21" width="8.25" customWidth="1"/>
  </cols>
  <sheetData>
    <row r="1" spans="1:21" ht="30" customHeight="1">
      <c r="A1" s="22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>
      <c r="A2" s="28" t="s">
        <v>165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20.100000000000001" customHeight="1">
      <c r="A3" s="16" t="s">
        <v>0</v>
      </c>
      <c r="B3" s="16" t="s">
        <v>1</v>
      </c>
      <c r="C3" s="16" t="s">
        <v>2</v>
      </c>
      <c r="D3" s="16" t="s">
        <v>3</v>
      </c>
      <c r="E3" s="26" t="s">
        <v>4</v>
      </c>
      <c r="F3" s="16" t="s">
        <v>5</v>
      </c>
      <c r="G3" s="14" t="s">
        <v>6</v>
      </c>
      <c r="H3" s="14" t="s">
        <v>15</v>
      </c>
      <c r="I3" s="16" t="s">
        <v>14</v>
      </c>
      <c r="J3" s="16" t="s">
        <v>7</v>
      </c>
      <c r="K3" s="16" t="s">
        <v>9</v>
      </c>
      <c r="L3" s="16" t="s">
        <v>8</v>
      </c>
      <c r="M3" s="16"/>
      <c r="N3" s="16" t="s">
        <v>10</v>
      </c>
      <c r="O3" s="16" t="s">
        <v>11</v>
      </c>
      <c r="P3" s="16" t="s">
        <v>18</v>
      </c>
      <c r="Q3" s="16" t="s">
        <v>12</v>
      </c>
      <c r="R3" s="16"/>
      <c r="S3" s="16"/>
      <c r="T3" s="16"/>
      <c r="U3" s="16" t="s">
        <v>13</v>
      </c>
    </row>
    <row r="4" spans="1:21" ht="20.100000000000001" customHeight="1" thickBot="1">
      <c r="A4" s="17"/>
      <c r="B4" s="17"/>
      <c r="C4" s="17"/>
      <c r="D4" s="17"/>
      <c r="E4" s="27"/>
      <c r="F4" s="17"/>
      <c r="G4" s="15"/>
      <c r="H4" s="15"/>
      <c r="I4" s="17"/>
      <c r="J4" s="17"/>
      <c r="K4" s="17"/>
      <c r="L4" s="13" t="s">
        <v>16</v>
      </c>
      <c r="M4" s="13" t="s">
        <v>17</v>
      </c>
      <c r="N4" s="17"/>
      <c r="O4" s="17"/>
      <c r="P4" s="17"/>
      <c r="Q4" s="13" t="s">
        <v>19</v>
      </c>
      <c r="R4" s="13" t="s">
        <v>20</v>
      </c>
      <c r="S4" s="13" t="s">
        <v>22</v>
      </c>
      <c r="T4" s="13" t="s">
        <v>21</v>
      </c>
      <c r="U4" s="17"/>
    </row>
    <row r="5" spans="1:21" ht="20.100000000000001" customHeight="1" thickTop="1">
      <c r="A5" s="11">
        <v>41</v>
      </c>
      <c r="B5" s="10"/>
      <c r="C5" s="11"/>
      <c r="D5" s="11"/>
      <c r="E5" s="10"/>
      <c r="F5" s="11"/>
      <c r="G5" s="12"/>
      <c r="H5" s="12">
        <f>G5/31</f>
        <v>0</v>
      </c>
      <c r="I5" s="11"/>
      <c r="J5" s="11"/>
      <c r="K5" s="11"/>
      <c r="L5" s="11"/>
      <c r="M5" s="12">
        <f>L5*H5</f>
        <v>0</v>
      </c>
      <c r="N5" s="11"/>
      <c r="O5" s="11"/>
      <c r="P5" s="12">
        <f>H5*F5+I5+J5+K5+M5+N5+O5-T5</f>
        <v>0</v>
      </c>
      <c r="Q5" s="11"/>
      <c r="R5" s="11"/>
      <c r="S5" s="11">
        <f>ROUND(MAX((P5-3500)*{0.03;0.1;0.2;0.25;0.3;0.35;0.45}-{0;105;555;1005;2755;5505;13505},0),2)</f>
        <v>0</v>
      </c>
      <c r="T5" s="11"/>
      <c r="U5" s="12">
        <f>P5-Q5-R5-S5</f>
        <v>0</v>
      </c>
    </row>
    <row r="6" spans="1:21" ht="20.100000000000001" customHeight="1">
      <c r="A6" s="3">
        <v>42</v>
      </c>
      <c r="B6" s="4"/>
      <c r="C6" s="3"/>
      <c r="D6" s="3"/>
      <c r="E6" s="4"/>
      <c r="F6" s="3"/>
      <c r="G6" s="5"/>
      <c r="H6" s="5">
        <f>G6/31</f>
        <v>0</v>
      </c>
      <c r="I6" s="3"/>
      <c r="J6" s="3"/>
      <c r="K6" s="3"/>
      <c r="L6" s="3"/>
      <c r="M6" s="5">
        <f t="shared" ref="M6:M24" si="0">L6*H6</f>
        <v>0</v>
      </c>
      <c r="N6" s="3"/>
      <c r="O6" s="3"/>
      <c r="P6" s="5">
        <f>H6*F6+I6+J6+K6+M6+N6+O6-T6</f>
        <v>0</v>
      </c>
      <c r="Q6" s="3"/>
      <c r="R6" s="3"/>
      <c r="S6" s="3">
        <f>ROUND(MAX((P6-3500)*{0.03;0.1;0.2;0.25;0.3;0.35;0.45}-{0;105;555;1005;2755;5505;13505},0),2)</f>
        <v>0</v>
      </c>
      <c r="T6" s="3"/>
      <c r="U6" s="5">
        <f>P6-Q6-R6-S6</f>
        <v>0</v>
      </c>
    </row>
    <row r="7" spans="1:21" ht="20.100000000000001" customHeight="1">
      <c r="A7" s="11">
        <v>43</v>
      </c>
      <c r="B7" s="4"/>
      <c r="C7" s="3"/>
      <c r="D7" s="3"/>
      <c r="E7" s="4"/>
      <c r="F7" s="3"/>
      <c r="G7" s="5"/>
      <c r="H7" s="5">
        <f t="shared" ref="H7:H24" si="1">G7/31</f>
        <v>0</v>
      </c>
      <c r="I7" s="3"/>
      <c r="J7" s="3"/>
      <c r="K7" s="3"/>
      <c r="L7" s="3"/>
      <c r="M7" s="5">
        <f t="shared" si="0"/>
        <v>0</v>
      </c>
      <c r="N7" s="3"/>
      <c r="O7" s="3"/>
      <c r="P7" s="5">
        <f t="shared" ref="P7:P24" si="2">H7*F7+I7+J7+K7+M7+N7+O7-T7</f>
        <v>0</v>
      </c>
      <c r="Q7" s="3"/>
      <c r="R7" s="3"/>
      <c r="S7" s="3">
        <f>ROUND(MAX((P7-3500)*{0.03;0.1;0.2;0.25;0.3;0.35;0.45}-{0;105;555;1005;2755;5505;13505},0),2)</f>
        <v>0</v>
      </c>
      <c r="T7" s="3"/>
      <c r="U7" s="5">
        <f t="shared" ref="U7:U24" si="3">P7-Q7-R7-S7</f>
        <v>0</v>
      </c>
    </row>
    <row r="8" spans="1:21" ht="20.100000000000001" customHeight="1">
      <c r="A8" s="3">
        <v>44</v>
      </c>
      <c r="B8" s="4"/>
      <c r="C8" s="3"/>
      <c r="D8" s="3"/>
      <c r="E8" s="4"/>
      <c r="F8" s="3"/>
      <c r="G8" s="5"/>
      <c r="H8" s="5">
        <f t="shared" si="1"/>
        <v>0</v>
      </c>
      <c r="I8" s="3"/>
      <c r="J8" s="3"/>
      <c r="K8" s="3"/>
      <c r="L8" s="3"/>
      <c r="M8" s="5">
        <f t="shared" si="0"/>
        <v>0</v>
      </c>
      <c r="N8" s="3"/>
      <c r="O8" s="3"/>
      <c r="P8" s="5">
        <f t="shared" si="2"/>
        <v>0</v>
      </c>
      <c r="Q8" s="3"/>
      <c r="R8" s="3"/>
      <c r="S8" s="3">
        <f>ROUND(MAX((P8-3500)*{0.03;0.1;0.2;0.25;0.3;0.35;0.45}-{0;105;555;1005;2755;5505;13505},0),2)</f>
        <v>0</v>
      </c>
      <c r="T8" s="3"/>
      <c r="U8" s="5">
        <f t="shared" si="3"/>
        <v>0</v>
      </c>
    </row>
    <row r="9" spans="1:21" ht="20.100000000000001" customHeight="1">
      <c r="A9" s="11">
        <v>45</v>
      </c>
      <c r="B9" s="4"/>
      <c r="C9" s="3"/>
      <c r="D9" s="3"/>
      <c r="E9" s="4"/>
      <c r="F9" s="3"/>
      <c r="G9" s="5"/>
      <c r="H9" s="5">
        <f t="shared" si="1"/>
        <v>0</v>
      </c>
      <c r="I9" s="3"/>
      <c r="J9" s="3"/>
      <c r="K9" s="3"/>
      <c r="L9" s="3"/>
      <c r="M9" s="5">
        <f t="shared" si="0"/>
        <v>0</v>
      </c>
      <c r="N9" s="3"/>
      <c r="O9" s="3"/>
      <c r="P9" s="5">
        <f t="shared" si="2"/>
        <v>0</v>
      </c>
      <c r="Q9" s="3"/>
      <c r="R9" s="3"/>
      <c r="S9" s="3">
        <f>ROUND(MAX((P9-3500)*{0.03;0.1;0.2;0.25;0.3;0.35;0.45}-{0;105;555;1005;2755;5505;13505},0),2)</f>
        <v>0</v>
      </c>
      <c r="T9" s="3"/>
      <c r="U9" s="5">
        <f t="shared" si="3"/>
        <v>0</v>
      </c>
    </row>
    <row r="10" spans="1:21" ht="20.100000000000001" customHeight="1">
      <c r="A10" s="3">
        <v>46</v>
      </c>
      <c r="B10" s="4"/>
      <c r="C10" s="3"/>
      <c r="D10" s="3"/>
      <c r="E10" s="4"/>
      <c r="F10" s="3"/>
      <c r="G10" s="5"/>
      <c r="H10" s="5">
        <f t="shared" si="1"/>
        <v>0</v>
      </c>
      <c r="I10" s="3"/>
      <c r="J10" s="3"/>
      <c r="K10" s="3"/>
      <c r="L10" s="3"/>
      <c r="M10" s="5">
        <f t="shared" si="0"/>
        <v>0</v>
      </c>
      <c r="N10" s="3"/>
      <c r="O10" s="3"/>
      <c r="P10" s="5">
        <f t="shared" si="2"/>
        <v>0</v>
      </c>
      <c r="Q10" s="3"/>
      <c r="R10" s="3"/>
      <c r="S10" s="3">
        <f>ROUND(MAX((P10-3500)*{0.03;0.1;0.2;0.25;0.3;0.35;0.45}-{0;105;555;1005;2755;5505;13505},0),2)</f>
        <v>0</v>
      </c>
      <c r="T10" s="3"/>
      <c r="U10" s="5">
        <f t="shared" si="3"/>
        <v>0</v>
      </c>
    </row>
    <row r="11" spans="1:21" ht="20.100000000000001" customHeight="1">
      <c r="A11" s="11">
        <v>47</v>
      </c>
      <c r="B11" s="4"/>
      <c r="C11" s="3"/>
      <c r="D11" s="3"/>
      <c r="E11" s="4"/>
      <c r="F11" s="3"/>
      <c r="G11" s="5"/>
      <c r="H11" s="5">
        <f t="shared" si="1"/>
        <v>0</v>
      </c>
      <c r="I11" s="3"/>
      <c r="J11" s="3"/>
      <c r="K11" s="3"/>
      <c r="L11" s="3"/>
      <c r="M11" s="5">
        <f t="shared" si="0"/>
        <v>0</v>
      </c>
      <c r="N11" s="3"/>
      <c r="O11" s="3"/>
      <c r="P11" s="5">
        <f t="shared" si="2"/>
        <v>0</v>
      </c>
      <c r="Q11" s="3"/>
      <c r="R11" s="3"/>
      <c r="S11" s="3">
        <f>ROUND(MAX((P11-3500)*{0.03;0.1;0.2;0.25;0.3;0.35;0.45}-{0;105;555;1005;2755;5505;13505},0),2)</f>
        <v>0</v>
      </c>
      <c r="T11" s="3"/>
      <c r="U11" s="5">
        <f t="shared" si="3"/>
        <v>0</v>
      </c>
    </row>
    <row r="12" spans="1:21" ht="20.100000000000001" customHeight="1">
      <c r="A12" s="3">
        <v>48</v>
      </c>
      <c r="B12" s="4"/>
      <c r="C12" s="3"/>
      <c r="D12" s="3"/>
      <c r="E12" s="4"/>
      <c r="F12" s="3"/>
      <c r="G12" s="5"/>
      <c r="H12" s="5">
        <f t="shared" si="1"/>
        <v>0</v>
      </c>
      <c r="I12" s="3"/>
      <c r="J12" s="3"/>
      <c r="K12" s="3"/>
      <c r="L12" s="3"/>
      <c r="M12" s="5">
        <f t="shared" si="0"/>
        <v>0</v>
      </c>
      <c r="N12" s="3"/>
      <c r="O12" s="3"/>
      <c r="P12" s="5">
        <f t="shared" si="2"/>
        <v>0</v>
      </c>
      <c r="Q12" s="3"/>
      <c r="R12" s="3"/>
      <c r="S12" s="3">
        <f>ROUND(MAX((P12-3500)*{0.03;0.1;0.2;0.25;0.3;0.35;0.45}-{0;105;555;1005;2755;5505;13505},0),2)</f>
        <v>0</v>
      </c>
      <c r="T12" s="3"/>
      <c r="U12" s="5">
        <f t="shared" si="3"/>
        <v>0</v>
      </c>
    </row>
    <row r="13" spans="1:21" ht="20.100000000000001" customHeight="1">
      <c r="A13" s="11">
        <v>49</v>
      </c>
      <c r="B13" s="4"/>
      <c r="C13" s="3"/>
      <c r="D13" s="3"/>
      <c r="E13" s="4"/>
      <c r="F13" s="3"/>
      <c r="G13" s="5"/>
      <c r="H13" s="5">
        <f t="shared" si="1"/>
        <v>0</v>
      </c>
      <c r="I13" s="3"/>
      <c r="J13" s="3"/>
      <c r="K13" s="3"/>
      <c r="L13" s="3"/>
      <c r="M13" s="5">
        <f t="shared" si="0"/>
        <v>0</v>
      </c>
      <c r="N13" s="3"/>
      <c r="O13" s="3"/>
      <c r="P13" s="5">
        <f t="shared" si="2"/>
        <v>0</v>
      </c>
      <c r="Q13" s="3"/>
      <c r="R13" s="3"/>
      <c r="S13" s="3">
        <f>ROUND(MAX((P13-3500)*{0.03;0.1;0.2;0.25;0.3;0.35;0.45}-{0;105;555;1005;2755;5505;13505},0),2)</f>
        <v>0</v>
      </c>
      <c r="T13" s="3"/>
      <c r="U13" s="5">
        <f t="shared" si="3"/>
        <v>0</v>
      </c>
    </row>
    <row r="14" spans="1:21" ht="20.100000000000001" customHeight="1">
      <c r="A14" s="3">
        <v>50</v>
      </c>
      <c r="B14" s="4"/>
      <c r="C14" s="3"/>
      <c r="D14" s="3"/>
      <c r="E14" s="4"/>
      <c r="F14" s="3"/>
      <c r="G14" s="5"/>
      <c r="H14" s="5">
        <f t="shared" si="1"/>
        <v>0</v>
      </c>
      <c r="I14" s="3"/>
      <c r="J14" s="3"/>
      <c r="K14" s="3"/>
      <c r="L14" s="3"/>
      <c r="M14" s="5">
        <f t="shared" si="0"/>
        <v>0</v>
      </c>
      <c r="N14" s="3"/>
      <c r="O14" s="3"/>
      <c r="P14" s="5">
        <f t="shared" si="2"/>
        <v>0</v>
      </c>
      <c r="Q14" s="3"/>
      <c r="R14" s="3"/>
      <c r="S14" s="3">
        <f>ROUND(MAX((P14-3500)*{0.03;0.1;0.2;0.25;0.3;0.35;0.45}-{0;105;555;1005;2755;5505;13505},0),2)</f>
        <v>0</v>
      </c>
      <c r="T14" s="3"/>
      <c r="U14" s="5">
        <f t="shared" si="3"/>
        <v>0</v>
      </c>
    </row>
    <row r="15" spans="1:21" ht="20.100000000000001" customHeight="1">
      <c r="A15" s="11">
        <v>51</v>
      </c>
      <c r="B15" s="4"/>
      <c r="C15" s="3"/>
      <c r="D15" s="3"/>
      <c r="E15" s="4"/>
      <c r="F15" s="3"/>
      <c r="G15" s="5"/>
      <c r="H15" s="5">
        <f t="shared" si="1"/>
        <v>0</v>
      </c>
      <c r="I15" s="3"/>
      <c r="J15" s="3"/>
      <c r="K15" s="3"/>
      <c r="L15" s="3"/>
      <c r="M15" s="5">
        <f t="shared" si="0"/>
        <v>0</v>
      </c>
      <c r="N15" s="3"/>
      <c r="O15" s="3"/>
      <c r="P15" s="5">
        <f t="shared" si="2"/>
        <v>0</v>
      </c>
      <c r="Q15" s="3"/>
      <c r="R15" s="3"/>
      <c r="S15" s="3">
        <f>ROUND(MAX((P15-3500)*{0.03;0.1;0.2;0.25;0.3;0.35;0.45}-{0;105;555;1005;2755;5505;13505},0),2)</f>
        <v>0</v>
      </c>
      <c r="T15" s="3"/>
      <c r="U15" s="5">
        <f t="shared" si="3"/>
        <v>0</v>
      </c>
    </row>
    <row r="16" spans="1:21" ht="20.100000000000001" customHeight="1">
      <c r="A16" s="3">
        <v>52</v>
      </c>
      <c r="B16" s="4"/>
      <c r="C16" s="3"/>
      <c r="D16" s="3"/>
      <c r="E16" s="4"/>
      <c r="F16" s="3"/>
      <c r="G16" s="5"/>
      <c r="H16" s="5">
        <f t="shared" si="1"/>
        <v>0</v>
      </c>
      <c r="I16" s="3"/>
      <c r="J16" s="3"/>
      <c r="K16" s="3"/>
      <c r="L16" s="3"/>
      <c r="M16" s="5">
        <f t="shared" si="0"/>
        <v>0</v>
      </c>
      <c r="N16" s="3"/>
      <c r="O16" s="3"/>
      <c r="P16" s="5">
        <f t="shared" si="2"/>
        <v>0</v>
      </c>
      <c r="Q16" s="3"/>
      <c r="R16" s="3"/>
      <c r="S16" s="3">
        <f>ROUND(MAX((P16-3500)*{0.03;0.1;0.2;0.25;0.3;0.35;0.45}-{0;105;555;1005;2755;5505;13505},0),2)</f>
        <v>0</v>
      </c>
      <c r="T16" s="3"/>
      <c r="U16" s="5">
        <f t="shared" si="3"/>
        <v>0</v>
      </c>
    </row>
    <row r="17" spans="1:21" ht="20.100000000000001" customHeight="1">
      <c r="A17" s="11">
        <v>53</v>
      </c>
      <c r="B17" s="4"/>
      <c r="C17" s="3"/>
      <c r="D17" s="3"/>
      <c r="E17" s="4"/>
      <c r="F17" s="3"/>
      <c r="G17" s="5"/>
      <c r="H17" s="5">
        <f t="shared" si="1"/>
        <v>0</v>
      </c>
      <c r="I17" s="3"/>
      <c r="J17" s="3"/>
      <c r="K17" s="3"/>
      <c r="L17" s="3"/>
      <c r="M17" s="5">
        <f t="shared" si="0"/>
        <v>0</v>
      </c>
      <c r="N17" s="3"/>
      <c r="O17" s="3"/>
      <c r="P17" s="5">
        <f t="shared" si="2"/>
        <v>0</v>
      </c>
      <c r="Q17" s="3"/>
      <c r="R17" s="3"/>
      <c r="S17" s="3">
        <f>ROUND(MAX((P17-3500)*{0.03;0.1;0.2;0.25;0.3;0.35;0.45}-{0;105;555;1005;2755;5505;13505},0),2)</f>
        <v>0</v>
      </c>
      <c r="T17" s="3"/>
      <c r="U17" s="5">
        <f t="shared" si="3"/>
        <v>0</v>
      </c>
    </row>
    <row r="18" spans="1:21" ht="20.100000000000001" customHeight="1">
      <c r="A18" s="3">
        <v>54</v>
      </c>
      <c r="B18" s="4"/>
      <c r="C18" s="3"/>
      <c r="D18" s="3"/>
      <c r="E18" s="4"/>
      <c r="F18" s="3"/>
      <c r="G18" s="5"/>
      <c r="H18" s="5">
        <f t="shared" si="1"/>
        <v>0</v>
      </c>
      <c r="I18" s="3"/>
      <c r="J18" s="3"/>
      <c r="K18" s="3"/>
      <c r="L18" s="3"/>
      <c r="M18" s="5">
        <f t="shared" si="0"/>
        <v>0</v>
      </c>
      <c r="N18" s="3"/>
      <c r="O18" s="3"/>
      <c r="P18" s="5">
        <f t="shared" si="2"/>
        <v>0</v>
      </c>
      <c r="Q18" s="3"/>
      <c r="R18" s="3"/>
      <c r="S18" s="3">
        <f>ROUND(MAX((P18-3500)*{0.03;0.1;0.2;0.25;0.3;0.35;0.45}-{0;105;555;1005;2755;5505;13505},0),2)</f>
        <v>0</v>
      </c>
      <c r="T18" s="3"/>
      <c r="U18" s="5">
        <f t="shared" si="3"/>
        <v>0</v>
      </c>
    </row>
    <row r="19" spans="1:21" ht="20.100000000000001" customHeight="1">
      <c r="A19" s="11">
        <v>55</v>
      </c>
      <c r="B19" s="4"/>
      <c r="C19" s="3"/>
      <c r="D19" s="3"/>
      <c r="E19" s="4"/>
      <c r="F19" s="3"/>
      <c r="G19" s="5"/>
      <c r="H19" s="5">
        <f t="shared" si="1"/>
        <v>0</v>
      </c>
      <c r="I19" s="3"/>
      <c r="J19" s="3"/>
      <c r="K19" s="3"/>
      <c r="L19" s="3"/>
      <c r="M19" s="5">
        <f t="shared" si="0"/>
        <v>0</v>
      </c>
      <c r="N19" s="3"/>
      <c r="O19" s="3"/>
      <c r="P19" s="5">
        <f t="shared" si="2"/>
        <v>0</v>
      </c>
      <c r="Q19" s="3"/>
      <c r="R19" s="3"/>
      <c r="S19" s="3">
        <f>ROUND(MAX((P19-3500)*{0.03;0.1;0.2;0.25;0.3;0.35;0.45}-{0;105;555;1005;2755;5505;13505},0),2)</f>
        <v>0</v>
      </c>
      <c r="T19" s="3"/>
      <c r="U19" s="5">
        <f t="shared" si="3"/>
        <v>0</v>
      </c>
    </row>
    <row r="20" spans="1:21" ht="20.100000000000001" customHeight="1">
      <c r="A20" s="3">
        <v>56</v>
      </c>
      <c r="B20" s="4"/>
      <c r="C20" s="3"/>
      <c r="D20" s="3"/>
      <c r="E20" s="4"/>
      <c r="F20" s="3"/>
      <c r="G20" s="5"/>
      <c r="H20" s="5">
        <f t="shared" si="1"/>
        <v>0</v>
      </c>
      <c r="I20" s="3"/>
      <c r="J20" s="3"/>
      <c r="K20" s="3"/>
      <c r="L20" s="3"/>
      <c r="M20" s="5">
        <f t="shared" si="0"/>
        <v>0</v>
      </c>
      <c r="N20" s="3"/>
      <c r="O20" s="3"/>
      <c r="P20" s="5">
        <f t="shared" si="2"/>
        <v>0</v>
      </c>
      <c r="Q20" s="3"/>
      <c r="R20" s="3"/>
      <c r="S20" s="3">
        <f>ROUND(MAX((P20-3500)*{0.03;0.1;0.2;0.25;0.3;0.35;0.45}-{0;105;555;1005;2755;5505;13505},0),2)</f>
        <v>0</v>
      </c>
      <c r="T20" s="3"/>
      <c r="U20" s="5">
        <f t="shared" si="3"/>
        <v>0</v>
      </c>
    </row>
    <row r="21" spans="1:21" ht="20.100000000000001" customHeight="1">
      <c r="A21" s="11">
        <v>57</v>
      </c>
      <c r="B21" s="4"/>
      <c r="C21" s="3"/>
      <c r="D21" s="3"/>
      <c r="E21" s="4"/>
      <c r="F21" s="3"/>
      <c r="G21" s="5"/>
      <c r="H21" s="5">
        <f t="shared" si="1"/>
        <v>0</v>
      </c>
      <c r="I21" s="3"/>
      <c r="J21" s="3"/>
      <c r="K21" s="3"/>
      <c r="L21" s="3"/>
      <c r="M21" s="5">
        <f t="shared" si="0"/>
        <v>0</v>
      </c>
      <c r="N21" s="3"/>
      <c r="O21" s="3"/>
      <c r="P21" s="5">
        <f t="shared" si="2"/>
        <v>0</v>
      </c>
      <c r="Q21" s="3"/>
      <c r="R21" s="3"/>
      <c r="S21" s="3">
        <f>ROUND(MAX((P21-3500)*{0.03;0.1;0.2;0.25;0.3;0.35;0.45}-{0;105;555;1005;2755;5505;13505},0),2)</f>
        <v>0</v>
      </c>
      <c r="T21" s="3"/>
      <c r="U21" s="5">
        <f t="shared" si="3"/>
        <v>0</v>
      </c>
    </row>
    <row r="22" spans="1:21" ht="20.100000000000001" customHeight="1">
      <c r="A22" s="3">
        <v>58</v>
      </c>
      <c r="B22" s="4"/>
      <c r="C22" s="3"/>
      <c r="D22" s="3"/>
      <c r="E22" s="4"/>
      <c r="F22" s="3"/>
      <c r="G22" s="5"/>
      <c r="H22" s="5">
        <f t="shared" si="1"/>
        <v>0</v>
      </c>
      <c r="I22" s="3"/>
      <c r="J22" s="3"/>
      <c r="K22" s="3"/>
      <c r="L22" s="3"/>
      <c r="M22" s="5">
        <f t="shared" si="0"/>
        <v>0</v>
      </c>
      <c r="N22" s="3"/>
      <c r="O22" s="3"/>
      <c r="P22" s="5">
        <f t="shared" si="2"/>
        <v>0</v>
      </c>
      <c r="Q22" s="3"/>
      <c r="R22" s="3"/>
      <c r="S22" s="3">
        <f>ROUND(MAX((P22-3500)*{0.03;0.1;0.2;0.25;0.3;0.35;0.45}-{0;105;555;1005;2755;5505;13505},0),2)</f>
        <v>0</v>
      </c>
      <c r="T22" s="3"/>
      <c r="U22" s="5">
        <f t="shared" si="3"/>
        <v>0</v>
      </c>
    </row>
    <row r="23" spans="1:21" ht="20.100000000000001" customHeight="1">
      <c r="A23" s="11">
        <v>59</v>
      </c>
      <c r="B23" s="4"/>
      <c r="C23" s="3"/>
      <c r="D23" s="3"/>
      <c r="E23" s="4"/>
      <c r="F23" s="3"/>
      <c r="G23" s="5"/>
      <c r="H23" s="5">
        <f t="shared" si="1"/>
        <v>0</v>
      </c>
      <c r="I23" s="3"/>
      <c r="J23" s="3"/>
      <c r="K23" s="3"/>
      <c r="L23" s="3"/>
      <c r="M23" s="5">
        <f t="shared" si="0"/>
        <v>0</v>
      </c>
      <c r="N23" s="3"/>
      <c r="O23" s="3"/>
      <c r="P23" s="5">
        <f t="shared" si="2"/>
        <v>0</v>
      </c>
      <c r="Q23" s="3"/>
      <c r="R23" s="3"/>
      <c r="S23" s="3">
        <f>ROUND(MAX((P23-3500)*{0.03;0.1;0.2;0.25;0.3;0.35;0.45}-{0;105;555;1005;2755;5505;13505},0),2)</f>
        <v>0</v>
      </c>
      <c r="T23" s="3"/>
      <c r="U23" s="5">
        <f t="shared" si="3"/>
        <v>0</v>
      </c>
    </row>
    <row r="24" spans="1:21" ht="20.100000000000001" customHeight="1">
      <c r="A24" s="3">
        <v>60</v>
      </c>
      <c r="B24" s="4"/>
      <c r="C24" s="3"/>
      <c r="D24" s="3"/>
      <c r="E24" s="4"/>
      <c r="F24" s="3"/>
      <c r="G24" s="5"/>
      <c r="H24" s="5">
        <f t="shared" si="1"/>
        <v>0</v>
      </c>
      <c r="I24" s="3"/>
      <c r="J24" s="3"/>
      <c r="K24" s="3"/>
      <c r="L24" s="3"/>
      <c r="M24" s="5">
        <f t="shared" si="0"/>
        <v>0</v>
      </c>
      <c r="N24" s="3"/>
      <c r="O24" s="3"/>
      <c r="P24" s="5">
        <f t="shared" si="2"/>
        <v>0</v>
      </c>
      <c r="Q24" s="3"/>
      <c r="R24" s="3"/>
      <c r="S24" s="3">
        <f>ROUND(MAX((P24-3500)*{0.03;0.1;0.2;0.25;0.3;0.35;0.45}-{0;105;555;1005;2755;5505;13505},0),2)</f>
        <v>0</v>
      </c>
      <c r="T24" s="3"/>
      <c r="U24" s="5">
        <f t="shared" si="3"/>
        <v>0</v>
      </c>
    </row>
    <row r="25" spans="1:21" ht="20.100000000000001" customHeight="1">
      <c r="A25" s="26" t="s">
        <v>46</v>
      </c>
      <c r="B25" s="26"/>
      <c r="C25" s="26"/>
      <c r="D25" s="26"/>
      <c r="E25" s="26"/>
      <c r="F25" s="26"/>
      <c r="G25" s="26"/>
      <c r="H25" s="26"/>
      <c r="I25" s="3"/>
      <c r="J25" s="3"/>
      <c r="K25" s="3"/>
      <c r="L25" s="3"/>
      <c r="M25" s="5"/>
      <c r="N25" s="3"/>
      <c r="O25" s="3"/>
      <c r="P25" s="9">
        <f t="shared" ref="P25:U25" si="4">SUM(P5:P24)</f>
        <v>0</v>
      </c>
      <c r="Q25" s="8">
        <f t="shared" si="4"/>
        <v>0</v>
      </c>
      <c r="R25" s="8">
        <f t="shared" si="4"/>
        <v>0</v>
      </c>
      <c r="S25" s="8"/>
      <c r="T25" s="8">
        <f t="shared" si="4"/>
        <v>0</v>
      </c>
      <c r="U25" s="9">
        <f t="shared" si="4"/>
        <v>0</v>
      </c>
    </row>
    <row r="26" spans="1:21" ht="30" customHeight="1">
      <c r="A26" s="18" t="s">
        <v>47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24.95" customHeight="1"/>
  </sheetData>
  <mergeCells count="21">
    <mergeCell ref="P3:P4"/>
    <mergeCell ref="Q3:T3"/>
    <mergeCell ref="U3:U4"/>
    <mergeCell ref="A25:H25"/>
    <mergeCell ref="A26:U26"/>
    <mergeCell ref="I3:I4"/>
    <mergeCell ref="J3:J4"/>
    <mergeCell ref="K3:K4"/>
    <mergeCell ref="L3:M3"/>
    <mergeCell ref="N3:N4"/>
    <mergeCell ref="O3:O4"/>
    <mergeCell ref="A1:U1"/>
    <mergeCell ref="A2:U2"/>
    <mergeCell ref="A3:A4"/>
    <mergeCell ref="B3:B4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银通地产</vt:lpstr>
      <vt:lpstr>鑫通地产1</vt:lpstr>
      <vt:lpstr>鑫通地产2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2016-02-15T08:35:11Z</cp:lastPrinted>
  <dcterms:created xsi:type="dcterms:W3CDTF">2016-02-15T00:26:52Z</dcterms:created>
  <dcterms:modified xsi:type="dcterms:W3CDTF">2016-02-15T09:02:32Z</dcterms:modified>
</cp:coreProperties>
</file>