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视屏成品\新建文件夹 (2)\"/>
    </mc:Choice>
  </mc:AlternateContent>
  <xr:revisionPtr revIDLastSave="0" documentId="13_ncr:1_{74A48D3C-058C-4612-82C4-321D72E8E5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白爪超市" sheetId="2" r:id="rId1"/>
    <sheet name="极速超市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2" l="1"/>
  <c r="X4" i="2"/>
  <c r="C18" i="2"/>
  <c r="B18" i="2"/>
  <c r="C19" i="2"/>
  <c r="C20" i="2" s="1"/>
  <c r="B19" i="2"/>
  <c r="B20" i="2" s="1"/>
  <c r="L4" i="3"/>
  <c r="C6" i="3"/>
  <c r="C8" i="2"/>
  <c r="D4" i="2"/>
  <c r="AF4" i="2"/>
  <c r="Y4" i="2"/>
  <c r="R4" i="2"/>
  <c r="K4" i="2"/>
  <c r="AL4" i="2"/>
  <c r="AI4" i="2"/>
  <c r="J4" i="2"/>
  <c r="V15" i="2"/>
  <c r="W15" i="2" s="1"/>
  <c r="O4" i="3"/>
  <c r="P7" i="3" s="1"/>
  <c r="Q7" i="3" s="1"/>
  <c r="R4" i="3"/>
  <c r="AH4" i="3"/>
  <c r="AE4" i="3"/>
  <c r="AF10" i="3" s="1"/>
  <c r="AG10" i="3" s="1"/>
  <c r="AM4" i="3"/>
  <c r="AP4" i="3"/>
  <c r="C20" i="3"/>
  <c r="AN22" i="3"/>
  <c r="AO22" i="3" s="1"/>
  <c r="C23" i="3"/>
  <c r="AN21" i="3"/>
  <c r="AO21" i="3" s="1"/>
  <c r="C22" i="3"/>
  <c r="AN20" i="3"/>
  <c r="AO20" i="3" s="1"/>
  <c r="AN19" i="3"/>
  <c r="AO19" i="3" s="1"/>
  <c r="C19" i="3"/>
  <c r="AN18" i="3"/>
  <c r="AO18" i="3" s="1"/>
  <c r="C18" i="3"/>
  <c r="AN17" i="3"/>
  <c r="AO17" i="3" s="1"/>
  <c r="AN16" i="3"/>
  <c r="AO16" i="3" s="1"/>
  <c r="C16" i="3"/>
  <c r="AN15" i="3"/>
  <c r="AO15" i="3" s="1"/>
  <c r="C15" i="3"/>
  <c r="AN14" i="3"/>
  <c r="AO14" i="3" s="1"/>
  <c r="AN13" i="3"/>
  <c r="AO13" i="3" s="1"/>
  <c r="X13" i="3"/>
  <c r="Y13" i="3" s="1"/>
  <c r="C13" i="3"/>
  <c r="AN12" i="3"/>
  <c r="AO12" i="3" s="1"/>
  <c r="X12" i="3"/>
  <c r="Y12" i="3" s="1"/>
  <c r="C12" i="3"/>
  <c r="AN11" i="3"/>
  <c r="AO11" i="3" s="1"/>
  <c r="X11" i="3"/>
  <c r="Y11" i="3" s="1"/>
  <c r="C11" i="3"/>
  <c r="AN10" i="3"/>
  <c r="AO10" i="3" s="1"/>
  <c r="X10" i="3"/>
  <c r="Y10" i="3" s="1"/>
  <c r="AN9" i="3"/>
  <c r="AO9" i="3" s="1"/>
  <c r="X9" i="3"/>
  <c r="Y9" i="3" s="1"/>
  <c r="AN8" i="3"/>
  <c r="AO8" i="3" s="1"/>
  <c r="X8" i="3"/>
  <c r="Y8" i="3" s="1"/>
  <c r="AN7" i="3"/>
  <c r="AO7" i="3" s="1"/>
  <c r="X7" i="3"/>
  <c r="Y7" i="3" s="1"/>
  <c r="AN6" i="3"/>
  <c r="AO6" i="3" s="1"/>
  <c r="X6" i="3"/>
  <c r="Y6" i="3" s="1"/>
  <c r="I6" i="3"/>
  <c r="AJ4" i="3"/>
  <c r="AB4" i="3"/>
  <c r="Z4" i="3"/>
  <c r="W4" i="3"/>
  <c r="T4" i="3"/>
  <c r="G4" i="3"/>
  <c r="AB4" i="2"/>
  <c r="AC8" i="2" s="1"/>
  <c r="AD8" i="2" s="1"/>
  <c r="AE4" i="2"/>
  <c r="Q4" i="2"/>
  <c r="AJ7" i="2"/>
  <c r="AK7" i="2" s="1"/>
  <c r="AJ8" i="2"/>
  <c r="AK8" i="2" s="1"/>
  <c r="AJ21" i="2"/>
  <c r="AK21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6" i="2"/>
  <c r="AK6" i="2" s="1"/>
  <c r="N4" i="2"/>
  <c r="O7" i="2" s="1"/>
  <c r="P7" i="2" s="1"/>
  <c r="G4" i="2"/>
  <c r="H8" i="2" s="1"/>
  <c r="I8" i="2" s="1"/>
  <c r="H6" i="2" l="1"/>
  <c r="I6" i="2" s="1"/>
  <c r="H7" i="2"/>
  <c r="I7" i="2" s="1"/>
  <c r="O6" i="2"/>
  <c r="P6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P8" i="3"/>
  <c r="Q8" i="3" s="1"/>
  <c r="V14" i="2"/>
  <c r="W14" i="2" s="1"/>
  <c r="P6" i="3"/>
  <c r="Q6" i="3" s="1"/>
  <c r="AC7" i="2"/>
  <c r="AD7" i="2" s="1"/>
  <c r="A7" i="2"/>
  <c r="A8" i="2" s="1"/>
  <c r="AC9" i="2"/>
  <c r="AD9" i="2" s="1"/>
  <c r="AC11" i="2"/>
  <c r="AD11" i="2" s="1"/>
  <c r="AC10" i="2"/>
  <c r="AD10" i="2" s="1"/>
  <c r="AC13" i="2"/>
  <c r="AD13" i="2" s="1"/>
  <c r="AC14" i="2"/>
  <c r="AD14" i="2" s="1"/>
  <c r="AC12" i="2"/>
  <c r="AD12" i="2" s="1"/>
  <c r="AC6" i="2"/>
  <c r="AD6" i="2" s="1"/>
  <c r="AF8" i="3"/>
  <c r="AG8" i="3" s="1"/>
  <c r="AF9" i="3"/>
  <c r="AG9" i="3" s="1"/>
  <c r="AF6" i="3"/>
  <c r="AG6" i="3" s="1"/>
  <c r="AF14" i="3"/>
  <c r="AG14" i="3" s="1"/>
  <c r="AF7" i="3"/>
  <c r="AG7" i="3" s="1"/>
  <c r="AF15" i="3"/>
  <c r="AG15" i="3" s="1"/>
  <c r="AF11" i="3"/>
  <c r="AG11" i="3" s="1"/>
  <c r="AF16" i="3"/>
  <c r="AG16" i="3" s="1"/>
  <c r="AF12" i="3"/>
  <c r="AG12" i="3" s="1"/>
  <c r="AF13" i="3"/>
  <c r="AG13" i="3" s="1"/>
  <c r="AC15" i="2"/>
  <c r="AD15" i="2" s="1"/>
  <c r="A18" i="2" l="1"/>
  <c r="A19" i="2"/>
  <c r="A20" i="2" s="1"/>
</calcChain>
</file>

<file path=xl/sharedStrings.xml><?xml version="1.0" encoding="utf-8"?>
<sst xmlns="http://schemas.openxmlformats.org/spreadsheetml/2006/main" count="177" uniqueCount="69">
  <si>
    <t>铁</t>
    <phoneticPr fontId="3" type="noConversion"/>
  </si>
  <si>
    <t>建筑量</t>
    <phoneticPr fontId="3" type="noConversion"/>
  </si>
  <si>
    <t>钢</t>
    <phoneticPr fontId="3" type="noConversion"/>
  </si>
  <si>
    <t>石材</t>
    <phoneticPr fontId="3" type="noConversion"/>
  </si>
  <si>
    <t>玻璃</t>
    <phoneticPr fontId="3" type="noConversion"/>
  </si>
  <si>
    <t>红马达</t>
    <phoneticPr fontId="3" type="noConversion"/>
  </si>
  <si>
    <t>绿马达</t>
    <phoneticPr fontId="3" type="noConversion"/>
  </si>
  <si>
    <t>蓝马达</t>
    <phoneticPr fontId="3" type="noConversion"/>
  </si>
  <si>
    <t>钛合金</t>
    <phoneticPr fontId="3" type="noConversion"/>
  </si>
  <si>
    <t>框架材料</t>
    <phoneticPr fontId="3" type="noConversion"/>
  </si>
  <si>
    <t>量子芯片</t>
    <phoneticPr fontId="3" type="noConversion"/>
  </si>
  <si>
    <t>处理器</t>
    <phoneticPr fontId="3" type="noConversion"/>
  </si>
  <si>
    <t>硅基神经元</t>
    <phoneticPr fontId="3" type="noConversion"/>
  </si>
  <si>
    <t>黑雾矩阵</t>
    <phoneticPr fontId="3" type="noConversion"/>
  </si>
  <si>
    <t>能量碎片</t>
    <phoneticPr fontId="3" type="noConversion"/>
  </si>
  <si>
    <t>负熵奇点</t>
    <phoneticPr fontId="3" type="noConversion"/>
  </si>
  <si>
    <t>物质重组器</t>
    <phoneticPr fontId="3" type="noConversion"/>
  </si>
  <si>
    <t>钛化玻璃</t>
    <phoneticPr fontId="3" type="noConversion"/>
  </si>
  <si>
    <t>奇异物质</t>
    <phoneticPr fontId="3" type="noConversion"/>
  </si>
  <si>
    <t>电浆发生器</t>
    <phoneticPr fontId="3" type="noConversion"/>
  </si>
  <si>
    <t>光子合并器</t>
    <phoneticPr fontId="3" type="noConversion"/>
  </si>
  <si>
    <t>动力引擎</t>
    <phoneticPr fontId="3" type="noConversion"/>
  </si>
  <si>
    <t>线路</t>
    <phoneticPr fontId="3" type="noConversion"/>
  </si>
  <si>
    <t>硅</t>
    <phoneticPr fontId="3" type="noConversion"/>
  </si>
  <si>
    <t>晶格硅</t>
    <phoneticPr fontId="3" type="noConversion"/>
  </si>
  <si>
    <t>碳纳米管</t>
    <phoneticPr fontId="3" type="noConversion"/>
  </si>
  <si>
    <t>石墨烯</t>
    <phoneticPr fontId="3" type="noConversion"/>
  </si>
  <si>
    <t>粒子容器</t>
    <phoneticPr fontId="3" type="noConversion"/>
  </si>
  <si>
    <t>钛</t>
    <phoneticPr fontId="3" type="noConversion"/>
  </si>
  <si>
    <t>加力推进器</t>
    <phoneticPr fontId="3" type="noConversion"/>
  </si>
  <si>
    <t>推进器</t>
    <phoneticPr fontId="3" type="noConversion"/>
  </si>
  <si>
    <t>电路板</t>
    <phoneticPr fontId="3" type="noConversion"/>
  </si>
  <si>
    <t>磁线圈</t>
    <phoneticPr fontId="3" type="noConversion"/>
  </si>
  <si>
    <t>齿轮</t>
    <phoneticPr fontId="3" type="noConversion"/>
  </si>
  <si>
    <t>光栅石</t>
    <phoneticPr fontId="3" type="noConversion"/>
  </si>
  <si>
    <t>湮灭约束球</t>
    <phoneticPr fontId="3" type="noConversion"/>
  </si>
  <si>
    <t>微晶元件</t>
    <phoneticPr fontId="3" type="noConversion"/>
  </si>
  <si>
    <t>位面过滤器</t>
    <phoneticPr fontId="3" type="noConversion"/>
  </si>
  <si>
    <t>单级磁石</t>
    <phoneticPr fontId="3" type="noConversion"/>
  </si>
  <si>
    <t>引力透镜</t>
    <phoneticPr fontId="3" type="noConversion"/>
  </si>
  <si>
    <t>比例</t>
    <phoneticPr fontId="3" type="noConversion"/>
  </si>
  <si>
    <t>秒需求</t>
    <phoneticPr fontId="3" type="noConversion"/>
  </si>
  <si>
    <t>物资</t>
    <phoneticPr fontId="3" type="noConversion"/>
  </si>
  <si>
    <t>带宽</t>
    <phoneticPr fontId="3" type="noConversion"/>
  </si>
  <si>
    <t>生产单元</t>
    <phoneticPr fontId="3" type="noConversion"/>
  </si>
  <si>
    <t>供应单元</t>
    <phoneticPr fontId="3" type="noConversion"/>
  </si>
  <si>
    <t>粒子宽带</t>
    <phoneticPr fontId="3" type="noConversion"/>
  </si>
  <si>
    <t>爪速</t>
    <phoneticPr fontId="3" type="noConversion"/>
  </si>
  <si>
    <t>铜</t>
    <phoneticPr fontId="3" type="noConversion"/>
  </si>
  <si>
    <t>满级极速</t>
    <phoneticPr fontId="3" type="noConversion"/>
  </si>
  <si>
    <t>6个/s</t>
    <phoneticPr fontId="3" type="noConversion"/>
  </si>
  <si>
    <t>6个货物</t>
    <phoneticPr fontId="3" type="noConversion"/>
  </si>
  <si>
    <t>3个/s</t>
    <phoneticPr fontId="3" type="noConversion"/>
  </si>
  <si>
    <t>2个/s</t>
    <phoneticPr fontId="3" type="noConversion"/>
  </si>
  <si>
    <t>1极1高</t>
    <phoneticPr fontId="3" type="noConversion"/>
  </si>
  <si>
    <t>1极2高</t>
    <phoneticPr fontId="3" type="noConversion"/>
  </si>
  <si>
    <t>6带</t>
    <phoneticPr fontId="3" type="noConversion"/>
  </si>
  <si>
    <t>3带</t>
    <phoneticPr fontId="3" type="noConversion"/>
  </si>
  <si>
    <t>2带</t>
    <phoneticPr fontId="3" type="noConversion"/>
  </si>
  <si>
    <t>直入</t>
    <phoneticPr fontId="3" type="noConversion"/>
  </si>
  <si>
    <t>1极</t>
    <phoneticPr fontId="3" type="noConversion"/>
  </si>
  <si>
    <t>1极-1高</t>
    <phoneticPr fontId="3" type="noConversion"/>
  </si>
  <si>
    <t>1极</t>
    <phoneticPr fontId="3" type="noConversion"/>
  </si>
  <si>
    <t>1极-1慢</t>
    <phoneticPr fontId="3" type="noConversion"/>
  </si>
  <si>
    <t>金刚石</t>
    <phoneticPr fontId="3" type="noConversion"/>
  </si>
  <si>
    <t>齿轮</t>
  </si>
  <si>
    <t>动力引擎</t>
  </si>
  <si>
    <t>红马达</t>
  </si>
  <si>
    <t>黑雾矩阵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</si>
</sst>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9">
    <xf numFmtId="0" fontId="0" fillId="0" borderId="0" xfId="0"/>
    <xf numFmtId="0" fontId="2" fillId="3" borderId="1" xfId="2" applyBorder="1" applyAlignment="1"/>
    <xf numFmtId="0" fontId="1" fillId="2" borderId="1" xfId="1" applyBorder="1" applyAlignment="1"/>
    <xf numFmtId="0" fontId="4" fillId="4" borderId="1" xfId="3" applyBorder="1" applyAlignment="1"/>
    <xf numFmtId="0" fontId="5" fillId="5" borderId="1" xfId="4" applyBorder="1" applyAlignment="1"/>
    <xf numFmtId="0" fontId="5" fillId="6" borderId="1" xfId="5" applyBorder="1" applyAlignment="1"/>
    <xf numFmtId="10" fontId="0" fillId="0" borderId="0" xfId="0" applyNumberFormat="1"/>
    <xf numFmtId="10" fontId="5" fillId="6" borderId="1" xfId="5" applyNumberFormat="1" applyBorder="1" applyAlignment="1"/>
    <xf numFmtId="10" fontId="5" fillId="5" borderId="1" xfId="4" applyNumberFormat="1" applyBorder="1" applyAlignment="1"/>
    <xf numFmtId="10" fontId="4" fillId="4" borderId="1" xfId="3" applyNumberFormat="1" applyBorder="1" applyAlignment="1"/>
    <xf numFmtId="10" fontId="1" fillId="2" borderId="1" xfId="1" applyNumberFormat="1" applyBorder="1" applyAlignment="1"/>
    <xf numFmtId="10" fontId="2" fillId="3" borderId="1" xfId="2" applyNumberFormat="1" applyBorder="1" applyAlignment="1"/>
    <xf numFmtId="0" fontId="5" fillId="7" borderId="1" xfId="6" applyBorder="1" applyAlignment="1"/>
    <xf numFmtId="0" fontId="6" fillId="8" borderId="1" xfId="7" applyBorder="1" applyAlignment="1"/>
    <xf numFmtId="176" fontId="0" fillId="0" borderId="0" xfId="0" applyNumberFormat="1"/>
    <xf numFmtId="0" fontId="5" fillId="6" borderId="2" xfId="5" applyBorder="1" applyAlignment="1"/>
    <xf numFmtId="0" fontId="6" fillId="8" borderId="2" xfId="7" applyBorder="1" applyAlignment="1"/>
    <xf numFmtId="0" fontId="1" fillId="2" borderId="0" xfId="1" applyAlignment="1"/>
    <xf numFmtId="0" fontId="2" fillId="3" borderId="0" xfId="2" applyAlignment="1"/>
  </cellXfs>
  <cellStyles count="8">
    <cellStyle name="60% - 着色 1" xfId="4" builtinId="32"/>
    <cellStyle name="60% - 着色 2" xfId="5" builtinId="36"/>
    <cellStyle name="60% - 着色 4" xfId="6" builtinId="44"/>
    <cellStyle name="差" xfId="1" builtinId="27"/>
    <cellStyle name="常规" xfId="0" builtinId="0"/>
    <cellStyle name="好" xfId="3" builtinId="26"/>
    <cellStyle name="适中" xfId="2" builtinId="28"/>
    <cellStyle name="着色 6" xfId="7" builtinId="49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C2E2-DD81-484A-A5A0-90DE39F12604}">
  <dimension ref="A1:AU22"/>
  <sheetViews>
    <sheetView tabSelected="1" topLeftCell="C1" zoomScaleNormal="100" workbookViewId="0">
      <selection activeCell="P32" sqref="P32"/>
    </sheetView>
  </sheetViews>
  <sheetFormatPr defaultRowHeight="14.25" x14ac:dyDescent="0.2"/>
  <cols>
    <col min="4" max="7" width="6.625" style="1" customWidth="1"/>
    <col min="8" max="8" width="6.625" style="11" customWidth="1"/>
    <col min="9" max="10" width="6.625" style="1" customWidth="1"/>
    <col min="11" max="14" width="6.625" style="2" customWidth="1"/>
    <col min="15" max="15" width="6.625" style="10" customWidth="1"/>
    <col min="16" max="17" width="6.625" style="2" customWidth="1"/>
    <col min="18" max="21" width="6.625" style="3" customWidth="1"/>
    <col min="22" max="22" width="6.625" style="9" customWidth="1"/>
    <col min="23" max="24" width="6.625" style="3" customWidth="1"/>
    <col min="25" max="28" width="6.625" style="4" customWidth="1"/>
    <col min="29" max="29" width="6.625" style="8" customWidth="1"/>
    <col min="30" max="31" width="6.625" style="4" customWidth="1"/>
    <col min="32" max="35" width="6.625" style="5" customWidth="1"/>
    <col min="36" max="36" width="6.625" style="7" customWidth="1"/>
    <col min="37" max="38" width="6.625" style="5" customWidth="1"/>
  </cols>
  <sheetData>
    <row r="1" spans="1:47" x14ac:dyDescent="0.2">
      <c r="D1"/>
      <c r="E1"/>
      <c r="F1"/>
      <c r="G1"/>
      <c r="H1" s="6"/>
      <c r="I1"/>
      <c r="J1"/>
      <c r="K1"/>
      <c r="L1"/>
      <c r="M1"/>
      <c r="N1"/>
      <c r="O1" s="6"/>
      <c r="P1"/>
      <c r="Q1"/>
      <c r="R1"/>
      <c r="S1"/>
      <c r="T1"/>
      <c r="U1"/>
      <c r="V1" s="6"/>
      <c r="W1"/>
      <c r="X1"/>
      <c r="Y1"/>
      <c r="Z1"/>
      <c r="AA1"/>
      <c r="AB1"/>
      <c r="AC1" s="6"/>
      <c r="AD1"/>
      <c r="AE1"/>
      <c r="AF1"/>
      <c r="AG1"/>
      <c r="AH1"/>
      <c r="AI1"/>
      <c r="AJ1" s="6"/>
      <c r="AK1"/>
      <c r="AL1"/>
    </row>
    <row r="2" spans="1:47" x14ac:dyDescent="0.2">
      <c r="D2"/>
      <c r="E2"/>
      <c r="F2"/>
      <c r="G2"/>
      <c r="H2" s="6"/>
      <c r="I2"/>
      <c r="J2"/>
      <c r="K2"/>
      <c r="L2"/>
      <c r="M2"/>
      <c r="N2"/>
      <c r="O2" s="6"/>
      <c r="P2"/>
      <c r="Q2"/>
      <c r="R2"/>
      <c r="S2"/>
      <c r="T2"/>
      <c r="U2"/>
      <c r="V2" s="6"/>
      <c r="W2"/>
      <c r="X2"/>
      <c r="Y2"/>
      <c r="Z2"/>
      <c r="AA2"/>
      <c r="AB2"/>
      <c r="AC2" s="6"/>
      <c r="AD2"/>
      <c r="AE2"/>
      <c r="AF2"/>
      <c r="AG2"/>
      <c r="AH2"/>
      <c r="AI2"/>
      <c r="AJ2" s="6"/>
      <c r="AK2"/>
      <c r="AL2"/>
    </row>
    <row r="3" spans="1:47" x14ac:dyDescent="0.2">
      <c r="D3"/>
      <c r="E3"/>
      <c r="F3"/>
      <c r="G3"/>
      <c r="H3" s="6"/>
      <c r="I3"/>
      <c r="J3"/>
      <c r="K3"/>
      <c r="L3"/>
      <c r="M3"/>
      <c r="N3"/>
      <c r="O3" s="6"/>
      <c r="P3"/>
      <c r="Q3"/>
      <c r="R3"/>
      <c r="S3"/>
      <c r="T3"/>
      <c r="U3"/>
      <c r="V3" s="6"/>
      <c r="W3"/>
      <c r="X3"/>
      <c r="Y3"/>
      <c r="Z3"/>
      <c r="AA3"/>
      <c r="AB3"/>
      <c r="AC3" s="6"/>
      <c r="AD3"/>
      <c r="AE3"/>
      <c r="AF3"/>
      <c r="AG3"/>
      <c r="AH3"/>
      <c r="AI3"/>
      <c r="AJ3" s="6"/>
      <c r="AK3"/>
      <c r="AL3"/>
    </row>
    <row r="4" spans="1:47" x14ac:dyDescent="0.2">
      <c r="D4" s="18">
        <f>SUM(D6:D27)</f>
        <v>3</v>
      </c>
      <c r="E4"/>
      <c r="F4"/>
      <c r="G4" s="18">
        <f t="shared" ref="G4:N4" si="0">SUM(G6:G36)</f>
        <v>55.629999999999995</v>
      </c>
      <c r="H4" s="6"/>
      <c r="I4"/>
      <c r="J4" s="18">
        <f>SUM(J6:J23)</f>
        <v>29.25</v>
      </c>
      <c r="K4" s="18">
        <f>SUM(K6:K14)/2</f>
        <v>2</v>
      </c>
      <c r="L4"/>
      <c r="M4"/>
      <c r="N4" s="18">
        <f t="shared" si="0"/>
        <v>57.14</v>
      </c>
      <c r="O4" s="6"/>
      <c r="P4"/>
      <c r="Q4" s="18">
        <f>SUM(Q6:Q7)</f>
        <v>28.5</v>
      </c>
      <c r="R4" s="18">
        <f>SUM(R6:R20)/3</f>
        <v>10</v>
      </c>
      <c r="S4"/>
      <c r="T4"/>
      <c r="U4" s="18">
        <f>SUM(U6:U32)</f>
        <v>57.120000000000005</v>
      </c>
      <c r="V4" s="6"/>
      <c r="W4"/>
      <c r="X4" s="18">
        <f>SUM(X6:X15)</f>
        <v>29.5</v>
      </c>
      <c r="Y4" s="18">
        <f>SUM(Y6:Y22)/4</f>
        <v>10</v>
      </c>
      <c r="Z4"/>
      <c r="AA4"/>
      <c r="AB4" s="18">
        <f>SUM(AB6:AB36)</f>
        <v>56.710000000000008</v>
      </c>
      <c r="AC4" s="6"/>
      <c r="AD4"/>
      <c r="AE4" s="18">
        <f>SUM(AE6:AE15)</f>
        <v>30</v>
      </c>
      <c r="AF4" s="18">
        <f>SUM(AF6:AF27)/5</f>
        <v>16</v>
      </c>
      <c r="AG4"/>
      <c r="AH4"/>
      <c r="AI4" s="18">
        <f>SUM(AI6:AI36)</f>
        <v>54.509999999999991</v>
      </c>
      <c r="AJ4" s="6"/>
      <c r="AK4"/>
      <c r="AL4" s="18">
        <f>SUM(AL6:AL30)</f>
        <v>29.25</v>
      </c>
    </row>
    <row r="5" spans="1:47" x14ac:dyDescent="0.2">
      <c r="B5" s="17" t="s">
        <v>44</v>
      </c>
      <c r="C5" s="17" t="s">
        <v>45</v>
      </c>
      <c r="D5" s="1" t="s">
        <v>22</v>
      </c>
      <c r="E5" s="1" t="s">
        <v>42</v>
      </c>
      <c r="F5" s="1" t="s">
        <v>1</v>
      </c>
      <c r="G5" s="1" t="s">
        <v>41</v>
      </c>
      <c r="H5" s="11" t="s">
        <v>40</v>
      </c>
      <c r="I5" s="1" t="s">
        <v>43</v>
      </c>
      <c r="J5" s="1" t="s">
        <v>47</v>
      </c>
      <c r="K5" s="2" t="s">
        <v>22</v>
      </c>
      <c r="L5" s="2" t="s">
        <v>42</v>
      </c>
      <c r="M5" s="2" t="s">
        <v>1</v>
      </c>
      <c r="N5" s="2" t="s">
        <v>41</v>
      </c>
      <c r="O5" s="10" t="s">
        <v>40</v>
      </c>
      <c r="P5" s="2" t="s">
        <v>43</v>
      </c>
      <c r="Q5" s="2" t="s">
        <v>47</v>
      </c>
      <c r="R5" s="3" t="s">
        <v>22</v>
      </c>
      <c r="S5" s="3" t="s">
        <v>42</v>
      </c>
      <c r="T5" s="3" t="s">
        <v>1</v>
      </c>
      <c r="U5" s="3" t="s">
        <v>41</v>
      </c>
      <c r="V5" s="9" t="s">
        <v>40</v>
      </c>
      <c r="W5" s="3" t="s">
        <v>43</v>
      </c>
      <c r="X5" s="3" t="s">
        <v>47</v>
      </c>
      <c r="Y5" s="4" t="s">
        <v>22</v>
      </c>
      <c r="Z5" s="4" t="s">
        <v>42</v>
      </c>
      <c r="AA5" s="4" t="s">
        <v>1</v>
      </c>
      <c r="AB5" s="4" t="s">
        <v>41</v>
      </c>
      <c r="AC5" s="8" t="s">
        <v>40</v>
      </c>
      <c r="AD5" s="4" t="s">
        <v>43</v>
      </c>
      <c r="AE5" s="4" t="s">
        <v>47</v>
      </c>
      <c r="AF5" s="5" t="s">
        <v>22</v>
      </c>
      <c r="AG5" s="5" t="s">
        <v>42</v>
      </c>
      <c r="AH5" s="5" t="s">
        <v>1</v>
      </c>
      <c r="AI5" s="5" t="s">
        <v>41</v>
      </c>
      <c r="AJ5" s="7" t="s">
        <v>40</v>
      </c>
      <c r="AK5" s="5" t="s">
        <v>43</v>
      </c>
      <c r="AL5" s="5" t="s">
        <v>47</v>
      </c>
    </row>
    <row r="6" spans="1:47" x14ac:dyDescent="0.2">
      <c r="B6" s="17">
        <v>65</v>
      </c>
      <c r="C6" s="17">
        <v>40</v>
      </c>
      <c r="D6" s="1">
        <v>1</v>
      </c>
      <c r="E6" s="1" t="s">
        <v>0</v>
      </c>
      <c r="F6" s="1">
        <v>20</v>
      </c>
      <c r="G6" s="1">
        <v>35.58</v>
      </c>
      <c r="H6" s="11">
        <f>G6/G4</f>
        <v>0.63958295883516092</v>
      </c>
      <c r="I6" s="13">
        <f>30*H6</f>
        <v>19.187488765054827</v>
      </c>
      <c r="J6" s="13">
        <v>18</v>
      </c>
      <c r="K6" s="2">
        <v>2</v>
      </c>
      <c r="L6" s="2" t="s">
        <v>2</v>
      </c>
      <c r="M6" s="2">
        <v>19</v>
      </c>
      <c r="N6" s="2">
        <v>36.229999999999997</v>
      </c>
      <c r="O6" s="10">
        <f>N6/N4</f>
        <v>0.63405670283514171</v>
      </c>
      <c r="P6" s="13">
        <f>30*O6</f>
        <v>19.02170108505425</v>
      </c>
      <c r="Q6" s="13">
        <v>18</v>
      </c>
      <c r="R6" s="3">
        <v>3</v>
      </c>
      <c r="S6" s="3" t="s">
        <v>31</v>
      </c>
      <c r="T6" s="3">
        <v>19</v>
      </c>
      <c r="U6" s="3">
        <v>18.98</v>
      </c>
      <c r="V6" s="9">
        <f>U6/U4</f>
        <v>0.33228291316526609</v>
      </c>
      <c r="W6" s="13">
        <f>30*V6</f>
        <v>9.9684873949579824</v>
      </c>
      <c r="X6" s="13">
        <v>10.5</v>
      </c>
      <c r="Y6" s="4">
        <v>4</v>
      </c>
      <c r="Z6" s="4" t="s">
        <v>7</v>
      </c>
      <c r="AA6" s="4">
        <v>16</v>
      </c>
      <c r="AB6" s="4">
        <v>16.28</v>
      </c>
      <c r="AC6" s="8">
        <f>AB6/AB4</f>
        <v>0.28707459001939689</v>
      </c>
      <c r="AD6" s="13">
        <f>30*AC6</f>
        <v>8.6122377005819075</v>
      </c>
      <c r="AE6" s="13">
        <v>9</v>
      </c>
      <c r="AF6" s="5">
        <v>5</v>
      </c>
      <c r="AG6" s="5" t="s">
        <v>8</v>
      </c>
      <c r="AH6" s="5">
        <v>11</v>
      </c>
      <c r="AI6" s="5">
        <v>15.54</v>
      </c>
      <c r="AJ6" s="7">
        <f>AI6/57.01</f>
        <v>0.27258375723557271</v>
      </c>
      <c r="AK6" s="13">
        <f>30*AJ6</f>
        <v>8.1775127170671809</v>
      </c>
      <c r="AL6" s="13">
        <v>9</v>
      </c>
    </row>
    <row r="7" spans="1:47" x14ac:dyDescent="0.2">
      <c r="A7">
        <f>G4+N4+U4+AB4+AI4</f>
        <v>281.11</v>
      </c>
      <c r="B7">
        <v>3</v>
      </c>
      <c r="C7">
        <v>1</v>
      </c>
      <c r="D7" s="1">
        <v>1</v>
      </c>
      <c r="E7" s="1" t="s">
        <v>65</v>
      </c>
      <c r="F7" s="1">
        <v>10</v>
      </c>
      <c r="G7" s="1">
        <v>15.05</v>
      </c>
      <c r="H7" s="11">
        <f>G7/G4</f>
        <v>0.27053747977709874</v>
      </c>
      <c r="I7" s="13">
        <f t="shared" ref="I7:I8" si="1">30*H7</f>
        <v>8.1161243933129619</v>
      </c>
      <c r="J7" s="13">
        <v>8.25</v>
      </c>
      <c r="K7" s="2">
        <v>2</v>
      </c>
      <c r="L7" s="2" t="s">
        <v>3</v>
      </c>
      <c r="M7" s="2">
        <v>11</v>
      </c>
      <c r="N7" s="2">
        <v>20.91</v>
      </c>
      <c r="O7" s="10">
        <f>N7/N4</f>
        <v>0.36594329716485824</v>
      </c>
      <c r="P7" s="13">
        <f>30*O7</f>
        <v>10.978298914945746</v>
      </c>
      <c r="Q7" s="13">
        <v>10.5</v>
      </c>
      <c r="R7" s="3">
        <v>3</v>
      </c>
      <c r="S7" s="3" t="s">
        <v>19</v>
      </c>
      <c r="T7" s="3">
        <v>10</v>
      </c>
      <c r="U7" s="3">
        <v>8.1</v>
      </c>
      <c r="V7" s="9">
        <f>U7/U4</f>
        <v>0.14180672268907563</v>
      </c>
      <c r="W7" s="3">
        <f>30*V7</f>
        <v>4.2542016806722689</v>
      </c>
      <c r="X7" s="3">
        <v>3.5</v>
      </c>
      <c r="Y7" s="4">
        <v>4</v>
      </c>
      <c r="Z7" s="4" t="s">
        <v>11</v>
      </c>
      <c r="AA7" s="4">
        <v>20</v>
      </c>
      <c r="AB7" s="4">
        <v>16.260000000000002</v>
      </c>
      <c r="AC7" s="8">
        <f>AB7/AB4</f>
        <v>0.28672191853288659</v>
      </c>
      <c r="AD7" s="13">
        <f>30*AC7</f>
        <v>8.6016575559865984</v>
      </c>
      <c r="AE7" s="13">
        <v>9</v>
      </c>
      <c r="AF7" s="5">
        <v>5</v>
      </c>
      <c r="AG7" s="12" t="s">
        <v>14</v>
      </c>
      <c r="AH7" s="5">
        <v>2</v>
      </c>
      <c r="AI7" s="5">
        <v>10</v>
      </c>
      <c r="AJ7" s="7">
        <f t="shared" ref="AJ7:AJ8" si="2">AI7/57.01</f>
        <v>0.17540782318891424</v>
      </c>
      <c r="AK7" s="13">
        <f t="shared" ref="AK7:AK8" si="3">30*AJ7</f>
        <v>5.2622346956674271</v>
      </c>
      <c r="AL7" s="13">
        <v>4.5</v>
      </c>
    </row>
    <row r="8" spans="1:47" x14ac:dyDescent="0.2">
      <c r="A8">
        <f>A7/5</f>
        <v>56.222000000000001</v>
      </c>
      <c r="B8">
        <v>68</v>
      </c>
      <c r="C8">
        <f>D4+K4+R4+Y4+AF4</f>
        <v>41</v>
      </c>
      <c r="D8" s="1">
        <v>1</v>
      </c>
      <c r="E8" s="1" t="s">
        <v>68</v>
      </c>
      <c r="F8" s="1">
        <v>1</v>
      </c>
      <c r="G8" s="1">
        <v>5</v>
      </c>
      <c r="H8" s="11">
        <f>G8/G4</f>
        <v>8.9879561387740434E-2</v>
      </c>
      <c r="I8" s="1">
        <f t="shared" si="1"/>
        <v>2.6963868416322132</v>
      </c>
      <c r="J8" s="1">
        <v>3</v>
      </c>
      <c r="R8" s="3">
        <v>3</v>
      </c>
      <c r="S8" s="3" t="s">
        <v>4</v>
      </c>
      <c r="T8" s="3">
        <v>5</v>
      </c>
      <c r="U8" s="3">
        <v>6.76</v>
      </c>
      <c r="V8" s="9">
        <f>U8/U4</f>
        <v>0.11834733893557421</v>
      </c>
      <c r="W8" s="3">
        <f t="shared" ref="W8:W15" si="4">30*V8</f>
        <v>3.5504201680672263</v>
      </c>
      <c r="X8" s="3">
        <v>3.5</v>
      </c>
      <c r="Y8" s="4">
        <v>4</v>
      </c>
      <c r="Z8" s="4" t="s">
        <v>48</v>
      </c>
      <c r="AA8" s="4">
        <v>3</v>
      </c>
      <c r="AB8" s="4">
        <v>7.4</v>
      </c>
      <c r="AC8" s="8">
        <f>AB8/AB4</f>
        <v>0.13048845000881679</v>
      </c>
      <c r="AD8" s="4">
        <f>30*AC8</f>
        <v>3.9146535002645035</v>
      </c>
      <c r="AE8" s="4">
        <v>4</v>
      </c>
      <c r="AF8" s="5">
        <v>5</v>
      </c>
      <c r="AG8" s="5" t="s">
        <v>9</v>
      </c>
      <c r="AH8" s="5">
        <v>8</v>
      </c>
      <c r="AI8" s="5">
        <v>7.78</v>
      </c>
      <c r="AJ8" s="7">
        <f t="shared" si="2"/>
        <v>0.13646728644097528</v>
      </c>
      <c r="AK8" s="13">
        <f t="shared" si="3"/>
        <v>4.0940185932292579</v>
      </c>
      <c r="AL8" s="13">
        <v>4</v>
      </c>
      <c r="AU8">
        <v>1</v>
      </c>
    </row>
    <row r="9" spans="1:47" x14ac:dyDescent="0.2">
      <c r="R9" s="3">
        <v>3</v>
      </c>
      <c r="S9" s="3" t="s">
        <v>32</v>
      </c>
      <c r="T9" s="3">
        <v>7</v>
      </c>
      <c r="U9" s="3">
        <v>6.22</v>
      </c>
      <c r="V9" s="9">
        <f>U9/U4</f>
        <v>0.10889355742296918</v>
      </c>
      <c r="W9" s="3">
        <f t="shared" si="4"/>
        <v>3.2668067226890751</v>
      </c>
      <c r="X9" s="3">
        <v>3</v>
      </c>
      <c r="Y9" s="4">
        <v>4</v>
      </c>
      <c r="Z9" s="4" t="s">
        <v>6</v>
      </c>
      <c r="AA9" s="4">
        <v>5</v>
      </c>
      <c r="AB9" s="4">
        <v>4.5</v>
      </c>
      <c r="AC9" s="8">
        <f>AB9/AB4</f>
        <v>7.9351084464821003E-2</v>
      </c>
      <c r="AD9" s="4">
        <f>30*AC9</f>
        <v>2.3805325339446299</v>
      </c>
      <c r="AE9" s="4">
        <v>2</v>
      </c>
      <c r="AF9" s="5">
        <v>5</v>
      </c>
      <c r="AG9" s="5" t="s">
        <v>27</v>
      </c>
      <c r="AH9" s="5">
        <v>6</v>
      </c>
      <c r="AI9" s="5">
        <v>3.55</v>
      </c>
      <c r="AJ9" s="7">
        <f>AI9/57.01</f>
        <v>6.2269777232064547E-2</v>
      </c>
      <c r="AK9" s="5">
        <f>30*AJ9</f>
        <v>1.8680933169619365</v>
      </c>
      <c r="AL9" s="5">
        <v>1.5</v>
      </c>
    </row>
    <row r="10" spans="1:47" x14ac:dyDescent="0.2">
      <c r="R10" s="3">
        <v>3</v>
      </c>
      <c r="S10" s="3" t="s">
        <v>67</v>
      </c>
      <c r="T10" s="3">
        <v>4</v>
      </c>
      <c r="U10" s="3">
        <v>4.5999999999999996</v>
      </c>
      <c r="V10" s="9">
        <f>U10/U4</f>
        <v>8.0532212885154053E-2</v>
      </c>
      <c r="W10" s="3">
        <f t="shared" si="4"/>
        <v>2.4159663865546217</v>
      </c>
      <c r="X10" s="3">
        <v>2.5</v>
      </c>
      <c r="Y10" s="4">
        <v>4</v>
      </c>
      <c r="Z10" s="4" t="s">
        <v>10</v>
      </c>
      <c r="AA10" s="4">
        <v>8</v>
      </c>
      <c r="AB10" s="4">
        <v>4</v>
      </c>
      <c r="AC10" s="8">
        <f>AB10/AB4</f>
        <v>7.053429730206312E-2</v>
      </c>
      <c r="AD10" s="4">
        <f t="shared" ref="AD10:AD12" si="5">30*AC10</f>
        <v>2.1160289190618937</v>
      </c>
      <c r="AE10" s="4">
        <v>2</v>
      </c>
      <c r="AF10" s="5">
        <v>5</v>
      </c>
      <c r="AG10" s="5" t="s">
        <v>26</v>
      </c>
      <c r="AH10" s="5">
        <v>2</v>
      </c>
      <c r="AI10" s="5">
        <v>3.34</v>
      </c>
      <c r="AJ10" s="7">
        <f>AI10/57.01</f>
        <v>5.8586212945097353E-2</v>
      </c>
      <c r="AK10" s="5">
        <f>30*AJ10</f>
        <v>1.7575863883529206</v>
      </c>
      <c r="AL10" s="5">
        <v>1.5</v>
      </c>
    </row>
    <row r="11" spans="1:47" x14ac:dyDescent="0.2">
      <c r="C11" s="14"/>
      <c r="R11" s="3">
        <v>3</v>
      </c>
      <c r="S11" s="3" t="s">
        <v>23</v>
      </c>
      <c r="T11" s="3">
        <v>2</v>
      </c>
      <c r="U11" s="3">
        <v>4.17</v>
      </c>
      <c r="V11" s="9">
        <f>U11/U4</f>
        <v>7.3004201680672259E-2</v>
      </c>
      <c r="W11" s="3">
        <f t="shared" si="4"/>
        <v>2.1901260504201678</v>
      </c>
      <c r="X11" s="3">
        <v>2</v>
      </c>
      <c r="Y11" s="4">
        <v>4</v>
      </c>
      <c r="Z11" s="4" t="s">
        <v>17</v>
      </c>
      <c r="AA11" s="4">
        <v>2</v>
      </c>
      <c r="AB11" s="4">
        <v>2</v>
      </c>
      <c r="AC11" s="8">
        <f>AB11/AB4</f>
        <v>3.526714865103156E-2</v>
      </c>
      <c r="AD11" s="4">
        <f t="shared" si="5"/>
        <v>1.0580144595309469</v>
      </c>
      <c r="AE11" s="4">
        <v>1</v>
      </c>
      <c r="AF11" s="5">
        <v>5</v>
      </c>
      <c r="AG11" s="12" t="s">
        <v>38</v>
      </c>
      <c r="AH11" s="5">
        <v>1</v>
      </c>
      <c r="AI11" s="5">
        <v>3</v>
      </c>
      <c r="AJ11" s="7">
        <f>AI11/57.01</f>
        <v>5.2622346956674268E-2</v>
      </c>
      <c r="AK11" s="5">
        <f>30*AJ11</f>
        <v>1.5786704087002281</v>
      </c>
      <c r="AL11" s="5">
        <v>1.5</v>
      </c>
    </row>
    <row r="12" spans="1:47" x14ac:dyDescent="0.2">
      <c r="C12" s="14"/>
      <c r="R12" s="3">
        <v>3</v>
      </c>
      <c r="S12" s="3" t="s">
        <v>20</v>
      </c>
      <c r="T12" s="3">
        <v>4</v>
      </c>
      <c r="U12" s="3">
        <v>3.92</v>
      </c>
      <c r="V12" s="9">
        <f>U12/U4</f>
        <v>6.8627450980392149E-2</v>
      </c>
      <c r="W12" s="3">
        <f t="shared" si="4"/>
        <v>2.0588235294117645</v>
      </c>
      <c r="X12" s="3">
        <v>2</v>
      </c>
      <c r="Y12" s="4">
        <v>4</v>
      </c>
      <c r="Z12" s="4" t="s">
        <v>18</v>
      </c>
      <c r="AA12" s="4">
        <v>2</v>
      </c>
      <c r="AB12" s="4">
        <v>0.43</v>
      </c>
      <c r="AC12" s="8">
        <f>AB12/AB4</f>
        <v>7.5824369599717849E-3</v>
      </c>
      <c r="AD12" s="4">
        <f t="shared" si="5"/>
        <v>0.22747310879915356</v>
      </c>
      <c r="AE12" s="4">
        <v>0.5</v>
      </c>
      <c r="AF12" s="5">
        <v>5</v>
      </c>
      <c r="AG12" s="5" t="s">
        <v>28</v>
      </c>
      <c r="AH12" s="5">
        <v>1</v>
      </c>
      <c r="AI12" s="5">
        <v>2</v>
      </c>
      <c r="AJ12" s="7">
        <f t="shared" ref="AJ12:AJ20" si="6">AI12/57.01</f>
        <v>3.5081564637782843E-2</v>
      </c>
      <c r="AK12" s="5">
        <f t="shared" ref="AK12:AK20" si="7">30*AJ12</f>
        <v>1.0524469391334852</v>
      </c>
      <c r="AL12" s="5">
        <v>0.75</v>
      </c>
    </row>
    <row r="13" spans="1:47" x14ac:dyDescent="0.2">
      <c r="C13" s="14"/>
      <c r="R13" s="3">
        <v>3</v>
      </c>
      <c r="S13" s="3" t="s">
        <v>66</v>
      </c>
      <c r="T13" s="3">
        <v>3</v>
      </c>
      <c r="U13" s="3">
        <v>2.5</v>
      </c>
      <c r="V13" s="9">
        <f>U13/U4</f>
        <v>4.3767507002801118E-2</v>
      </c>
      <c r="W13" s="3">
        <f t="shared" si="4"/>
        <v>1.3130252100840336</v>
      </c>
      <c r="X13" s="3">
        <v>1.5</v>
      </c>
      <c r="Y13" s="4">
        <v>4</v>
      </c>
      <c r="Z13" s="12" t="s">
        <v>12</v>
      </c>
      <c r="AA13" s="4">
        <v>1</v>
      </c>
      <c r="AB13" s="4">
        <v>2.5</v>
      </c>
      <c r="AC13" s="8">
        <f>AB13/AB4</f>
        <v>4.408393581378945E-2</v>
      </c>
      <c r="AD13" s="4">
        <f>30*AC13</f>
        <v>1.3225180744136835</v>
      </c>
      <c r="AE13" s="4">
        <v>1</v>
      </c>
      <c r="AF13" s="5">
        <v>5</v>
      </c>
      <c r="AG13" s="5" t="s">
        <v>24</v>
      </c>
      <c r="AH13" s="5">
        <v>2</v>
      </c>
      <c r="AI13" s="5">
        <v>2</v>
      </c>
      <c r="AJ13" s="7">
        <f t="shared" si="6"/>
        <v>3.5081564637782843E-2</v>
      </c>
      <c r="AK13" s="5">
        <f t="shared" si="7"/>
        <v>1.0524469391334852</v>
      </c>
      <c r="AL13" s="5">
        <v>0.75</v>
      </c>
    </row>
    <row r="14" spans="1:47" x14ac:dyDescent="0.2">
      <c r="C14" s="14"/>
      <c r="R14" s="3">
        <v>3</v>
      </c>
      <c r="S14" s="3" t="s">
        <v>64</v>
      </c>
      <c r="T14" s="3">
        <v>1</v>
      </c>
      <c r="U14" s="3">
        <v>1.2</v>
      </c>
      <c r="V14" s="9">
        <f>U14/U4</f>
        <v>2.1008403361344536E-2</v>
      </c>
      <c r="W14" s="3">
        <f t="shared" si="4"/>
        <v>0.63025210084033612</v>
      </c>
      <c r="X14" s="3">
        <v>0.5</v>
      </c>
      <c r="Y14" s="4">
        <v>4</v>
      </c>
      <c r="Z14" s="12" t="s">
        <v>15</v>
      </c>
      <c r="AA14" s="4">
        <v>1</v>
      </c>
      <c r="AB14" s="4">
        <v>1.67</v>
      </c>
      <c r="AC14" s="8">
        <f>AB14/AB4</f>
        <v>2.9448069123611351E-2</v>
      </c>
      <c r="AD14" s="4">
        <f>30*AC14</f>
        <v>0.88344207370834049</v>
      </c>
      <c r="AE14" s="4">
        <v>0.75</v>
      </c>
      <c r="AF14" s="5">
        <v>5</v>
      </c>
      <c r="AG14" s="5" t="s">
        <v>46</v>
      </c>
      <c r="AH14" s="5">
        <v>1</v>
      </c>
      <c r="AI14" s="5">
        <v>2</v>
      </c>
      <c r="AJ14" s="7">
        <f t="shared" si="6"/>
        <v>3.5081564637782843E-2</v>
      </c>
      <c r="AK14" s="5">
        <f t="shared" si="7"/>
        <v>1.0524469391334852</v>
      </c>
      <c r="AL14" s="5">
        <v>0.75</v>
      </c>
    </row>
    <row r="15" spans="1:47" x14ac:dyDescent="0.2">
      <c r="C15" s="14"/>
      <c r="R15" s="3">
        <v>3</v>
      </c>
      <c r="S15" s="3" t="s">
        <v>36</v>
      </c>
      <c r="T15" s="3">
        <v>1</v>
      </c>
      <c r="U15" s="3">
        <v>0.67</v>
      </c>
      <c r="V15" s="9">
        <f>U15/U4</f>
        <v>1.17296918767507E-2</v>
      </c>
      <c r="W15" s="3">
        <f t="shared" si="4"/>
        <v>0.35189075630252098</v>
      </c>
      <c r="X15" s="3">
        <v>0.5</v>
      </c>
      <c r="Y15" s="4">
        <v>4</v>
      </c>
      <c r="Z15" s="12" t="s">
        <v>16</v>
      </c>
      <c r="AA15" s="4">
        <v>1</v>
      </c>
      <c r="AB15" s="4">
        <v>1.67</v>
      </c>
      <c r="AC15" s="8">
        <f>AB15/AB4</f>
        <v>2.9448069123611351E-2</v>
      </c>
      <c r="AD15" s="4">
        <f>30*AC15</f>
        <v>0.88344207370834049</v>
      </c>
      <c r="AE15" s="4">
        <v>0.75</v>
      </c>
      <c r="AF15" s="5">
        <v>5</v>
      </c>
      <c r="AG15" s="5" t="s">
        <v>29</v>
      </c>
      <c r="AH15" s="5">
        <v>4</v>
      </c>
      <c r="AI15" s="5">
        <v>1.7</v>
      </c>
      <c r="AJ15" s="7">
        <f t="shared" si="6"/>
        <v>2.9819329942115419E-2</v>
      </c>
      <c r="AK15" s="5">
        <f t="shared" si="7"/>
        <v>0.89457989826346251</v>
      </c>
      <c r="AL15" s="5">
        <v>0.75</v>
      </c>
    </row>
    <row r="16" spans="1:47" x14ac:dyDescent="0.2">
      <c r="C16" s="14"/>
      <c r="AF16" s="5">
        <v>5</v>
      </c>
      <c r="AG16" s="5" t="s">
        <v>30</v>
      </c>
      <c r="AH16" s="5">
        <v>1</v>
      </c>
      <c r="AI16" s="5">
        <v>0.5</v>
      </c>
      <c r="AJ16" s="7">
        <f t="shared" si="6"/>
        <v>8.7703911594457108E-3</v>
      </c>
      <c r="AK16" s="5">
        <f t="shared" si="7"/>
        <v>0.2631117347833713</v>
      </c>
      <c r="AL16" s="5">
        <v>0.75</v>
      </c>
    </row>
    <row r="17" spans="1:38" x14ac:dyDescent="0.2">
      <c r="A17" s="13">
        <v>18</v>
      </c>
      <c r="B17" s="13">
        <v>9</v>
      </c>
      <c r="C17" s="13">
        <v>10.5</v>
      </c>
      <c r="AF17" s="5">
        <v>5</v>
      </c>
      <c r="AG17" s="5" t="s">
        <v>37</v>
      </c>
      <c r="AH17" s="5">
        <v>1</v>
      </c>
      <c r="AI17" s="5">
        <v>0.8</v>
      </c>
      <c r="AJ17" s="7">
        <f t="shared" si="6"/>
        <v>1.403262585511314E-2</v>
      </c>
      <c r="AK17" s="5">
        <f t="shared" si="7"/>
        <v>0.4209787756533942</v>
      </c>
      <c r="AL17" s="5">
        <v>0.75</v>
      </c>
    </row>
    <row r="18" spans="1:38" x14ac:dyDescent="0.2">
      <c r="A18">
        <f>A17*60</f>
        <v>1080</v>
      </c>
      <c r="B18">
        <f>B17*60</f>
        <v>540</v>
      </c>
      <c r="C18">
        <f>C17*60</f>
        <v>630</v>
      </c>
      <c r="AF18" s="5">
        <v>5</v>
      </c>
      <c r="AG18" s="5" t="s">
        <v>39</v>
      </c>
      <c r="AH18" s="5">
        <v>1</v>
      </c>
      <c r="AI18" s="5">
        <v>0.67</v>
      </c>
      <c r="AJ18" s="7">
        <f t="shared" si="6"/>
        <v>1.1752324153657255E-2</v>
      </c>
      <c r="AK18" s="5">
        <f t="shared" si="7"/>
        <v>0.35256972460971764</v>
      </c>
      <c r="AL18" s="5">
        <v>0.75</v>
      </c>
    </row>
    <row r="19" spans="1:38" x14ac:dyDescent="0.2">
      <c r="A19">
        <f>A17*4</f>
        <v>72</v>
      </c>
      <c r="B19">
        <f>B17*4</f>
        <v>36</v>
      </c>
      <c r="C19">
        <f>C17*4</f>
        <v>42</v>
      </c>
      <c r="AF19" s="5">
        <v>5</v>
      </c>
      <c r="AG19" s="12" t="s">
        <v>34</v>
      </c>
      <c r="AH19" s="5">
        <v>1</v>
      </c>
      <c r="AI19" s="5">
        <v>0.5</v>
      </c>
      <c r="AJ19" s="7">
        <f t="shared" si="6"/>
        <v>8.7703911594457108E-3</v>
      </c>
      <c r="AK19" s="5">
        <f t="shared" si="7"/>
        <v>0.2631117347833713</v>
      </c>
      <c r="AL19" s="5">
        <v>0.5</v>
      </c>
    </row>
    <row r="20" spans="1:38" x14ac:dyDescent="0.2">
      <c r="A20">
        <f>A19*60</f>
        <v>4320</v>
      </c>
      <c r="B20">
        <f>B19*60</f>
        <v>2160</v>
      </c>
      <c r="C20">
        <f>C19*60</f>
        <v>2520</v>
      </c>
      <c r="AF20" s="5">
        <v>5</v>
      </c>
      <c r="AG20" s="5" t="s">
        <v>35</v>
      </c>
      <c r="AH20" s="5">
        <v>1</v>
      </c>
      <c r="AI20" s="5">
        <v>0.33</v>
      </c>
      <c r="AJ20" s="7">
        <f t="shared" si="6"/>
        <v>5.7884581652341699E-3</v>
      </c>
      <c r="AK20" s="5">
        <f t="shared" si="7"/>
        <v>0.1736537449570251</v>
      </c>
      <c r="AL20" s="5">
        <v>0.75</v>
      </c>
    </row>
    <row r="21" spans="1:38" x14ac:dyDescent="0.2">
      <c r="C21" s="14"/>
      <c r="AF21" s="5">
        <v>5</v>
      </c>
      <c r="AG21" s="5" t="s">
        <v>25</v>
      </c>
      <c r="AH21" s="5">
        <v>1</v>
      </c>
      <c r="AI21" s="5">
        <v>0.8</v>
      </c>
      <c r="AJ21" s="7">
        <f>AI21/57.01</f>
        <v>1.403262585511314E-2</v>
      </c>
      <c r="AK21" s="5">
        <f>30*AJ21</f>
        <v>0.4209787756533942</v>
      </c>
      <c r="AL21" s="5">
        <v>0.75</v>
      </c>
    </row>
    <row r="22" spans="1:38" x14ac:dyDescent="0.2">
      <c r="C22" s="14"/>
    </row>
  </sheetData>
  <phoneticPr fontId="3" type="noConversion"/>
  <conditionalFormatting sqref="E6:E18 L6:L16 S6:S20 Z6:Z19 AG6:AG2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D9D8-7634-40E6-AAFD-E1670C5DECA2}">
  <dimension ref="A1:AZ25"/>
  <sheetViews>
    <sheetView zoomScaleNormal="100" workbookViewId="0">
      <selection activeCell="J19" sqref="J19"/>
    </sheetView>
  </sheetViews>
  <sheetFormatPr defaultRowHeight="14.25" x14ac:dyDescent="0.2"/>
  <cols>
    <col min="4" max="7" width="6.625" style="1" customWidth="1"/>
    <col min="8" max="8" width="6.625" style="11" customWidth="1"/>
    <col min="9" max="11" width="6.625" style="1" customWidth="1"/>
    <col min="12" max="15" width="6.625" style="2" customWidth="1"/>
    <col min="16" max="16" width="6.625" style="10" customWidth="1"/>
    <col min="17" max="19" width="6.625" style="2" customWidth="1"/>
    <col min="20" max="23" width="6.625" style="3" customWidth="1"/>
    <col min="24" max="24" width="6.625" style="9" customWidth="1"/>
    <col min="25" max="27" width="6.625" style="3" customWidth="1"/>
    <col min="28" max="31" width="6.625" style="4" customWidth="1"/>
    <col min="32" max="32" width="6.625" style="8" customWidth="1"/>
    <col min="33" max="35" width="6.625" style="4" customWidth="1"/>
    <col min="36" max="39" width="6.625" style="5" customWidth="1"/>
    <col min="40" max="40" width="6.625" style="7" customWidth="1"/>
    <col min="41" max="41" width="6.625" style="5" customWidth="1"/>
    <col min="42" max="42" width="6.625" style="15" customWidth="1"/>
    <col min="43" max="43" width="6.625" style="5" customWidth="1"/>
  </cols>
  <sheetData>
    <row r="1" spans="1:52" x14ac:dyDescent="0.2">
      <c r="D1"/>
      <c r="E1"/>
      <c r="F1"/>
      <c r="G1"/>
      <c r="H1" s="6"/>
      <c r="I1"/>
      <c r="J1"/>
      <c r="K1"/>
      <c r="L1"/>
      <c r="M1"/>
      <c r="N1"/>
      <c r="O1"/>
      <c r="P1" s="6"/>
      <c r="Q1"/>
      <c r="R1"/>
      <c r="S1"/>
      <c r="T1"/>
      <c r="U1"/>
      <c r="V1"/>
      <c r="W1"/>
      <c r="X1" s="6"/>
      <c r="Y1"/>
      <c r="Z1"/>
      <c r="AA1"/>
      <c r="AB1"/>
      <c r="AC1"/>
      <c r="AD1"/>
      <c r="AE1"/>
      <c r="AF1" s="6"/>
      <c r="AG1"/>
      <c r="AH1"/>
      <c r="AI1"/>
      <c r="AJ1"/>
      <c r="AK1"/>
      <c r="AL1"/>
      <c r="AM1"/>
      <c r="AN1" s="6"/>
      <c r="AO1"/>
      <c r="AP1"/>
      <c r="AQ1"/>
    </row>
    <row r="2" spans="1:52" x14ac:dyDescent="0.2">
      <c r="D2"/>
      <c r="E2"/>
      <c r="F2"/>
      <c r="G2"/>
      <c r="H2" s="6"/>
      <c r="I2"/>
      <c r="J2"/>
      <c r="K2"/>
      <c r="L2"/>
      <c r="M2"/>
      <c r="N2"/>
      <c r="O2"/>
      <c r="P2" s="6"/>
      <c r="Q2"/>
      <c r="R2"/>
      <c r="S2"/>
      <c r="T2"/>
      <c r="U2"/>
      <c r="V2"/>
      <c r="W2"/>
      <c r="X2" s="6"/>
      <c r="Y2"/>
      <c r="Z2"/>
      <c r="AA2"/>
      <c r="AB2"/>
      <c r="AC2"/>
      <c r="AD2"/>
      <c r="AE2"/>
      <c r="AF2" s="6"/>
      <c r="AG2"/>
      <c r="AH2"/>
      <c r="AI2"/>
      <c r="AJ2"/>
      <c r="AK2"/>
      <c r="AL2"/>
      <c r="AM2"/>
      <c r="AN2" s="6"/>
      <c r="AO2"/>
      <c r="AP2"/>
      <c r="AQ2"/>
    </row>
    <row r="3" spans="1:52" x14ac:dyDescent="0.2">
      <c r="D3"/>
      <c r="E3"/>
      <c r="F3"/>
      <c r="G3"/>
      <c r="H3" s="6"/>
      <c r="I3"/>
      <c r="J3"/>
      <c r="K3"/>
      <c r="L3"/>
      <c r="M3"/>
      <c r="N3"/>
      <c r="O3"/>
      <c r="P3" s="6"/>
      <c r="Q3"/>
      <c r="R3"/>
      <c r="S3"/>
      <c r="T3"/>
      <c r="U3"/>
      <c r="V3"/>
      <c r="W3"/>
      <c r="X3" s="6"/>
      <c r="Y3"/>
      <c r="Z3"/>
      <c r="AA3"/>
      <c r="AB3"/>
      <c r="AC3"/>
      <c r="AD3"/>
      <c r="AE3"/>
      <c r="AF3" s="6"/>
      <c r="AG3"/>
      <c r="AH3"/>
      <c r="AI3"/>
      <c r="AJ3"/>
      <c r="AK3"/>
      <c r="AL3"/>
      <c r="AM3"/>
      <c r="AN3" s="6"/>
      <c r="AO3"/>
      <c r="AP3"/>
      <c r="AQ3"/>
    </row>
    <row r="4" spans="1:52" x14ac:dyDescent="0.2">
      <c r="D4">
        <v>1</v>
      </c>
      <c r="E4"/>
      <c r="F4"/>
      <c r="G4">
        <f t="shared" ref="G4" si="0">SUM(G6:G36)</f>
        <v>35.58</v>
      </c>
      <c r="H4" s="6"/>
      <c r="I4"/>
      <c r="J4"/>
      <c r="K4"/>
      <c r="L4">
        <f>SUM(L6:L12)/2</f>
        <v>3</v>
      </c>
      <c r="M4"/>
      <c r="N4"/>
      <c r="O4">
        <f>SUM(O6:O36)</f>
        <v>60.260000000000005</v>
      </c>
      <c r="P4" s="6"/>
      <c r="Q4"/>
      <c r="R4">
        <f>SUM(R6:R8)</f>
        <v>28.5</v>
      </c>
      <c r="S4"/>
      <c r="T4">
        <f>SUM(T6:T13)/3</f>
        <v>8</v>
      </c>
      <c r="U4"/>
      <c r="V4"/>
      <c r="W4">
        <f>SUM(W6:W32)</f>
        <v>61.440000000000005</v>
      </c>
      <c r="X4" s="6"/>
      <c r="Y4"/>
      <c r="Z4">
        <f>SUM(Z6:Z13)</f>
        <v>29.25</v>
      </c>
      <c r="AA4"/>
      <c r="AB4">
        <f>SUM(AB6:AB16)/4</f>
        <v>11</v>
      </c>
      <c r="AC4"/>
      <c r="AD4"/>
      <c r="AE4">
        <f>SUM(AE6:AE36)</f>
        <v>55.050000000000004</v>
      </c>
      <c r="AF4" s="6"/>
      <c r="AG4"/>
      <c r="AH4">
        <f>SUM(AH6:AH17)</f>
        <v>29.65</v>
      </c>
      <c r="AI4"/>
      <c r="AJ4">
        <f>SUM(AJ6:AJ22)/5</f>
        <v>17</v>
      </c>
      <c r="AK4"/>
      <c r="AL4"/>
      <c r="AM4">
        <f>SUM(AM6:AM36)</f>
        <v>57.009999999999991</v>
      </c>
      <c r="AN4" s="6"/>
      <c r="AO4"/>
      <c r="AP4">
        <f>SUM(AP6:AP28)</f>
        <v>29.25</v>
      </c>
      <c r="AQ4"/>
    </row>
    <row r="5" spans="1:52" x14ac:dyDescent="0.2">
      <c r="B5" t="s">
        <v>44</v>
      </c>
      <c r="C5" t="s">
        <v>45</v>
      </c>
      <c r="D5" s="1" t="s">
        <v>22</v>
      </c>
      <c r="E5" s="1" t="s">
        <v>42</v>
      </c>
      <c r="F5" s="1" t="s">
        <v>1</v>
      </c>
      <c r="G5" s="1" t="s">
        <v>41</v>
      </c>
      <c r="H5" s="11" t="s">
        <v>40</v>
      </c>
      <c r="I5" s="1" t="s">
        <v>43</v>
      </c>
      <c r="J5" s="1" t="s">
        <v>47</v>
      </c>
      <c r="L5" s="2" t="s">
        <v>22</v>
      </c>
      <c r="M5" s="2" t="s">
        <v>42</v>
      </c>
      <c r="N5" s="2" t="s">
        <v>1</v>
      </c>
      <c r="O5" s="2" t="s">
        <v>41</v>
      </c>
      <c r="P5" s="10" t="s">
        <v>40</v>
      </c>
      <c r="Q5" s="2" t="s">
        <v>43</v>
      </c>
      <c r="R5" s="2" t="s">
        <v>47</v>
      </c>
      <c r="T5" s="3" t="s">
        <v>22</v>
      </c>
      <c r="U5" s="3" t="s">
        <v>42</v>
      </c>
      <c r="V5" s="3" t="s">
        <v>1</v>
      </c>
      <c r="W5" s="3" t="s">
        <v>41</v>
      </c>
      <c r="X5" s="9" t="s">
        <v>40</v>
      </c>
      <c r="Y5" s="3" t="s">
        <v>43</v>
      </c>
      <c r="Z5" s="3" t="s">
        <v>47</v>
      </c>
      <c r="AB5" s="4" t="s">
        <v>22</v>
      </c>
      <c r="AC5" s="4" t="s">
        <v>42</v>
      </c>
      <c r="AD5" s="4" t="s">
        <v>1</v>
      </c>
      <c r="AE5" s="4" t="s">
        <v>41</v>
      </c>
      <c r="AF5" s="8" t="s">
        <v>40</v>
      </c>
      <c r="AG5" s="4" t="s">
        <v>43</v>
      </c>
      <c r="AH5" s="4" t="s">
        <v>47</v>
      </c>
      <c r="AJ5" s="5" t="s">
        <v>22</v>
      </c>
      <c r="AK5" s="5" t="s">
        <v>42</v>
      </c>
      <c r="AL5" s="5" t="s">
        <v>1</v>
      </c>
      <c r="AM5" s="5" t="s">
        <v>41</v>
      </c>
      <c r="AN5" s="7" t="s">
        <v>40</v>
      </c>
      <c r="AO5" s="5" t="s">
        <v>43</v>
      </c>
      <c r="AP5" s="15" t="s">
        <v>47</v>
      </c>
    </row>
    <row r="6" spans="1:52" x14ac:dyDescent="0.2">
      <c r="B6">
        <v>65</v>
      </c>
      <c r="C6">
        <f>D4+L4+T4+AJ4+AB4</f>
        <v>40</v>
      </c>
      <c r="D6" s="1">
        <v>1</v>
      </c>
      <c r="E6" s="1" t="s">
        <v>0</v>
      </c>
      <c r="F6" s="1">
        <v>20</v>
      </c>
      <c r="G6" s="1">
        <v>35.58</v>
      </c>
      <c r="H6" s="11">
        <v>1</v>
      </c>
      <c r="I6" s="13">
        <f>30*H6</f>
        <v>30</v>
      </c>
      <c r="J6" s="13">
        <v>30</v>
      </c>
      <c r="K6" s="13" t="s">
        <v>59</v>
      </c>
      <c r="L6" s="2">
        <v>2</v>
      </c>
      <c r="M6" s="2" t="s">
        <v>2</v>
      </c>
      <c r="N6" s="2">
        <v>18</v>
      </c>
      <c r="O6" s="2">
        <v>34.35</v>
      </c>
      <c r="P6" s="10">
        <f>O6/O4</f>
        <v>0.57002987056090271</v>
      </c>
      <c r="Q6" s="13">
        <f>30*P6</f>
        <v>17.10089611682708</v>
      </c>
      <c r="R6" s="13">
        <v>16</v>
      </c>
      <c r="S6" s="13" t="s">
        <v>55</v>
      </c>
      <c r="T6" s="3">
        <v>3</v>
      </c>
      <c r="U6" s="3" t="s">
        <v>31</v>
      </c>
      <c r="V6" s="3">
        <v>19</v>
      </c>
      <c r="W6" s="3">
        <v>18.98</v>
      </c>
      <c r="X6" s="9">
        <f>W6/61.44</f>
        <v>0.30891927083333337</v>
      </c>
      <c r="Y6" s="13">
        <f>30*X6</f>
        <v>9.2675781250000018</v>
      </c>
      <c r="Z6" s="13">
        <v>9</v>
      </c>
      <c r="AA6" s="13" t="s">
        <v>60</v>
      </c>
      <c r="AB6" s="4">
        <v>4</v>
      </c>
      <c r="AC6" s="4" t="s">
        <v>7</v>
      </c>
      <c r="AD6" s="4">
        <v>14</v>
      </c>
      <c r="AE6" s="4">
        <v>14.65</v>
      </c>
      <c r="AF6" s="8">
        <f>AE6/AE4</f>
        <v>0.26612170753860126</v>
      </c>
      <c r="AG6" s="13">
        <f>30*AF6</f>
        <v>7.9836512261580381</v>
      </c>
      <c r="AH6" s="13">
        <v>7.2</v>
      </c>
      <c r="AI6" s="13" t="s">
        <v>62</v>
      </c>
      <c r="AJ6" s="5">
        <v>5</v>
      </c>
      <c r="AK6" s="5" t="s">
        <v>8</v>
      </c>
      <c r="AL6" s="5">
        <v>11</v>
      </c>
      <c r="AM6" s="5">
        <v>15.54</v>
      </c>
      <c r="AN6" s="7">
        <f>AM6/57.01</f>
        <v>0.27258375723557271</v>
      </c>
      <c r="AO6" s="13">
        <f>30*AN6</f>
        <v>8.1775127170671809</v>
      </c>
      <c r="AP6" s="16">
        <v>8.25</v>
      </c>
      <c r="AQ6" s="13"/>
    </row>
    <row r="7" spans="1:52" x14ac:dyDescent="0.2">
      <c r="L7" s="2">
        <v>2</v>
      </c>
      <c r="M7" s="2" t="s">
        <v>3</v>
      </c>
      <c r="N7" s="2">
        <v>11</v>
      </c>
      <c r="O7" s="2">
        <v>20.91</v>
      </c>
      <c r="P7" s="10">
        <f>O7/O4</f>
        <v>0.34699634915366739</v>
      </c>
      <c r="Q7" s="13">
        <f>30*P7</f>
        <v>10.409890474610021</v>
      </c>
      <c r="R7" s="13">
        <v>10.5</v>
      </c>
      <c r="S7" s="13" t="s">
        <v>63</v>
      </c>
      <c r="T7" s="3">
        <v>3</v>
      </c>
      <c r="U7" s="3" t="s">
        <v>33</v>
      </c>
      <c r="V7" s="3">
        <v>10</v>
      </c>
      <c r="W7" s="3">
        <v>15.05</v>
      </c>
      <c r="X7" s="9">
        <f t="shared" ref="X7:X13" si="1">W7/61.44</f>
        <v>0.24495442708333334</v>
      </c>
      <c r="Y7" s="13">
        <f t="shared" ref="Y7:Y13" si="2">30*X7</f>
        <v>7.3486328125</v>
      </c>
      <c r="Z7" s="13">
        <v>7.5</v>
      </c>
      <c r="AA7" s="13" t="s">
        <v>61</v>
      </c>
      <c r="AB7" s="4">
        <v>4</v>
      </c>
      <c r="AC7" s="4" t="s">
        <v>6</v>
      </c>
      <c r="AD7" s="4">
        <v>5</v>
      </c>
      <c r="AE7" s="4">
        <v>4.5</v>
      </c>
      <c r="AF7" s="8">
        <f>AE7/AE4</f>
        <v>8.1743869209809264E-2</v>
      </c>
      <c r="AG7" s="4">
        <f t="shared" ref="AG7:AG16" si="3">30*AF7</f>
        <v>2.4523160762942777</v>
      </c>
      <c r="AH7" s="4">
        <v>3</v>
      </c>
      <c r="AJ7" s="5">
        <v>5</v>
      </c>
      <c r="AK7" s="12" t="s">
        <v>14</v>
      </c>
      <c r="AL7" s="5">
        <v>2</v>
      </c>
      <c r="AM7" s="5">
        <v>10</v>
      </c>
      <c r="AN7" s="7">
        <f t="shared" ref="AN7:AN22" si="4">AM7/57.01</f>
        <v>0.17540782318891424</v>
      </c>
      <c r="AO7" s="13">
        <f t="shared" ref="AO7:AO22" si="5">30*AN7</f>
        <v>5.2622346956674271</v>
      </c>
      <c r="AP7" s="16">
        <v>4.5</v>
      </c>
      <c r="AQ7" s="13"/>
    </row>
    <row r="8" spans="1:52" x14ac:dyDescent="0.2">
      <c r="L8" s="2">
        <v>2</v>
      </c>
      <c r="M8" s="2" t="s">
        <v>48</v>
      </c>
      <c r="N8" s="2">
        <v>2</v>
      </c>
      <c r="O8" s="2">
        <v>5</v>
      </c>
      <c r="P8" s="10">
        <f>O8/O4</f>
        <v>8.2973780285429802E-2</v>
      </c>
      <c r="Q8" s="2">
        <f t="shared" ref="Q8" si="6">30*P8</f>
        <v>2.4892134085628941</v>
      </c>
      <c r="R8" s="2">
        <v>2</v>
      </c>
      <c r="T8" s="3">
        <v>3</v>
      </c>
      <c r="U8" s="3" t="s">
        <v>4</v>
      </c>
      <c r="V8" s="3">
        <v>5</v>
      </c>
      <c r="W8" s="3">
        <v>6.76</v>
      </c>
      <c r="X8" s="9">
        <f t="shared" si="1"/>
        <v>0.11002604166666667</v>
      </c>
      <c r="Y8" s="3">
        <f t="shared" si="2"/>
        <v>3.30078125</v>
      </c>
      <c r="Z8" s="3">
        <v>3</v>
      </c>
      <c r="AB8" s="4">
        <v>4</v>
      </c>
      <c r="AC8" s="4" t="s">
        <v>5</v>
      </c>
      <c r="AD8" s="4">
        <v>4</v>
      </c>
      <c r="AE8" s="4">
        <v>4.5999999999999996</v>
      </c>
      <c r="AF8" s="8">
        <f>AE8/AE4</f>
        <v>8.3560399636693899E-2</v>
      </c>
      <c r="AG8" s="4">
        <f t="shared" si="3"/>
        <v>2.5068119891008172</v>
      </c>
      <c r="AH8" s="4">
        <v>3</v>
      </c>
      <c r="AJ8" s="5">
        <v>5</v>
      </c>
      <c r="AK8" s="5" t="s">
        <v>9</v>
      </c>
      <c r="AL8" s="5">
        <v>8</v>
      </c>
      <c r="AM8" s="5">
        <v>7.78</v>
      </c>
      <c r="AN8" s="7">
        <f t="shared" si="4"/>
        <v>0.13646728644097528</v>
      </c>
      <c r="AO8" s="13">
        <f t="shared" si="5"/>
        <v>4.0940185932292579</v>
      </c>
      <c r="AP8" s="16">
        <v>3.75</v>
      </c>
      <c r="AQ8" s="13"/>
      <c r="AZ8">
        <v>1</v>
      </c>
    </row>
    <row r="9" spans="1:52" x14ac:dyDescent="0.2">
      <c r="T9" s="3">
        <v>3</v>
      </c>
      <c r="U9" s="3" t="s">
        <v>32</v>
      </c>
      <c r="V9" s="3">
        <v>7</v>
      </c>
      <c r="W9" s="3">
        <v>6.22</v>
      </c>
      <c r="X9" s="9">
        <f t="shared" si="1"/>
        <v>0.10123697916666667</v>
      </c>
      <c r="Y9" s="3">
        <f t="shared" si="2"/>
        <v>3.037109375</v>
      </c>
      <c r="Z9" s="3">
        <v>3</v>
      </c>
      <c r="AB9" s="4">
        <v>4</v>
      </c>
      <c r="AC9" s="4" t="s">
        <v>11</v>
      </c>
      <c r="AD9" s="4">
        <v>17</v>
      </c>
      <c r="AE9" s="4">
        <v>14.03</v>
      </c>
      <c r="AF9" s="8">
        <f>AE9/AE4</f>
        <v>0.25485921889191643</v>
      </c>
      <c r="AG9" s="13">
        <f t="shared" si="3"/>
        <v>7.6457765667574931</v>
      </c>
      <c r="AH9" s="13">
        <v>7.2</v>
      </c>
      <c r="AI9" s="13" t="s">
        <v>62</v>
      </c>
      <c r="AJ9" s="5">
        <v>5</v>
      </c>
      <c r="AK9" s="5" t="s">
        <v>25</v>
      </c>
      <c r="AL9" s="5">
        <v>1</v>
      </c>
      <c r="AM9" s="5">
        <v>0.8</v>
      </c>
      <c r="AN9" s="7">
        <f t="shared" si="4"/>
        <v>1.403262585511314E-2</v>
      </c>
      <c r="AO9" s="5">
        <f t="shared" si="5"/>
        <v>0.4209787756533942</v>
      </c>
      <c r="AP9" s="15">
        <v>0.5</v>
      </c>
    </row>
    <row r="10" spans="1:52" x14ac:dyDescent="0.2">
      <c r="A10" t="s">
        <v>49</v>
      </c>
      <c r="B10" t="s">
        <v>51</v>
      </c>
      <c r="T10" s="3">
        <v>3</v>
      </c>
      <c r="U10" s="3" t="s">
        <v>19</v>
      </c>
      <c r="V10" s="3">
        <v>8</v>
      </c>
      <c r="W10" s="3">
        <v>5.67</v>
      </c>
      <c r="X10" s="9">
        <f t="shared" si="1"/>
        <v>9.228515625E-2</v>
      </c>
      <c r="Y10" s="3">
        <f t="shared" si="2"/>
        <v>2.7685546875</v>
      </c>
      <c r="Z10" s="3">
        <v>3</v>
      </c>
      <c r="AB10" s="4">
        <v>4</v>
      </c>
      <c r="AC10" s="4" t="s">
        <v>10</v>
      </c>
      <c r="AD10" s="4">
        <v>8</v>
      </c>
      <c r="AE10" s="4">
        <v>4</v>
      </c>
      <c r="AF10" s="8">
        <f>AE10/AE4</f>
        <v>7.2661217075386003E-2</v>
      </c>
      <c r="AG10" s="4">
        <f t="shared" si="3"/>
        <v>2.1798365122615802</v>
      </c>
      <c r="AH10" s="4">
        <v>2.5</v>
      </c>
      <c r="AJ10" s="5">
        <v>5</v>
      </c>
      <c r="AK10" s="5" t="s">
        <v>27</v>
      </c>
      <c r="AL10" s="5">
        <v>6</v>
      </c>
      <c r="AM10" s="5">
        <v>3.55</v>
      </c>
      <c r="AN10" s="7">
        <f t="shared" si="4"/>
        <v>6.2269777232064547E-2</v>
      </c>
      <c r="AO10" s="5">
        <f t="shared" si="5"/>
        <v>1.8680933169619365</v>
      </c>
      <c r="AP10" s="15">
        <v>1.5</v>
      </c>
    </row>
    <row r="11" spans="1:52" x14ac:dyDescent="0.2">
      <c r="A11" t="s">
        <v>50</v>
      </c>
      <c r="B11">
        <v>720</v>
      </c>
      <c r="C11" s="14">
        <f>B11/60</f>
        <v>12</v>
      </c>
      <c r="T11" s="3">
        <v>3</v>
      </c>
      <c r="U11" s="3" t="s">
        <v>23</v>
      </c>
      <c r="V11" s="3">
        <v>2</v>
      </c>
      <c r="W11" s="3">
        <v>4.17</v>
      </c>
      <c r="X11" s="9">
        <f t="shared" si="1"/>
        <v>6.787109375E-2</v>
      </c>
      <c r="Y11" s="3">
        <f t="shared" si="2"/>
        <v>2.0361328125</v>
      </c>
      <c r="Z11" s="3">
        <v>1.5</v>
      </c>
      <c r="AB11" s="4">
        <v>4</v>
      </c>
      <c r="AC11" s="4" t="s">
        <v>17</v>
      </c>
      <c r="AD11" s="4">
        <v>2</v>
      </c>
      <c r="AE11" s="4">
        <v>2</v>
      </c>
      <c r="AF11" s="8">
        <f>AE11/AE4</f>
        <v>3.6330608537693002E-2</v>
      </c>
      <c r="AG11" s="4">
        <f t="shared" si="3"/>
        <v>1.0899182561307901</v>
      </c>
      <c r="AH11" s="4">
        <v>1</v>
      </c>
      <c r="AJ11" s="5">
        <v>5</v>
      </c>
      <c r="AK11" s="5" t="s">
        <v>26</v>
      </c>
      <c r="AL11" s="5">
        <v>2</v>
      </c>
      <c r="AM11" s="5">
        <v>3.34</v>
      </c>
      <c r="AN11" s="7">
        <f t="shared" si="4"/>
        <v>5.8586212945097353E-2</v>
      </c>
      <c r="AO11" s="5">
        <f t="shared" si="5"/>
        <v>1.7575863883529206</v>
      </c>
      <c r="AP11" s="15">
        <v>1.5</v>
      </c>
    </row>
    <row r="12" spans="1:52" x14ac:dyDescent="0.2">
      <c r="A12" t="s">
        <v>52</v>
      </c>
      <c r="B12">
        <v>540</v>
      </c>
      <c r="C12" s="14">
        <f t="shared" ref="C12:C19" si="7">B12/60</f>
        <v>9</v>
      </c>
      <c r="T12" s="3">
        <v>3</v>
      </c>
      <c r="U12" s="3" t="s">
        <v>20</v>
      </c>
      <c r="V12" s="3">
        <v>4</v>
      </c>
      <c r="W12" s="3">
        <v>3.92</v>
      </c>
      <c r="X12" s="9">
        <f t="shared" si="1"/>
        <v>6.3802083333333329E-2</v>
      </c>
      <c r="Y12" s="3">
        <f t="shared" si="2"/>
        <v>1.9140624999999998</v>
      </c>
      <c r="Z12" s="3">
        <v>1.5</v>
      </c>
      <c r="AB12" s="4">
        <v>4</v>
      </c>
      <c r="AC12" s="4" t="s">
        <v>18</v>
      </c>
      <c r="AD12" s="4">
        <v>2</v>
      </c>
      <c r="AE12" s="4">
        <v>0.43</v>
      </c>
      <c r="AF12" s="8">
        <f>AE12/AE4</f>
        <v>7.8110808356039955E-3</v>
      </c>
      <c r="AG12" s="4">
        <f t="shared" si="3"/>
        <v>0.23433242506811985</v>
      </c>
      <c r="AH12" s="4">
        <v>0.5</v>
      </c>
      <c r="AJ12" s="5">
        <v>5</v>
      </c>
      <c r="AK12" s="12" t="s">
        <v>38</v>
      </c>
      <c r="AL12" s="5">
        <v>1</v>
      </c>
      <c r="AM12" s="5">
        <v>3</v>
      </c>
      <c r="AN12" s="7">
        <f t="shared" si="4"/>
        <v>5.2622346956674268E-2</v>
      </c>
      <c r="AO12" s="5">
        <f t="shared" si="5"/>
        <v>1.5786704087002281</v>
      </c>
      <c r="AP12" s="15">
        <v>1.5</v>
      </c>
    </row>
    <row r="13" spans="1:52" x14ac:dyDescent="0.2">
      <c r="A13" t="s">
        <v>53</v>
      </c>
      <c r="B13">
        <v>432</v>
      </c>
      <c r="C13" s="14">
        <f t="shared" si="7"/>
        <v>7.2</v>
      </c>
      <c r="T13" s="3">
        <v>3</v>
      </c>
      <c r="U13" s="3" t="s">
        <v>36</v>
      </c>
      <c r="V13" s="3">
        <v>1</v>
      </c>
      <c r="W13" s="3">
        <v>0.67</v>
      </c>
      <c r="X13" s="9">
        <f t="shared" si="1"/>
        <v>1.0904947916666668E-2</v>
      </c>
      <c r="Y13" s="3">
        <f t="shared" si="2"/>
        <v>0.32714843750000006</v>
      </c>
      <c r="Z13" s="3">
        <v>0.75</v>
      </c>
      <c r="AB13" s="4">
        <v>4</v>
      </c>
      <c r="AC13" s="12" t="s">
        <v>13</v>
      </c>
      <c r="AD13" s="4">
        <v>1</v>
      </c>
      <c r="AE13" s="4">
        <v>5</v>
      </c>
      <c r="AF13" s="8">
        <f>AE13/AE4</f>
        <v>9.0826521344232511E-2</v>
      </c>
      <c r="AG13" s="4">
        <f t="shared" si="3"/>
        <v>2.7247956403269753</v>
      </c>
      <c r="AH13" s="4">
        <v>2.25</v>
      </c>
      <c r="AJ13" s="5">
        <v>5</v>
      </c>
      <c r="AK13" s="5" t="s">
        <v>21</v>
      </c>
      <c r="AL13" s="5">
        <v>3</v>
      </c>
      <c r="AM13" s="5">
        <v>2.5</v>
      </c>
      <c r="AN13" s="7">
        <f t="shared" si="4"/>
        <v>4.3851955797228559E-2</v>
      </c>
      <c r="AO13" s="5">
        <f t="shared" si="5"/>
        <v>1.3155586739168568</v>
      </c>
      <c r="AP13" s="15">
        <v>1.5</v>
      </c>
    </row>
    <row r="14" spans="1:52" x14ac:dyDescent="0.2">
      <c r="A14" t="s">
        <v>56</v>
      </c>
      <c r="C14" s="14"/>
      <c r="AB14" s="4">
        <v>4</v>
      </c>
      <c r="AC14" s="12" t="s">
        <v>12</v>
      </c>
      <c r="AD14" s="4">
        <v>1</v>
      </c>
      <c r="AE14" s="4">
        <v>2.5</v>
      </c>
      <c r="AF14" s="8">
        <f>AE14/AE4</f>
        <v>4.5413260672116255E-2</v>
      </c>
      <c r="AG14" s="4">
        <f t="shared" si="3"/>
        <v>1.3623978201634876</v>
      </c>
      <c r="AH14" s="4">
        <v>1.5</v>
      </c>
      <c r="AJ14" s="5">
        <v>5</v>
      </c>
      <c r="AK14" s="5" t="s">
        <v>28</v>
      </c>
      <c r="AL14" s="5">
        <v>1</v>
      </c>
      <c r="AM14" s="5">
        <v>2</v>
      </c>
      <c r="AN14" s="7">
        <f t="shared" si="4"/>
        <v>3.5081564637782843E-2</v>
      </c>
      <c r="AO14" s="5">
        <f t="shared" si="5"/>
        <v>1.0524469391334852</v>
      </c>
      <c r="AP14" s="15">
        <v>1</v>
      </c>
    </row>
    <row r="15" spans="1:52" x14ac:dyDescent="0.2">
      <c r="A15" t="s">
        <v>54</v>
      </c>
      <c r="B15">
        <v>840</v>
      </c>
      <c r="C15" s="14">
        <f t="shared" si="7"/>
        <v>14</v>
      </c>
      <c r="AB15" s="4">
        <v>4</v>
      </c>
      <c r="AC15" s="12" t="s">
        <v>15</v>
      </c>
      <c r="AD15" s="4">
        <v>1</v>
      </c>
      <c r="AE15" s="4">
        <v>1.67</v>
      </c>
      <c r="AF15" s="8">
        <f>AE15/AE4</f>
        <v>3.0336058128973657E-2</v>
      </c>
      <c r="AG15" s="4">
        <f t="shared" si="3"/>
        <v>0.9100817438692097</v>
      </c>
      <c r="AH15" s="4">
        <v>0.75</v>
      </c>
      <c r="AJ15" s="5">
        <v>5</v>
      </c>
      <c r="AK15" s="5" t="s">
        <v>24</v>
      </c>
      <c r="AL15" s="5">
        <v>2</v>
      </c>
      <c r="AM15" s="5">
        <v>2</v>
      </c>
      <c r="AN15" s="7">
        <f t="shared" si="4"/>
        <v>3.5081564637782843E-2</v>
      </c>
      <c r="AO15" s="5">
        <f t="shared" si="5"/>
        <v>1.0524469391334852</v>
      </c>
      <c r="AP15" s="15">
        <v>1</v>
      </c>
    </row>
    <row r="16" spans="1:52" x14ac:dyDescent="0.2">
      <c r="A16" t="s">
        <v>55</v>
      </c>
      <c r="B16">
        <v>960</v>
      </c>
      <c r="C16" s="14">
        <f t="shared" si="7"/>
        <v>16</v>
      </c>
      <c r="AB16" s="4">
        <v>4</v>
      </c>
      <c r="AC16" s="12" t="s">
        <v>16</v>
      </c>
      <c r="AD16" s="4">
        <v>1</v>
      </c>
      <c r="AE16" s="4">
        <v>1.67</v>
      </c>
      <c r="AF16" s="8">
        <f>AE16/AE4</f>
        <v>3.0336058128973657E-2</v>
      </c>
      <c r="AG16" s="4">
        <f t="shared" si="3"/>
        <v>0.9100817438692097</v>
      </c>
      <c r="AH16" s="4">
        <v>0.75</v>
      </c>
      <c r="AJ16" s="5">
        <v>5</v>
      </c>
      <c r="AK16" s="5" t="s">
        <v>46</v>
      </c>
      <c r="AL16" s="5">
        <v>1</v>
      </c>
      <c r="AM16" s="5">
        <v>2</v>
      </c>
      <c r="AN16" s="7">
        <f t="shared" si="4"/>
        <v>3.5081564637782843E-2</v>
      </c>
      <c r="AO16" s="5">
        <f t="shared" si="5"/>
        <v>1.0524469391334852</v>
      </c>
      <c r="AP16" s="15">
        <v>1</v>
      </c>
    </row>
    <row r="17" spans="1:42" x14ac:dyDescent="0.2">
      <c r="A17" t="s">
        <v>57</v>
      </c>
      <c r="C17" s="14"/>
      <c r="AJ17" s="5">
        <v>5</v>
      </c>
      <c r="AK17" s="5" t="s">
        <v>29</v>
      </c>
      <c r="AL17" s="5">
        <v>4</v>
      </c>
      <c r="AM17" s="5">
        <v>1.7</v>
      </c>
      <c r="AN17" s="7">
        <f t="shared" si="4"/>
        <v>2.9819329942115419E-2</v>
      </c>
      <c r="AO17" s="5">
        <f t="shared" si="5"/>
        <v>0.89457989826346251</v>
      </c>
      <c r="AP17" s="15">
        <v>0.75</v>
      </c>
    </row>
    <row r="18" spans="1:42" x14ac:dyDescent="0.2">
      <c r="A18" t="s">
        <v>54</v>
      </c>
      <c r="B18">
        <v>630</v>
      </c>
      <c r="C18" s="14">
        <f t="shared" si="7"/>
        <v>10.5</v>
      </c>
      <c r="AJ18" s="5">
        <v>5</v>
      </c>
      <c r="AK18" s="5" t="s">
        <v>30</v>
      </c>
      <c r="AL18" s="5">
        <v>1</v>
      </c>
      <c r="AM18" s="5">
        <v>0.5</v>
      </c>
      <c r="AN18" s="7">
        <f t="shared" si="4"/>
        <v>8.7703911594457108E-3</v>
      </c>
      <c r="AO18" s="5">
        <f t="shared" si="5"/>
        <v>0.2631117347833713</v>
      </c>
      <c r="AP18" s="15">
        <v>0.5</v>
      </c>
    </row>
    <row r="19" spans="1:42" x14ac:dyDescent="0.2">
      <c r="A19" t="s">
        <v>55</v>
      </c>
      <c r="B19">
        <v>720</v>
      </c>
      <c r="C19" s="14">
        <f t="shared" si="7"/>
        <v>12</v>
      </c>
      <c r="AJ19" s="5">
        <v>5</v>
      </c>
      <c r="AK19" s="5" t="s">
        <v>37</v>
      </c>
      <c r="AL19" s="5">
        <v>1</v>
      </c>
      <c r="AM19" s="5">
        <v>0.8</v>
      </c>
      <c r="AN19" s="7">
        <f t="shared" si="4"/>
        <v>1.403262585511314E-2</v>
      </c>
      <c r="AO19" s="5">
        <f t="shared" si="5"/>
        <v>0.4209787756533942</v>
      </c>
      <c r="AP19" s="15">
        <v>0.5</v>
      </c>
    </row>
    <row r="20" spans="1:42" x14ac:dyDescent="0.2">
      <c r="A20" t="s">
        <v>61</v>
      </c>
      <c r="B20">
        <v>450</v>
      </c>
      <c r="C20" s="14">
        <f>B20/60</f>
        <v>7.5</v>
      </c>
      <c r="AJ20" s="5">
        <v>5</v>
      </c>
      <c r="AK20" s="5" t="s">
        <v>39</v>
      </c>
      <c r="AL20" s="5">
        <v>1</v>
      </c>
      <c r="AM20" s="5">
        <v>0.67</v>
      </c>
      <c r="AN20" s="7">
        <f t="shared" si="4"/>
        <v>1.1752324153657255E-2</v>
      </c>
      <c r="AO20" s="5">
        <f t="shared" si="5"/>
        <v>0.35256972460971764</v>
      </c>
      <c r="AP20" s="15">
        <v>0.5</v>
      </c>
    </row>
    <row r="21" spans="1:42" x14ac:dyDescent="0.2">
      <c r="A21" t="s">
        <v>58</v>
      </c>
      <c r="C21" s="14"/>
      <c r="AJ21" s="5">
        <v>5</v>
      </c>
      <c r="AK21" s="12" t="s">
        <v>34</v>
      </c>
      <c r="AL21" s="5">
        <v>1</v>
      </c>
      <c r="AM21" s="5">
        <v>0.5</v>
      </c>
      <c r="AN21" s="7">
        <f t="shared" si="4"/>
        <v>8.7703911594457108E-3</v>
      </c>
      <c r="AO21" s="5">
        <f t="shared" si="5"/>
        <v>0.2631117347833713</v>
      </c>
      <c r="AP21" s="15">
        <v>0.5</v>
      </c>
    </row>
    <row r="22" spans="1:42" x14ac:dyDescent="0.2">
      <c r="A22" t="s">
        <v>54</v>
      </c>
      <c r="B22">
        <v>490</v>
      </c>
      <c r="C22" s="14">
        <f>B22/60</f>
        <v>8.1666666666666661</v>
      </c>
      <c r="AJ22" s="5">
        <v>5</v>
      </c>
      <c r="AK22" s="5" t="s">
        <v>35</v>
      </c>
      <c r="AL22" s="5">
        <v>1</v>
      </c>
      <c r="AM22" s="5">
        <v>0.33</v>
      </c>
      <c r="AN22" s="7">
        <f t="shared" si="4"/>
        <v>5.7884581652341699E-3</v>
      </c>
      <c r="AO22" s="5">
        <f t="shared" si="5"/>
        <v>0.1736537449570251</v>
      </c>
      <c r="AP22" s="15">
        <v>0.5</v>
      </c>
    </row>
    <row r="23" spans="1:42" x14ac:dyDescent="0.2">
      <c r="A23" t="s">
        <v>55</v>
      </c>
      <c r="B23">
        <v>520</v>
      </c>
      <c r="C23" s="14">
        <f>B23/60</f>
        <v>8.6666666666666661</v>
      </c>
      <c r="AP23" s="5"/>
    </row>
    <row r="24" spans="1:42" x14ac:dyDescent="0.2">
      <c r="C24" s="14"/>
    </row>
    <row r="25" spans="1:42" x14ac:dyDescent="0.2">
      <c r="C25" s="1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白爪超市</vt:lpstr>
      <vt:lpstr>极速超市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盖津维</dc:creator>
  <cp:lastModifiedBy>盖津维</cp:lastModifiedBy>
  <dcterms:created xsi:type="dcterms:W3CDTF">2015-06-05T18:19:34Z</dcterms:created>
  <dcterms:modified xsi:type="dcterms:W3CDTF">2024-02-13T13:42:17Z</dcterms:modified>
</cp:coreProperties>
</file>