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TAN\Desktop\学习2021下学期\大学物理实验二预习报告\"/>
    </mc:Choice>
  </mc:AlternateContent>
  <xr:revisionPtr revIDLastSave="0" documentId="13_ncr:1_{9EF3C767-4A86-448A-96F4-42FECBD6975D}" xr6:coauthVersionLast="47" xr6:coauthVersionMax="47" xr10:uidLastSave="{00000000-0000-0000-0000-000000000000}"/>
  <bookViews>
    <workbookView xWindow="2268" yWindow="924" windowWidth="16368" windowHeight="9420" activeTab="2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1" i="2" l="1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50" i="2"/>
  <c r="D8" i="2"/>
  <c r="E8" i="2" s="1"/>
  <c r="D9" i="2"/>
  <c r="E9" i="2" s="1"/>
  <c r="D10" i="2"/>
  <c r="E10" i="2" s="1"/>
  <c r="D11" i="2"/>
  <c r="E11" i="2" s="1"/>
  <c r="D12" i="2"/>
  <c r="E12" i="2" s="1"/>
  <c r="D13" i="2"/>
  <c r="D14" i="2"/>
  <c r="E14" i="2" s="1"/>
  <c r="D15" i="2"/>
  <c r="E15" i="2" s="1"/>
  <c r="D16" i="2"/>
  <c r="E16" i="2" s="1"/>
  <c r="D7" i="2"/>
  <c r="E7" i="2" s="1"/>
  <c r="E13" i="2"/>
  <c r="D6" i="2"/>
  <c r="G54" i="1"/>
  <c r="J52" i="1"/>
  <c r="J53" i="1"/>
  <c r="E54" i="1"/>
  <c r="F54" i="1"/>
  <c r="I54" i="1"/>
  <c r="I7" i="1"/>
  <c r="I6" i="1"/>
  <c r="I8" i="1"/>
  <c r="I14" i="1" s="1"/>
  <c r="I9" i="1"/>
  <c r="I10" i="1"/>
  <c r="I11" i="1"/>
  <c r="I12" i="1"/>
  <c r="I13" i="1"/>
  <c r="F17" i="1"/>
  <c r="G17" i="1"/>
  <c r="H17" i="1"/>
  <c r="I17" i="1"/>
  <c r="J17" i="1"/>
  <c r="K17" i="1"/>
  <c r="L17" i="1"/>
  <c r="E17" i="1"/>
  <c r="H6" i="1"/>
  <c r="H7" i="1"/>
  <c r="H8" i="1"/>
  <c r="H14" i="1" s="1"/>
  <c r="H9" i="1"/>
  <c r="H10" i="1"/>
  <c r="H11" i="1"/>
  <c r="H12" i="1"/>
  <c r="H13" i="1"/>
  <c r="J54" i="1" l="1"/>
</calcChain>
</file>

<file path=xl/sharedStrings.xml><?xml version="1.0" encoding="utf-8"?>
<sst xmlns="http://schemas.openxmlformats.org/spreadsheetml/2006/main" count="27" uniqueCount="27">
  <si>
    <t>次数i</t>
    <phoneticPr fontId="1" type="noConversion"/>
  </si>
  <si>
    <r>
      <t>砝码质量m</t>
    </r>
    <r>
      <rPr>
        <i/>
        <sz val="10"/>
        <color theme="1"/>
        <rFont val="宋体"/>
        <family val="3"/>
        <charset val="134"/>
      </rPr>
      <t>i</t>
    </r>
    <r>
      <rPr>
        <sz val="10.5"/>
        <color theme="1"/>
        <rFont val="宋体"/>
        <family val="3"/>
        <charset val="134"/>
      </rPr>
      <t>(g)</t>
    </r>
    <phoneticPr fontId="1" type="noConversion"/>
  </si>
  <si>
    <t>增重时读数Ui(mV)</t>
    <phoneticPr fontId="1" type="noConversion"/>
  </si>
  <si>
    <t>减重时读数U'i(mV)</t>
    <phoneticPr fontId="1" type="noConversion"/>
  </si>
  <si>
    <t>平均值Ui(mV)</t>
    <phoneticPr fontId="1" type="noConversion"/>
  </si>
  <si>
    <t>测试次数</t>
    <phoneticPr fontId="1" type="noConversion"/>
  </si>
  <si>
    <t>U1(mV)</t>
    <phoneticPr fontId="1" type="noConversion"/>
  </si>
  <si>
    <t>U2(mV)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</si>
  <si>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</si>
  <si>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</si>
  <si>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</si>
  <si>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</si>
  <si>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</si>
  <si>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砝码重力G(N)</t>
    <phoneticPr fontId="1" type="noConversion"/>
  </si>
  <si>
    <t>U1 - U2 (mV)</t>
    <phoneticPr fontId="1" type="noConversion"/>
  </si>
  <si>
    <t>平均值</t>
    <phoneticPr fontId="1" type="noConversion"/>
  </si>
  <si>
    <t>长度：150+-0.08mm</t>
    <phoneticPr fontId="1" type="noConversion"/>
  </si>
  <si>
    <t>试件材料：黄铜(H62)</t>
    <phoneticPr fontId="1" type="noConversion"/>
  </si>
  <si>
    <t>直径：18mm</t>
    <phoneticPr fontId="1" type="noConversion"/>
  </si>
  <si>
    <t>干涉环变化数N</t>
    <phoneticPr fontId="1" type="noConversion"/>
  </si>
  <si>
    <t>试件伸长量(mm)</t>
    <phoneticPr fontId="1" type="noConversion"/>
  </si>
  <si>
    <t>线膨胀系数α(*10^-6/℃)</t>
    <phoneticPr fontId="1" type="noConversion"/>
  </si>
  <si>
    <t>温度（℃）</t>
    <phoneticPr fontId="1" type="noConversion"/>
  </si>
  <si>
    <t>室温：28℃</t>
    <phoneticPr fontId="1" type="noConversion"/>
  </si>
  <si>
    <t>频率/Hz</t>
    <phoneticPr fontId="1" type="noConversion"/>
  </si>
  <si>
    <t>波数/个</t>
    <phoneticPr fontId="1" type="noConversion"/>
  </si>
  <si>
    <t>振幅A/mm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</si>
</sst>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0"/>
    <numFmt numFmtId="178" formatCode="0.0000000"/>
    <numFmt numFmtId="180" formatCode="0.00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i/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0" fillId="2" borderId="1" xfId="0" applyFont="1" applyFill="1" applyBorder="1"/>
    <xf numFmtId="0" fontId="0" fillId="0" borderId="1" xfId="0" applyFont="1" applyBorder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80" fontId="0" fillId="0" borderId="0" xfId="0" applyNumberFormat="1"/>
  </cellXfs>
  <cellStyles count="1">
    <cellStyle name="常规" xfId="0" builtinId="0"/>
  </cellStyles>
  <dxfs count="14">
    <dxf>
      <numFmt numFmtId="176" formatCode="0.0"/>
    </dxf>
    <dxf>
      <numFmt numFmtId="2" formatCode="0.00"/>
    </dxf>
    <dxf>
      <numFmt numFmtId="180" formatCode="0.00000"/>
    </dxf>
    <dxf>
      <numFmt numFmtId="0" formatCode="General"/>
    </dxf>
    <dxf>
      <numFmt numFmtId="178" formatCode="0.0000000"/>
    </dxf>
    <dxf>
      <numFmt numFmtId="177" formatCode="0.000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砝质量和电压的关系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2111067366579177"/>
                  <c:y val="0.277939632545931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Sheet1!$E$29:$E$36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Sheet1!$F$29:$F$36</c:f>
              <c:numCache>
                <c:formatCode>General</c:formatCode>
                <c:ptCount val="8"/>
                <c:pt idx="0">
                  <c:v>0</c:v>
                </c:pt>
                <c:pt idx="1">
                  <c:v>1.45</c:v>
                </c:pt>
                <c:pt idx="2">
                  <c:v>2.8</c:v>
                </c:pt>
                <c:pt idx="3">
                  <c:v>4.0999999999999996</c:v>
                </c:pt>
                <c:pt idx="4">
                  <c:v>5.4</c:v>
                </c:pt>
                <c:pt idx="5">
                  <c:v>6.45</c:v>
                </c:pt>
                <c:pt idx="6">
                  <c:v>7.35</c:v>
                </c:pt>
                <c:pt idx="7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3F-4790-8010-FCDEDB313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844160"/>
        <c:axId val="511844488"/>
      </c:scatterChart>
      <c:valAx>
        <c:axId val="51184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砝码质量</a:t>
                </a:r>
                <a:r>
                  <a:rPr lang="en-US" altLang="zh-CN"/>
                  <a:t>m/g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844488"/>
        <c:crosses val="autoZero"/>
        <c:crossBetween val="midCat"/>
      </c:valAx>
      <c:valAx>
        <c:axId val="511844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</a:t>
                </a:r>
                <a:r>
                  <a:rPr lang="en-US" altLang="zh-CN"/>
                  <a:t>U/mV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2222222222222223E-2"/>
              <c:y val="0.16036271507728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84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砝码重力和电压的关系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20974641949284"/>
          <c:y val="0.20610652133772342"/>
          <c:w val="0.84903114472895613"/>
          <c:h val="0.5814566654905308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0458223972003496E-2"/>
                  <c:y val="6.993292505103528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278153222973112"/>
                  <c:y val="0.33695924415299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Sheet1!$O$17:$V$17</c:f>
              <c:numCache>
                <c:formatCode>General</c:formatCode>
                <c:ptCount val="8"/>
                <c:pt idx="0">
                  <c:v>0</c:v>
                </c:pt>
                <c:pt idx="1">
                  <c:v>4.9000000000000007E-3</c:v>
                </c:pt>
                <c:pt idx="2">
                  <c:v>9.8000000000000014E-3</c:v>
                </c:pt>
                <c:pt idx="3">
                  <c:v>1.4700000000000001E-2</c:v>
                </c:pt>
                <c:pt idx="4">
                  <c:v>1.9600000000000003E-2</c:v>
                </c:pt>
                <c:pt idx="5">
                  <c:v>2.4500000000000001E-2</c:v>
                </c:pt>
                <c:pt idx="6">
                  <c:v>2.9400000000000003E-2</c:v>
                </c:pt>
                <c:pt idx="7">
                  <c:v>3.4300000000000004E-2</c:v>
                </c:pt>
              </c:numCache>
            </c:numRef>
          </c:cat>
          <c:val>
            <c:numRef>
              <c:f>Sheet1!$O$18:$V$18</c:f>
              <c:numCache>
                <c:formatCode>General</c:formatCode>
                <c:ptCount val="8"/>
                <c:pt idx="0">
                  <c:v>0</c:v>
                </c:pt>
                <c:pt idx="1">
                  <c:v>1.45</c:v>
                </c:pt>
                <c:pt idx="2">
                  <c:v>2.8</c:v>
                </c:pt>
                <c:pt idx="3">
                  <c:v>4.0999999999999996</c:v>
                </c:pt>
                <c:pt idx="4">
                  <c:v>5.4</c:v>
                </c:pt>
                <c:pt idx="5">
                  <c:v>6.45</c:v>
                </c:pt>
                <c:pt idx="6">
                  <c:v>7.35</c:v>
                </c:pt>
                <c:pt idx="7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A-487D-9A13-794B143E5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263408"/>
        <c:axId val="284853656"/>
      </c:lineChart>
      <c:catAx>
        <c:axId val="64026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000" b="0" i="0" baseline="0">
                    <a:effectLst/>
                  </a:rPr>
                  <a:t>砝码质量</a:t>
                </a:r>
                <a:r>
                  <a:rPr lang="en-US" altLang="zh-CN" sz="1000" b="0" i="0" baseline="0">
                    <a:effectLst/>
                  </a:rPr>
                  <a:t>m/g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853656"/>
        <c:crosses val="autoZero"/>
        <c:auto val="1"/>
        <c:lblAlgn val="ctr"/>
        <c:lblOffset val="100"/>
        <c:noMultiLvlLbl val="0"/>
      </c:catAx>
      <c:valAx>
        <c:axId val="28485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000" b="0" i="0" baseline="0">
                    <a:effectLst/>
                  </a:rPr>
                  <a:t>电压</a:t>
                </a:r>
                <a:r>
                  <a:rPr lang="en-US" altLang="zh-CN" sz="1000" b="0" i="0" baseline="0">
                    <a:effectLst/>
                  </a:rPr>
                  <a:t>U/mV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26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热膨胀系数随温度升高的变化趋势图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623381452318458"/>
          <c:y val="0.18039370078740158"/>
          <c:w val="0.80054396325459332"/>
          <c:h val="0.675370005832604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Sheet2!$C$20:$C$29</c:f>
              <c:numCache>
                <c:formatCode>General</c:formatCode>
                <c:ptCount val="10"/>
                <c:pt idx="0">
                  <c:v>30.3</c:v>
                </c:pt>
                <c:pt idx="1">
                  <c:v>32.700000000000003</c:v>
                </c:pt>
                <c:pt idx="2">
                  <c:v>34.299999999999997</c:v>
                </c:pt>
                <c:pt idx="3">
                  <c:v>36.200000000000003</c:v>
                </c:pt>
                <c:pt idx="4">
                  <c:v>38.4</c:v>
                </c:pt>
                <c:pt idx="5">
                  <c:v>40.299999999999997</c:v>
                </c:pt>
                <c:pt idx="6">
                  <c:v>42.6</c:v>
                </c:pt>
                <c:pt idx="7">
                  <c:v>45.2</c:v>
                </c:pt>
                <c:pt idx="8">
                  <c:v>47.6</c:v>
                </c:pt>
                <c:pt idx="9">
                  <c:v>48.1</c:v>
                </c:pt>
              </c:numCache>
            </c:numRef>
          </c:xVal>
          <c:yVal>
            <c:numRef>
              <c:f>Sheet2!$D$20:$D$29</c:f>
              <c:numCache>
                <c:formatCode>General</c:formatCode>
                <c:ptCount val="10"/>
                <c:pt idx="0">
                  <c:v>18.342028985507241</c:v>
                </c:pt>
                <c:pt idx="1">
                  <c:v>17.577777777777762</c:v>
                </c:pt>
                <c:pt idx="2">
                  <c:v>26.36666666666676</c:v>
                </c:pt>
                <c:pt idx="3">
                  <c:v>22.203508771929759</c:v>
                </c:pt>
                <c:pt idx="4">
                  <c:v>19.175757575757615</c:v>
                </c:pt>
                <c:pt idx="5">
                  <c:v>22.203508771929844</c:v>
                </c:pt>
                <c:pt idx="6">
                  <c:v>18.342028985507213</c:v>
                </c:pt>
                <c:pt idx="7">
                  <c:v>16.225641025641018</c:v>
                </c:pt>
                <c:pt idx="8">
                  <c:v>17.57777777777779</c:v>
                </c:pt>
                <c:pt idx="9">
                  <c:v>84.373333333333335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E-4CC3-A6FE-22A2B83D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197760"/>
        <c:axId val="663195792"/>
      </c:scatterChart>
      <c:valAx>
        <c:axId val="663197760"/>
        <c:scaling>
          <c:orientation val="minMax"/>
          <c:min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温度</a:t>
                </a:r>
                <a:r>
                  <a:rPr lang="en-US"/>
                  <a:t>/</a:t>
                </a:r>
                <a:r>
                  <a:rPr lang="zh-CN"/>
                  <a:t>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195792"/>
        <c:crosses val="autoZero"/>
        <c:crossBetween val="midCat"/>
      </c:valAx>
      <c:valAx>
        <c:axId val="6631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线膨胀系数</a:t>
                </a:r>
                <a:r>
                  <a:rPr lang="el-GR"/>
                  <a:t>α(*10^-6/℃)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19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200" b="0" i="0" baseline="0">
                <a:effectLst/>
              </a:rPr>
              <a:t>热膨胀系数随温度升高的变化趋势图</a:t>
            </a:r>
            <a:endParaRPr lang="zh-CN" altLang="zh-C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Sheet2!$C$20:$C$28</c:f>
              <c:numCache>
                <c:formatCode>General</c:formatCode>
                <c:ptCount val="9"/>
                <c:pt idx="0">
                  <c:v>30.3</c:v>
                </c:pt>
                <c:pt idx="1">
                  <c:v>32.700000000000003</c:v>
                </c:pt>
                <c:pt idx="2">
                  <c:v>34.299999999999997</c:v>
                </c:pt>
                <c:pt idx="3">
                  <c:v>36.200000000000003</c:v>
                </c:pt>
                <c:pt idx="4">
                  <c:v>38.4</c:v>
                </c:pt>
                <c:pt idx="5">
                  <c:v>40.299999999999997</c:v>
                </c:pt>
                <c:pt idx="6">
                  <c:v>42.6</c:v>
                </c:pt>
                <c:pt idx="7">
                  <c:v>45.2</c:v>
                </c:pt>
                <c:pt idx="8">
                  <c:v>47.6</c:v>
                </c:pt>
              </c:numCache>
            </c:numRef>
          </c:xVal>
          <c:yVal>
            <c:numRef>
              <c:f>Sheet2!$D$20:$D$28</c:f>
              <c:numCache>
                <c:formatCode>General</c:formatCode>
                <c:ptCount val="9"/>
                <c:pt idx="0">
                  <c:v>18.342028985507241</c:v>
                </c:pt>
                <c:pt idx="1">
                  <c:v>17.577777777777762</c:v>
                </c:pt>
                <c:pt idx="2">
                  <c:v>26.36666666666676</c:v>
                </c:pt>
                <c:pt idx="3">
                  <c:v>22.203508771929759</c:v>
                </c:pt>
                <c:pt idx="4">
                  <c:v>19.175757575757615</c:v>
                </c:pt>
                <c:pt idx="5">
                  <c:v>22.203508771929844</c:v>
                </c:pt>
                <c:pt idx="6">
                  <c:v>18.342028985507213</c:v>
                </c:pt>
                <c:pt idx="7">
                  <c:v>16.225641025641018</c:v>
                </c:pt>
                <c:pt idx="8">
                  <c:v>17.57777777777779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F-4D1C-9EFD-259BB4EE5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554800"/>
        <c:axId val="604556440"/>
      </c:scatterChart>
      <c:valAx>
        <c:axId val="604554800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900" b="0" i="0" baseline="0">
                    <a:effectLst/>
                  </a:rPr>
                  <a:t>温度</a:t>
                </a:r>
                <a:r>
                  <a:rPr lang="en-US" altLang="zh-CN" sz="900" b="0" i="0" baseline="0">
                    <a:effectLst/>
                  </a:rPr>
                  <a:t>/</a:t>
                </a:r>
                <a:r>
                  <a:rPr lang="zh-CN" altLang="zh-CN" sz="900" b="0" i="0" baseline="0">
                    <a:effectLst/>
                  </a:rPr>
                  <a:t>℃</a:t>
                </a:r>
                <a:endParaRPr lang="zh-CN" altLang="zh-CN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556440"/>
        <c:crosses val="autoZero"/>
        <c:crossBetween val="midCat"/>
      </c:valAx>
      <c:valAx>
        <c:axId val="60455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000" b="0" i="0" baseline="0">
                    <a:effectLst/>
                  </a:rPr>
                  <a:t>线膨胀系数</a:t>
                </a:r>
                <a:r>
                  <a:rPr lang="el-GR" altLang="zh-CN" sz="1000" b="0" i="0" baseline="0">
                    <a:effectLst/>
                  </a:rPr>
                  <a:t>α(*10^-6/℃)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55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“振幅</a:t>
            </a:r>
            <a:r>
              <a:rPr lang="en-US" altLang="zh-CN"/>
              <a:t>A/mm”</a:t>
            </a:r>
            <a:r>
              <a:rPr lang="zh-CN" altLang="en-US"/>
              <a:t>按“频率</a:t>
            </a:r>
            <a:r>
              <a:rPr lang="en-US" altLang="zh-CN"/>
              <a:t>/Hz”</a:t>
            </a:r>
            <a:r>
              <a:rPr lang="zh-CN" altLang="en-US"/>
              <a:t>排列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振幅A/mm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Sheet2!$M$50:$M$74</c:f>
              <c:numCache>
                <c:formatCode>0.0</c:formatCode>
                <c:ptCount val="25"/>
                <c:pt idx="0">
                  <c:v>509.5</c:v>
                </c:pt>
                <c:pt idx="1">
                  <c:v>509.6</c:v>
                </c:pt>
                <c:pt idx="2">
                  <c:v>509.7</c:v>
                </c:pt>
                <c:pt idx="3">
                  <c:v>509.8</c:v>
                </c:pt>
                <c:pt idx="4">
                  <c:v>509.9</c:v>
                </c:pt>
                <c:pt idx="5">
                  <c:v>510</c:v>
                </c:pt>
                <c:pt idx="6">
                  <c:v>510.1</c:v>
                </c:pt>
                <c:pt idx="7">
                  <c:v>510.2</c:v>
                </c:pt>
                <c:pt idx="8">
                  <c:v>510.3</c:v>
                </c:pt>
                <c:pt idx="9">
                  <c:v>510.4</c:v>
                </c:pt>
                <c:pt idx="10">
                  <c:v>510.5</c:v>
                </c:pt>
                <c:pt idx="11">
                  <c:v>510.6</c:v>
                </c:pt>
                <c:pt idx="12">
                  <c:v>510.7</c:v>
                </c:pt>
                <c:pt idx="13">
                  <c:v>510.8</c:v>
                </c:pt>
                <c:pt idx="14">
                  <c:v>510.9</c:v>
                </c:pt>
                <c:pt idx="15">
                  <c:v>511</c:v>
                </c:pt>
                <c:pt idx="16">
                  <c:v>511.1</c:v>
                </c:pt>
                <c:pt idx="17">
                  <c:v>511.2</c:v>
                </c:pt>
                <c:pt idx="18">
                  <c:v>511.3</c:v>
                </c:pt>
                <c:pt idx="19">
                  <c:v>511.4</c:v>
                </c:pt>
                <c:pt idx="20">
                  <c:v>511.5</c:v>
                </c:pt>
                <c:pt idx="21">
                  <c:v>511.6</c:v>
                </c:pt>
                <c:pt idx="22">
                  <c:v>511.70000000000101</c:v>
                </c:pt>
                <c:pt idx="23">
                  <c:v>511.80000000000098</c:v>
                </c:pt>
                <c:pt idx="24">
                  <c:v>511.900000000001</c:v>
                </c:pt>
              </c:numCache>
            </c:numRef>
          </c:cat>
          <c:val>
            <c:numRef>
              <c:f>Sheet2!$O$50:$O$74</c:f>
              <c:numCache>
                <c:formatCode>0.00000</c:formatCode>
                <c:ptCount val="25"/>
                <c:pt idx="0">
                  <c:v>1.6250000000000001E-2</c:v>
                </c:pt>
                <c:pt idx="1">
                  <c:v>1.7500000000000002E-2</c:v>
                </c:pt>
                <c:pt idx="2">
                  <c:v>0.02</c:v>
                </c:pt>
                <c:pt idx="3">
                  <c:v>2.2499999999999999E-2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3.6249999999999998E-2</c:v>
                </c:pt>
                <c:pt idx="7">
                  <c:v>4.3749999999999997E-2</c:v>
                </c:pt>
                <c:pt idx="8">
                  <c:v>5.7500000000000002E-2</c:v>
                </c:pt>
                <c:pt idx="9">
                  <c:v>6.8750000000000006E-2</c:v>
                </c:pt>
                <c:pt idx="10">
                  <c:v>8.6249999999999993E-2</c:v>
                </c:pt>
                <c:pt idx="11">
                  <c:v>0.10625</c:v>
                </c:pt>
                <c:pt idx="12">
                  <c:v>0.1275</c:v>
                </c:pt>
                <c:pt idx="13">
                  <c:v>0.12125</c:v>
                </c:pt>
                <c:pt idx="14">
                  <c:v>0.10249999999999999</c:v>
                </c:pt>
                <c:pt idx="15">
                  <c:v>0.08</c:v>
                </c:pt>
                <c:pt idx="16">
                  <c:v>7.2499999999999995E-2</c:v>
                </c:pt>
                <c:pt idx="17">
                  <c:v>6.8750000000000006E-2</c:v>
                </c:pt>
                <c:pt idx="18">
                  <c:v>5.6250000000000001E-2</c:v>
                </c:pt>
                <c:pt idx="19">
                  <c:v>4.7500000000000001E-2</c:v>
                </c:pt>
                <c:pt idx="20">
                  <c:v>3.7499999999999999E-2</c:v>
                </c:pt>
                <c:pt idx="21">
                  <c:v>0.03</c:v>
                </c:pt>
                <c:pt idx="22">
                  <c:v>2.5000000000000001E-2</c:v>
                </c:pt>
                <c:pt idx="23">
                  <c:v>2.375E-2</c:v>
                </c:pt>
                <c:pt idx="24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D-44B6-946B-07EAE46699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93767376"/>
        <c:axId val="593767704"/>
      </c:lineChart>
      <c:catAx>
        <c:axId val="59376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频率</a:t>
                </a:r>
                <a:r>
                  <a:rPr lang="en-US" altLang="zh-CN"/>
                  <a:t>/Hz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767704"/>
        <c:crosses val="autoZero"/>
        <c:auto val="1"/>
        <c:lblAlgn val="ctr"/>
        <c:lblOffset val="100"/>
        <c:noMultiLvlLbl val="0"/>
      </c:catAx>
      <c:valAx>
        <c:axId val="59376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振幅</a:t>
                </a:r>
                <a:r>
                  <a:rPr lang="en-US" altLang="zh-CN"/>
                  <a:t>A/mm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767376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>
          <a:lumMod val="25000"/>
          <a:lumOff val="7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483870</xdr:colOff>
      <xdr:row>29</xdr:row>
      <xdr:rowOff>91440</xdr:rowOff>
    </xdr:from>
    <xdr:to>
      <xdr:col>13</xdr:col>
      <xdr:colOff>129540</xdr:colOff>
      <xdr:row>46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F66B808-125E-4F93-A45C-AAFD44DF3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243840</xdr:colOff>
      <xdr:row>26</xdr:row>
      <xdr:rowOff>154305</xdr:rowOff>
    </xdr:from>
    <xdr:to>
      <xdr:col>19</xdr:col>
      <xdr:colOff>205740</xdr:colOff>
      <xdr:row>42</xdr:row>
      <xdr:rowOff>94615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9257E60-553C-4A57-863C-A06642233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10</xdr:row>
      <xdr:rowOff>76200</xdr:rowOff>
    </xdr:from>
    <xdr:to>
      <xdr:col>12</xdr:col>
      <xdr:colOff>373380</xdr:colOff>
      <xdr:row>26</xdr:row>
      <xdr:rowOff>15240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D3F38E4-1B2A-4E18-9F44-CE3458E88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320040</xdr:colOff>
      <xdr:row>26</xdr:row>
      <xdr:rowOff>152400</xdr:rowOff>
    </xdr:from>
    <xdr:to>
      <xdr:col>10</xdr:col>
      <xdr:colOff>22860</xdr:colOff>
      <xdr:row>42</xdr:row>
      <xdr:rowOff>91440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1105F7D-D3F4-4341-B313-C973AAD70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721360</xdr:colOff>
      <xdr:row>33</xdr:row>
      <xdr:rowOff>111760</xdr:rowOff>
    </xdr:from>
    <xdr:to>
      <xdr:col>11</xdr:col>
      <xdr:colOff>525780</xdr:colOff>
      <xdr:row>55</xdr:row>
      <xdr:rowOff>121920</xdr:rowOff>
    </xdr:to>
    <xdr:graphicFrame macro="">
      <xdr:nvGraphicFramePr>
        <xdr:cNvPr id="4" name="图表 3" descr="图表类型: 折线图。 “振幅A/mm”按“频率/Hz”排列&#10;&#10;已自动生成说明">
          <a:extLst>
            <a:ext uri="{FF2B5EF4-FFF2-40B4-BE49-F238E27FC236}">
              <a16:creationId xmlns:a16="http://schemas.microsoft.com/office/drawing/2014/main" id="{B9B4DE6B-8153-4B33-87C6-A5C21DBBB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0222FE-00FA-4A1C-8277-F0EAA59609AF}" name="表1" displayName="表1" ref="D5:I14" totalsRowCount="1">
  <autoFilter ref="D5:I13" xr:uid="{7D0222FE-00FA-4A1C-8277-F0EAA59609AF}"/>
  <tableColumns count="6">
    <tableColumn id="1" xr3:uid="{EABA8695-E00D-43B7-A170-CBDA242D882B}" name="次数i"/>
    <tableColumn id="2" xr3:uid="{AB82454B-D8C4-4CA3-B4FD-F4C6DFF78ED7}" name="砝码质量mi(g)" dataDxfId="13" totalsRowDxfId="12"/>
    <tableColumn id="3" xr3:uid="{554249D9-C9FF-4972-B334-F42B7AAE8CA6}" name="增重时读数Ui(mV)" dataDxfId="11" totalsRowDxfId="10"/>
    <tableColumn id="4" xr3:uid="{69D2C257-81A3-4069-B832-DE5ACFF3DC79}" name="减重时读数U'i(mV)" dataDxfId="9" totalsRowDxfId="8"/>
    <tableColumn id="5" xr3:uid="{C4ED6D98-2554-4491-B317-2048D26DE08B}" name="平均值Ui(mV)" totalsRowFunction="custom" dataDxfId="7" totalsRowDxfId="6">
      <calculatedColumnFormula>(G6 + F6) / 2</calculatedColumnFormula>
      <totalsRowFormula>AVERAGE(H6:H13)</totalsRowFormula>
    </tableColumn>
    <tableColumn id="6" xr3:uid="{3AD93D83-5050-448A-80B6-09C7F499C418}" name="砝码重力G(N)" totalsRowFunction="custom" dataDxfId="5" totalsRowDxfId="4">
      <calculatedColumnFormula>E6*9.8/1000</calculatedColumnFormula>
      <totalsRowFormula>AVERAGE(I6:I13)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BFED24-A11B-452E-BB99-13D0B5D2DD3D}" name="表4" displayName="表4" ref="D51:J54" totalsRowShown="0">
  <autoFilter ref="D51:J54" xr:uid="{F6BFED24-A11B-452E-BB99-13D0B5D2DD3D}"/>
  <tableColumns count="7">
    <tableColumn id="1" xr3:uid="{8BDFEDE0-CC05-49A6-8FB2-A69BC5E5672F}" name="测试次数"/>
    <tableColumn id="2" xr3:uid="{596BCD30-98ED-45B3-B853-A41ABA0149F8}" name="1"/>
    <tableColumn id="3" xr3:uid="{FE45E402-671E-4156-AA8F-AA8CDF826F11}" name="2"/>
    <tableColumn id="4" xr3:uid="{2690E9AF-55C0-4305-A745-09A16051B378}" name="3"/>
    <tableColumn id="5" xr3:uid="{77EEC37E-5B26-4F33-AEF8-B6BD3BC036FF}" name="4"/>
    <tableColumn id="6" xr3:uid="{C0A11B07-F6B1-4A34-B1F5-19884B3DC399}" name="5"/>
    <tableColumn id="7" xr3:uid="{BC9AF98A-DE35-4533-B5C1-90F3E445572E}" name="平均值" dataDxfId="3">
      <calculatedColumnFormula>(表4[[#This Row],[1]]+表4[[#This Row],[2]]+表4[[#This Row],[3]]+表4[[#This Row],[4]]+表4[[#This Row],[5]])/5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7F7321-1D70-497F-9BBB-253DA34F92AC}" name="表2" displayName="表2" ref="B5:E16" totalsRowShown="0">
  <autoFilter ref="B5:E16" xr:uid="{7D7F7321-1D70-497F-9BBB-253DA34F92AC}"/>
  <tableColumns count="4">
    <tableColumn id="1" xr3:uid="{60AA7BA0-84CA-4160-8284-2141D5E4A683}" name="干涉环变化数N"/>
    <tableColumn id="2" xr3:uid="{190ADC37-DC60-46AA-BB1F-06EA975DDD42}" name="温度（℃）"/>
    <tableColumn id="3" xr3:uid="{1A13EB75-B65A-4354-98BB-A925F263AB73}" name="试件伸长量(mm)">
      <calculatedColumnFormula>B6*632.8/1000000/2</calculatedColumnFormula>
    </tableColumn>
    <tableColumn id="4" xr3:uid="{3E7363B8-E91F-46D6-AF68-88719F04D19C}" name="线膨胀系数α(*10^-6/℃)">
      <calculatedColumnFormula>D6/150/(C6 - C5) * 1000000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FFD9BB-9C9D-4A89-BC90-D864846D3B28}" name="表3" displayName="表3" ref="M49:O74" totalsRowShown="0">
  <autoFilter ref="M49:O74" xr:uid="{54FFD9BB-9C9D-4A89-BC90-D864846D3B28}"/>
  <tableColumns count="3">
    <tableColumn id="1" xr3:uid="{204A3011-0CF3-4986-8F5E-7FA780F07013}" name="频率/Hz" dataDxfId="0"/>
    <tableColumn id="2" xr3:uid="{A1FFC62D-ED2B-4AF0-9A74-8CAE8EBE6347}" name="波数/个" dataDxfId="1"/>
    <tableColumn id="3" xr3:uid="{5990621B-0BE2-44D6-8D76-485E7FD57B9F}" name="振幅A/mm" dataDxfId="2">
      <calculatedColumnFormula>N50/200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V54"/>
  <sheetViews>
    <sheetView topLeftCell="M51" workbookViewId="0">
      <selection activeCell="O17" sqref="O17:V18"/>
    </sheetView>
  </sheetViews>
  <sheetFormatPr defaultRowHeight="13.8" x14ac:dyDescent="0.25"/>
  <cols>
    <col min="4" max="4" width="12.5546875" customWidth="1"/>
    <col min="5" max="5" width="7.6640625" customWidth="1"/>
    <col min="6" max="6" width="9.77734375" customWidth="1"/>
    <col min="7" max="7" width="8.88671875" customWidth="1"/>
    <col min="8" max="8" width="8.44140625" customWidth="1"/>
    <col min="9" max="9" width="19.6640625" customWidth="1"/>
  </cols>
  <sheetData>
    <row r="5" spans="4:15" ht="14.4" x14ac:dyDescent="0.25">
      <c r="D5" t="s">
        <v>0</v>
      </c>
      <c r="E5" s="1" t="s">
        <v>1</v>
      </c>
      <c r="F5" s="1" t="s">
        <v>2</v>
      </c>
      <c r="G5" t="s">
        <v>3</v>
      </c>
      <c r="H5" t="s">
        <v>4</v>
      </c>
      <c r="I5" t="s">
        <v>13</v>
      </c>
      <c r="O5">
        <v>0</v>
      </c>
    </row>
    <row r="6" spans="4:15" x14ac:dyDescent="0.25">
      <c r="D6">
        <v>1</v>
      </c>
      <c r="E6" s="4">
        <v>0</v>
      </c>
      <c r="F6" s="4">
        <v>0</v>
      </c>
      <c r="G6" s="4">
        <v>0</v>
      </c>
      <c r="H6" s="4">
        <f t="shared" ref="H6:H13" si="0">(G6 + F6) / 2</f>
        <v>0</v>
      </c>
      <c r="I6" s="5">
        <f t="shared" ref="I6:I13" si="1">E6*9.8/1000</f>
        <v>0</v>
      </c>
      <c r="O6">
        <v>4.9000000000000007E-3</v>
      </c>
    </row>
    <row r="7" spans="4:15" x14ac:dyDescent="0.25">
      <c r="D7">
        <v>2</v>
      </c>
      <c r="E7" s="4">
        <v>0.5</v>
      </c>
      <c r="F7" s="4">
        <v>1.5</v>
      </c>
      <c r="G7" s="4">
        <v>1.4</v>
      </c>
      <c r="H7" s="4">
        <f t="shared" si="0"/>
        <v>1.45</v>
      </c>
      <c r="I7" s="5">
        <f>E7*9.8/1000</f>
        <v>4.9000000000000007E-3</v>
      </c>
      <c r="O7">
        <v>9.8000000000000014E-3</v>
      </c>
    </row>
    <row r="8" spans="4:15" x14ac:dyDescent="0.25">
      <c r="D8">
        <v>3</v>
      </c>
      <c r="E8" s="4">
        <v>1</v>
      </c>
      <c r="F8" s="4">
        <v>3</v>
      </c>
      <c r="G8" s="4">
        <v>2.6</v>
      </c>
      <c r="H8" s="4">
        <f t="shared" si="0"/>
        <v>2.8</v>
      </c>
      <c r="I8" s="5">
        <f t="shared" si="1"/>
        <v>9.8000000000000014E-3</v>
      </c>
      <c r="O8">
        <v>1.4700000000000001E-2</v>
      </c>
    </row>
    <row r="9" spans="4:15" x14ac:dyDescent="0.25">
      <c r="D9">
        <v>4</v>
      </c>
      <c r="E9" s="4">
        <v>1.5</v>
      </c>
      <c r="F9" s="4">
        <v>4.2</v>
      </c>
      <c r="G9" s="4">
        <v>4</v>
      </c>
      <c r="H9" s="4">
        <f t="shared" si="0"/>
        <v>4.0999999999999996</v>
      </c>
      <c r="I9" s="5">
        <f t="shared" si="1"/>
        <v>1.4700000000000001E-2</v>
      </c>
      <c r="O9">
        <v>1.9600000000000003E-2</v>
      </c>
    </row>
    <row r="10" spans="4:15" x14ac:dyDescent="0.25">
      <c r="D10">
        <v>5</v>
      </c>
      <c r="E10" s="4">
        <v>2</v>
      </c>
      <c r="F10" s="4">
        <v>5.5</v>
      </c>
      <c r="G10" s="4">
        <v>5.3</v>
      </c>
      <c r="H10" s="4">
        <f t="shared" si="0"/>
        <v>5.4</v>
      </c>
      <c r="I10" s="5">
        <f t="shared" si="1"/>
        <v>1.9600000000000003E-2</v>
      </c>
      <c r="O10">
        <v>2.4500000000000001E-2</v>
      </c>
    </row>
    <row r="11" spans="4:15" x14ac:dyDescent="0.25">
      <c r="D11">
        <v>6</v>
      </c>
      <c r="E11" s="4">
        <v>2.5</v>
      </c>
      <c r="F11" s="4">
        <v>6.5</v>
      </c>
      <c r="G11" s="4">
        <v>6.4</v>
      </c>
      <c r="H11" s="4">
        <f t="shared" si="0"/>
        <v>6.45</v>
      </c>
      <c r="I11" s="5">
        <f t="shared" si="1"/>
        <v>2.4500000000000001E-2</v>
      </c>
      <c r="O11">
        <v>2.9400000000000003E-2</v>
      </c>
    </row>
    <row r="12" spans="4:15" x14ac:dyDescent="0.25">
      <c r="D12">
        <v>7</v>
      </c>
      <c r="E12" s="4">
        <v>3</v>
      </c>
      <c r="F12" s="4">
        <v>7.4</v>
      </c>
      <c r="G12" s="4">
        <v>7.3</v>
      </c>
      <c r="H12" s="4">
        <f t="shared" si="0"/>
        <v>7.35</v>
      </c>
      <c r="I12" s="5">
        <f t="shared" si="1"/>
        <v>2.9400000000000003E-2</v>
      </c>
      <c r="O12">
        <v>3.4300000000000004E-2</v>
      </c>
    </row>
    <row r="13" spans="4:15" x14ac:dyDescent="0.25">
      <c r="D13">
        <v>8</v>
      </c>
      <c r="E13" s="4">
        <v>3.5</v>
      </c>
      <c r="F13" s="4">
        <v>8.3000000000000007</v>
      </c>
      <c r="G13" s="4">
        <v>8.3000000000000007</v>
      </c>
      <c r="H13" s="4">
        <f t="shared" si="0"/>
        <v>8.3000000000000007</v>
      </c>
      <c r="I13" s="5">
        <f t="shared" si="1"/>
        <v>3.4300000000000004E-2</v>
      </c>
    </row>
    <row r="14" spans="4:15" x14ac:dyDescent="0.25">
      <c r="E14" s="4"/>
      <c r="F14" s="4"/>
      <c r="G14" s="4"/>
      <c r="H14" s="4">
        <f>AVERAGE(H6:H13)</f>
        <v>4.4812499999999993</v>
      </c>
      <c r="I14" s="6">
        <f>AVERAGE(I6:I13)</f>
        <v>1.7150000000000002E-2</v>
      </c>
    </row>
    <row r="17" spans="5:22" x14ac:dyDescent="0.25">
      <c r="E17">
        <f t="shared" ref="E17:L17" si="2">E18/1000 * 9.8</f>
        <v>0</v>
      </c>
      <c r="F17">
        <f t="shared" si="2"/>
        <v>4.9000000000000007E-3</v>
      </c>
      <c r="G17">
        <f t="shared" si="2"/>
        <v>9.8000000000000014E-3</v>
      </c>
      <c r="H17">
        <f t="shared" si="2"/>
        <v>1.4700000000000001E-2</v>
      </c>
      <c r="I17">
        <f t="shared" si="2"/>
        <v>1.9600000000000003E-2</v>
      </c>
      <c r="J17">
        <f t="shared" si="2"/>
        <v>2.4500000000000001E-2</v>
      </c>
      <c r="K17">
        <f t="shared" si="2"/>
        <v>2.9400000000000003E-2</v>
      </c>
      <c r="L17">
        <f t="shared" si="2"/>
        <v>3.4300000000000004E-2</v>
      </c>
      <c r="O17">
        <v>0</v>
      </c>
      <c r="P17">
        <v>4.9000000000000007E-3</v>
      </c>
      <c r="Q17">
        <v>9.8000000000000014E-3</v>
      </c>
      <c r="R17">
        <v>1.4700000000000001E-2</v>
      </c>
      <c r="S17">
        <v>1.9600000000000003E-2</v>
      </c>
      <c r="T17">
        <v>2.4500000000000001E-2</v>
      </c>
      <c r="U17">
        <v>2.9400000000000003E-2</v>
      </c>
      <c r="V17">
        <v>3.4300000000000004E-2</v>
      </c>
    </row>
    <row r="18" spans="5:22" x14ac:dyDescent="0.25">
      <c r="E18" s="2">
        <v>0</v>
      </c>
      <c r="F18" s="3">
        <v>0.5</v>
      </c>
      <c r="G18" s="2">
        <v>1</v>
      </c>
      <c r="H18" s="3">
        <v>1.5</v>
      </c>
      <c r="I18" s="2">
        <v>2</v>
      </c>
      <c r="J18" s="3">
        <v>2.5</v>
      </c>
      <c r="K18" s="2">
        <v>3</v>
      </c>
      <c r="L18" s="3">
        <v>3.5</v>
      </c>
      <c r="O18">
        <v>0</v>
      </c>
      <c r="P18">
        <v>1.45</v>
      </c>
      <c r="Q18">
        <v>2.8</v>
      </c>
      <c r="R18">
        <v>4.0999999999999996</v>
      </c>
      <c r="S18">
        <v>5.4</v>
      </c>
      <c r="T18">
        <v>6.45</v>
      </c>
      <c r="U18">
        <v>7.35</v>
      </c>
      <c r="V18">
        <v>8.3000000000000007</v>
      </c>
    </row>
    <row r="19" spans="5:22" x14ac:dyDescent="0.25">
      <c r="E19">
        <v>0</v>
      </c>
      <c r="F19">
        <v>1.45</v>
      </c>
      <c r="G19">
        <v>2.8</v>
      </c>
      <c r="H19">
        <v>4.0999999999999996</v>
      </c>
      <c r="I19">
        <v>5.4</v>
      </c>
      <c r="J19">
        <v>6.45</v>
      </c>
      <c r="K19">
        <v>7.35</v>
      </c>
      <c r="L19">
        <v>8.3000000000000007</v>
      </c>
    </row>
    <row r="27" spans="5:22" x14ac:dyDescent="0.25">
      <c r="E27">
        <v>0</v>
      </c>
      <c r="F27">
        <v>1.45</v>
      </c>
      <c r="G27">
        <v>2.8</v>
      </c>
      <c r="H27">
        <v>4.0999999999999996</v>
      </c>
      <c r="I27">
        <v>5.4</v>
      </c>
      <c r="J27">
        <v>6.45</v>
      </c>
      <c r="K27">
        <v>7.35</v>
      </c>
      <c r="L27">
        <v>8.3000000000000007</v>
      </c>
    </row>
    <row r="29" spans="5:22" x14ac:dyDescent="0.25">
      <c r="E29" s="2">
        <v>0</v>
      </c>
      <c r="F29">
        <v>0</v>
      </c>
    </row>
    <row r="30" spans="5:22" x14ac:dyDescent="0.25">
      <c r="E30" s="3">
        <v>0.5</v>
      </c>
      <c r="F30">
        <v>1.45</v>
      </c>
    </row>
    <row r="31" spans="5:22" x14ac:dyDescent="0.25">
      <c r="E31" s="2">
        <v>1</v>
      </c>
      <c r="F31">
        <v>2.8</v>
      </c>
    </row>
    <row r="32" spans="5:22" x14ac:dyDescent="0.25">
      <c r="E32" s="3">
        <v>1.5</v>
      </c>
      <c r="F32">
        <v>4.0999999999999996</v>
      </c>
    </row>
    <row r="33" spans="5:6" x14ac:dyDescent="0.25">
      <c r="E33" s="2">
        <v>2</v>
      </c>
      <c r="F33">
        <v>5.4</v>
      </c>
    </row>
    <row r="34" spans="5:6" x14ac:dyDescent="0.25">
      <c r="E34" s="3">
        <v>2.5</v>
      </c>
      <c r="F34">
        <v>6.45</v>
      </c>
    </row>
    <row r="35" spans="5:6" x14ac:dyDescent="0.25">
      <c r="E35" s="2">
        <v>3</v>
      </c>
      <c r="F35">
        <v>7.35</v>
      </c>
    </row>
    <row r="36" spans="5:6" x14ac:dyDescent="0.25">
      <c r="E36" s="3">
        <v>3.5</v>
      </c>
      <c r="F36">
        <v>8.3000000000000007</v>
      </c>
    </row>
    <row r="51" spans="4:10" x14ac:dyDescent="0.25">
      <c r="D51" t="s">
        <v>5</v>
      </c>
      <c r="E51" t="s">
        <v>8</v>
      </c>
      <c r="F51" t="s">
        <v>9</v>
      </c>
      <c r="G51" t="s">
        <v>10</v>
      </c>
      <c r="H51" t="s">
        <v>11</v>
      </c>
      <c r="I51" t="s">
        <v>12</v>
      </c>
      <c r="J51" t="s">
        <v>15</v>
      </c>
    </row>
    <row r="52" spans="4:10" x14ac:dyDescent="0.25">
      <c r="D52" t="s">
        <v>6</v>
      </c>
      <c r="E52">
        <v>5.2</v>
      </c>
      <c r="F52">
        <v>5</v>
      </c>
      <c r="G52">
        <v>4.8</v>
      </c>
      <c r="H52">
        <v>0.7</v>
      </c>
      <c r="I52">
        <v>5.7</v>
      </c>
      <c r="J52">
        <f>(表4[[#This Row],[1]]+表4[[#This Row],[2]]+表4[[#This Row],[3]]+表4[[#This Row],[4]]+表4[[#This Row],[5]])/5</f>
        <v>4.2799999999999994</v>
      </c>
    </row>
    <row r="53" spans="4:10" x14ac:dyDescent="0.25">
      <c r="D53" t="s">
        <v>7</v>
      </c>
      <c r="E53">
        <v>0.1</v>
      </c>
      <c r="F53">
        <v>0.8</v>
      </c>
      <c r="G53">
        <v>0.5</v>
      </c>
      <c r="H53">
        <v>5.4</v>
      </c>
      <c r="I53">
        <v>0.7</v>
      </c>
      <c r="J53">
        <f>(表4[[#This Row],[1]]+表4[[#This Row],[2]]+表4[[#This Row],[3]]+表4[[#This Row],[4]]+表4[[#This Row],[5]])/5</f>
        <v>1.5000000000000002</v>
      </c>
    </row>
    <row r="54" spans="4:10" x14ac:dyDescent="0.25">
      <c r="D54" t="s">
        <v>14</v>
      </c>
      <c r="E54">
        <f>E52 - E53</f>
        <v>5.1000000000000005</v>
      </c>
      <c r="F54">
        <f t="shared" ref="F54:I54" si="3">F52 - F53</f>
        <v>4.2</v>
      </c>
      <c r="G54">
        <f t="shared" si="3"/>
        <v>4.3</v>
      </c>
      <c r="H54">
        <v>4.7</v>
      </c>
      <c r="I54">
        <f t="shared" si="3"/>
        <v>5</v>
      </c>
      <c r="J54">
        <f>(表4[[#This Row],[1]]+表4[[#This Row],[2]]+表4[[#This Row],[3]]+表4[[#This Row],[4]]+表4[[#This Row],[5]])/5</f>
        <v>4.66</v>
      </c>
    </row>
  </sheetData>
  <phoneticPr fontId="1" type="noConversion"/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F4BA9-3A97-473F-A093-887FB2BB4698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677E9-169F-4207-B381-05029E85F315}">
  <dimension ref="B3:O74"/>
  <sheetViews>
    <sheetView tabSelected="1" topLeftCell="F41" workbookViewId="0">
      <selection activeCell="O65" sqref="O65"/>
    </sheetView>
  </sheetViews>
  <sheetFormatPr defaultRowHeight="13.8" x14ac:dyDescent="0.25"/>
  <cols>
    <col min="2" max="2" width="19.33203125" customWidth="1"/>
    <col min="3" max="3" width="23.44140625" customWidth="1"/>
    <col min="4" max="4" width="17.77734375" customWidth="1"/>
    <col min="5" max="5" width="26.5546875" customWidth="1"/>
    <col min="13" max="13" width="10" customWidth="1"/>
    <col min="14" max="14" width="9.6640625" customWidth="1"/>
    <col min="15" max="15" width="12.5546875" customWidth="1"/>
  </cols>
  <sheetData>
    <row r="3" spans="2:5" x14ac:dyDescent="0.25">
      <c r="B3" s="7" t="s">
        <v>23</v>
      </c>
      <c r="C3" s="7"/>
      <c r="D3" s="7"/>
      <c r="E3" s="7"/>
    </row>
    <row r="4" spans="2:5" x14ac:dyDescent="0.25">
      <c r="B4" t="s">
        <v>17</v>
      </c>
      <c r="C4" t="s">
        <v>16</v>
      </c>
      <c r="D4" t="s">
        <v>18</v>
      </c>
    </row>
    <row r="5" spans="2:5" x14ac:dyDescent="0.25">
      <c r="B5" t="s">
        <v>19</v>
      </c>
      <c r="C5" t="s">
        <v>22</v>
      </c>
      <c r="D5" t="s">
        <v>20</v>
      </c>
      <c r="E5" t="s">
        <v>21</v>
      </c>
    </row>
    <row r="6" spans="2:5" x14ac:dyDescent="0.25">
      <c r="B6">
        <v>0</v>
      </c>
      <c r="C6">
        <v>28</v>
      </c>
      <c r="D6">
        <f>B6*632.8/1000/2</f>
        <v>0</v>
      </c>
      <c r="E6">
        <v>0</v>
      </c>
    </row>
    <row r="7" spans="2:5" x14ac:dyDescent="0.25">
      <c r="B7">
        <v>20</v>
      </c>
      <c r="C7">
        <v>30.3</v>
      </c>
      <c r="D7">
        <f>20*632.8/1000000/2</f>
        <v>6.3280000000000003E-3</v>
      </c>
      <c r="E7">
        <f>D7/150/(C7 - C6) * 1000000</f>
        <v>18.342028985507241</v>
      </c>
    </row>
    <row r="8" spans="2:5" x14ac:dyDescent="0.25">
      <c r="B8">
        <v>40</v>
      </c>
      <c r="C8">
        <v>32.700000000000003</v>
      </c>
      <c r="D8">
        <f t="shared" ref="D8:D16" si="0">20*632.8/1000000/2</f>
        <v>6.3280000000000003E-3</v>
      </c>
      <c r="E8">
        <f t="shared" ref="E8:E16" si="1">D8/150/(C8 - C7) * 1000000</f>
        <v>17.577777777777762</v>
      </c>
    </row>
    <row r="9" spans="2:5" x14ac:dyDescent="0.25">
      <c r="B9">
        <v>60</v>
      </c>
      <c r="C9">
        <v>34.299999999999997</v>
      </c>
      <c r="D9">
        <f t="shared" si="0"/>
        <v>6.3280000000000003E-3</v>
      </c>
      <c r="E9">
        <f t="shared" si="1"/>
        <v>26.36666666666676</v>
      </c>
    </row>
    <row r="10" spans="2:5" x14ac:dyDescent="0.25">
      <c r="B10">
        <v>80</v>
      </c>
      <c r="C10">
        <v>36.200000000000003</v>
      </c>
      <c r="D10">
        <f t="shared" si="0"/>
        <v>6.3280000000000003E-3</v>
      </c>
      <c r="E10">
        <f>D10/150/(C10 - C9) * 1000000</f>
        <v>22.203508771929759</v>
      </c>
    </row>
    <row r="11" spans="2:5" x14ac:dyDescent="0.25">
      <c r="B11">
        <v>100</v>
      </c>
      <c r="C11">
        <v>38.4</v>
      </c>
      <c r="D11">
        <f t="shared" si="0"/>
        <v>6.3280000000000003E-3</v>
      </c>
      <c r="E11">
        <f t="shared" si="1"/>
        <v>19.175757575757615</v>
      </c>
    </row>
    <row r="12" spans="2:5" x14ac:dyDescent="0.25">
      <c r="B12">
        <v>120</v>
      </c>
      <c r="C12">
        <v>40.299999999999997</v>
      </c>
      <c r="D12">
        <f t="shared" si="0"/>
        <v>6.3280000000000003E-3</v>
      </c>
      <c r="E12">
        <f t="shared" si="1"/>
        <v>22.203508771929844</v>
      </c>
    </row>
    <row r="13" spans="2:5" x14ac:dyDescent="0.25">
      <c r="B13">
        <v>140</v>
      </c>
      <c r="C13">
        <v>42.6</v>
      </c>
      <c r="D13">
        <f t="shared" si="0"/>
        <v>6.3280000000000003E-3</v>
      </c>
      <c r="E13">
        <f t="shared" si="1"/>
        <v>18.342028985507213</v>
      </c>
    </row>
    <row r="14" spans="2:5" x14ac:dyDescent="0.25">
      <c r="B14">
        <v>160</v>
      </c>
      <c r="C14">
        <v>45.2</v>
      </c>
      <c r="D14">
        <f t="shared" si="0"/>
        <v>6.3280000000000003E-3</v>
      </c>
      <c r="E14">
        <f t="shared" si="1"/>
        <v>16.225641025641018</v>
      </c>
    </row>
    <row r="15" spans="2:5" x14ac:dyDescent="0.25">
      <c r="B15">
        <v>180</v>
      </c>
      <c r="C15">
        <v>47.6</v>
      </c>
      <c r="D15">
        <f t="shared" si="0"/>
        <v>6.3280000000000003E-3</v>
      </c>
      <c r="E15">
        <f t="shared" si="1"/>
        <v>17.57777777777779</v>
      </c>
    </row>
    <row r="16" spans="2:5" x14ac:dyDescent="0.25">
      <c r="B16">
        <v>200</v>
      </c>
      <c r="C16">
        <v>48.1</v>
      </c>
      <c r="D16">
        <f t="shared" si="0"/>
        <v>6.3280000000000003E-3</v>
      </c>
      <c r="E16">
        <f t="shared" si="1"/>
        <v>84.373333333333335</v>
      </c>
    </row>
    <row r="19" spans="3:4" x14ac:dyDescent="0.25">
      <c r="C19" s="2">
        <v>28</v>
      </c>
      <c r="D19">
        <v>0</v>
      </c>
    </row>
    <row r="20" spans="3:4" x14ac:dyDescent="0.25">
      <c r="C20" s="3">
        <v>30.3</v>
      </c>
      <c r="D20">
        <v>18.342028985507241</v>
      </c>
    </row>
    <row r="21" spans="3:4" x14ac:dyDescent="0.25">
      <c r="C21" s="2">
        <v>32.700000000000003</v>
      </c>
      <c r="D21">
        <v>17.577777777777762</v>
      </c>
    </row>
    <row r="22" spans="3:4" x14ac:dyDescent="0.25">
      <c r="C22" s="3">
        <v>34.299999999999997</v>
      </c>
      <c r="D22">
        <v>26.36666666666676</v>
      </c>
    </row>
    <row r="23" spans="3:4" x14ac:dyDescent="0.25">
      <c r="C23" s="2">
        <v>36.200000000000003</v>
      </c>
      <c r="D23">
        <v>22.203508771929759</v>
      </c>
    </row>
    <row r="24" spans="3:4" x14ac:dyDescent="0.25">
      <c r="C24" s="3">
        <v>38.4</v>
      </c>
      <c r="D24">
        <v>19.175757575757615</v>
      </c>
    </row>
    <row r="25" spans="3:4" x14ac:dyDescent="0.25">
      <c r="C25" s="2">
        <v>40.299999999999997</v>
      </c>
      <c r="D25">
        <v>22.203508771929844</v>
      </c>
    </row>
    <row r="26" spans="3:4" x14ac:dyDescent="0.25">
      <c r="C26" s="3">
        <v>42.6</v>
      </c>
      <c r="D26">
        <v>18.342028985507213</v>
      </c>
    </row>
    <row r="27" spans="3:4" x14ac:dyDescent="0.25">
      <c r="C27" s="2">
        <v>45.2</v>
      </c>
      <c r="D27">
        <v>16.225641025641018</v>
      </c>
    </row>
    <row r="28" spans="3:4" x14ac:dyDescent="0.25">
      <c r="C28" s="3">
        <v>47.6</v>
      </c>
      <c r="D28">
        <v>17.57777777777779</v>
      </c>
    </row>
    <row r="29" spans="3:4" x14ac:dyDescent="0.25">
      <c r="C29" s="2">
        <v>48.1</v>
      </c>
      <c r="D29">
        <v>84.373333333333335</v>
      </c>
    </row>
    <row r="49" spans="13:15" x14ac:dyDescent="0.25">
      <c r="M49" t="s">
        <v>24</v>
      </c>
      <c r="N49" t="s">
        <v>25</v>
      </c>
      <c r="O49" t="s">
        <v>26</v>
      </c>
    </row>
    <row r="50" spans="13:15" x14ac:dyDescent="0.25">
      <c r="M50" s="4">
        <v>509.5</v>
      </c>
      <c r="N50" s="8">
        <v>3.25</v>
      </c>
      <c r="O50" s="9">
        <f>N50/200</f>
        <v>1.6250000000000001E-2</v>
      </c>
    </row>
    <row r="51" spans="13:15" x14ac:dyDescent="0.25">
      <c r="M51" s="4">
        <v>509.6</v>
      </c>
      <c r="N51" s="8">
        <v>3.5</v>
      </c>
      <c r="O51" s="9">
        <f t="shared" ref="O51:O74" si="2">N51/200</f>
        <v>1.7500000000000002E-2</v>
      </c>
    </row>
    <row r="52" spans="13:15" x14ac:dyDescent="0.25">
      <c r="M52" s="4">
        <v>509.7</v>
      </c>
      <c r="N52" s="8">
        <v>4</v>
      </c>
      <c r="O52" s="9">
        <f t="shared" si="2"/>
        <v>0.02</v>
      </c>
    </row>
    <row r="53" spans="13:15" x14ac:dyDescent="0.25">
      <c r="M53" s="4">
        <v>509.8</v>
      </c>
      <c r="N53" s="8">
        <v>4.5</v>
      </c>
      <c r="O53" s="9">
        <f t="shared" si="2"/>
        <v>2.2499999999999999E-2</v>
      </c>
    </row>
    <row r="54" spans="13:15" x14ac:dyDescent="0.25">
      <c r="M54" s="4">
        <v>509.9</v>
      </c>
      <c r="N54" s="8">
        <v>5</v>
      </c>
      <c r="O54" s="9">
        <f t="shared" si="2"/>
        <v>2.5000000000000001E-2</v>
      </c>
    </row>
    <row r="55" spans="13:15" x14ac:dyDescent="0.25">
      <c r="M55" s="4">
        <v>510</v>
      </c>
      <c r="N55" s="8">
        <v>6.25</v>
      </c>
      <c r="O55" s="9">
        <f t="shared" si="2"/>
        <v>3.125E-2</v>
      </c>
    </row>
    <row r="56" spans="13:15" x14ac:dyDescent="0.25">
      <c r="M56" s="4">
        <v>510.1</v>
      </c>
      <c r="N56" s="8">
        <v>7.25</v>
      </c>
      <c r="O56" s="9">
        <f t="shared" si="2"/>
        <v>3.6249999999999998E-2</v>
      </c>
    </row>
    <row r="57" spans="13:15" x14ac:dyDescent="0.25">
      <c r="M57" s="4">
        <v>510.2</v>
      </c>
      <c r="N57" s="8">
        <v>8.75</v>
      </c>
      <c r="O57" s="9">
        <f t="shared" si="2"/>
        <v>4.3749999999999997E-2</v>
      </c>
    </row>
    <row r="58" spans="13:15" x14ac:dyDescent="0.25">
      <c r="M58" s="4">
        <v>510.3</v>
      </c>
      <c r="N58" s="8">
        <v>11.5</v>
      </c>
      <c r="O58" s="9">
        <f t="shared" si="2"/>
        <v>5.7500000000000002E-2</v>
      </c>
    </row>
    <row r="59" spans="13:15" x14ac:dyDescent="0.25">
      <c r="M59" s="4">
        <v>510.4</v>
      </c>
      <c r="N59" s="8">
        <v>13.75</v>
      </c>
      <c r="O59" s="9">
        <f t="shared" si="2"/>
        <v>6.8750000000000006E-2</v>
      </c>
    </row>
    <row r="60" spans="13:15" x14ac:dyDescent="0.25">
      <c r="M60" s="4">
        <v>510.5</v>
      </c>
      <c r="N60" s="8">
        <v>17.25</v>
      </c>
      <c r="O60" s="9">
        <f t="shared" si="2"/>
        <v>8.6249999999999993E-2</v>
      </c>
    </row>
    <row r="61" spans="13:15" x14ac:dyDescent="0.25">
      <c r="M61" s="4">
        <v>510.6</v>
      </c>
      <c r="N61" s="8">
        <v>21.25</v>
      </c>
      <c r="O61" s="9">
        <f t="shared" si="2"/>
        <v>0.10625</v>
      </c>
    </row>
    <row r="62" spans="13:15" x14ac:dyDescent="0.25">
      <c r="M62" s="4">
        <v>510.7</v>
      </c>
      <c r="N62" s="8">
        <v>25.5</v>
      </c>
      <c r="O62" s="9">
        <f t="shared" si="2"/>
        <v>0.1275</v>
      </c>
    </row>
    <row r="63" spans="13:15" x14ac:dyDescent="0.25">
      <c r="M63" s="4">
        <v>510.8</v>
      </c>
      <c r="N63" s="8">
        <v>24.25</v>
      </c>
      <c r="O63" s="9">
        <f t="shared" si="2"/>
        <v>0.12125</v>
      </c>
    </row>
    <row r="64" spans="13:15" x14ac:dyDescent="0.25">
      <c r="M64" s="4">
        <v>510.9</v>
      </c>
      <c r="N64" s="8">
        <v>20.5</v>
      </c>
      <c r="O64" s="9">
        <f t="shared" si="2"/>
        <v>0.10249999999999999</v>
      </c>
    </row>
    <row r="65" spans="13:15" x14ac:dyDescent="0.25">
      <c r="M65" s="4">
        <v>511</v>
      </c>
      <c r="N65" s="8">
        <v>16</v>
      </c>
      <c r="O65" s="9">
        <f t="shared" si="2"/>
        <v>0.08</v>
      </c>
    </row>
    <row r="66" spans="13:15" x14ac:dyDescent="0.25">
      <c r="M66" s="4">
        <v>511.1</v>
      </c>
      <c r="N66" s="8">
        <v>14.5</v>
      </c>
      <c r="O66" s="9">
        <f t="shared" si="2"/>
        <v>7.2499999999999995E-2</v>
      </c>
    </row>
    <row r="67" spans="13:15" x14ac:dyDescent="0.25">
      <c r="M67" s="4">
        <v>511.2</v>
      </c>
      <c r="N67" s="8">
        <v>13.75</v>
      </c>
      <c r="O67" s="9">
        <f t="shared" si="2"/>
        <v>6.8750000000000006E-2</v>
      </c>
    </row>
    <row r="68" spans="13:15" x14ac:dyDescent="0.25">
      <c r="M68" s="4">
        <v>511.3</v>
      </c>
      <c r="N68" s="8">
        <v>11.25</v>
      </c>
      <c r="O68" s="9">
        <f t="shared" si="2"/>
        <v>5.6250000000000001E-2</v>
      </c>
    </row>
    <row r="69" spans="13:15" x14ac:dyDescent="0.25">
      <c r="M69" s="4">
        <v>511.4</v>
      </c>
      <c r="N69" s="8">
        <v>9.5</v>
      </c>
      <c r="O69" s="9">
        <f t="shared" si="2"/>
        <v>4.7500000000000001E-2</v>
      </c>
    </row>
    <row r="70" spans="13:15" x14ac:dyDescent="0.25">
      <c r="M70" s="4">
        <v>511.5</v>
      </c>
      <c r="N70" s="8">
        <v>7.5</v>
      </c>
      <c r="O70" s="9">
        <f t="shared" si="2"/>
        <v>3.7499999999999999E-2</v>
      </c>
    </row>
    <row r="71" spans="13:15" x14ac:dyDescent="0.25">
      <c r="M71" s="4">
        <v>511.6</v>
      </c>
      <c r="N71" s="8">
        <v>6</v>
      </c>
      <c r="O71" s="9">
        <f t="shared" si="2"/>
        <v>0.03</v>
      </c>
    </row>
    <row r="72" spans="13:15" x14ac:dyDescent="0.25">
      <c r="M72" s="4">
        <v>511.70000000000101</v>
      </c>
      <c r="N72" s="8">
        <v>5</v>
      </c>
      <c r="O72" s="9">
        <f t="shared" si="2"/>
        <v>2.5000000000000001E-2</v>
      </c>
    </row>
    <row r="73" spans="13:15" x14ac:dyDescent="0.25">
      <c r="M73" s="4">
        <v>511.80000000000098</v>
      </c>
      <c r="N73" s="8">
        <v>4.75</v>
      </c>
      <c r="O73" s="9">
        <f t="shared" si="2"/>
        <v>2.375E-2</v>
      </c>
    </row>
    <row r="74" spans="13:15" x14ac:dyDescent="0.25">
      <c r="M74" s="4">
        <v>511.900000000001</v>
      </c>
      <c r="N74" s="8">
        <v>4</v>
      </c>
      <c r="O74" s="9">
        <f t="shared" si="2"/>
        <v>0.02</v>
      </c>
    </row>
  </sheetData>
  <mergeCells count="1">
    <mergeCell ref="B3:E3"/>
  </mergeCells>
  <phoneticPr fontId="1" type="noConversion"/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</dc:creator>
  <cp:lastModifiedBy>TAN</cp:lastModifiedBy>
  <dcterms:created xsi:type="dcterms:W3CDTF">2015-06-05T18:19:34Z</dcterms:created>
  <dcterms:modified xsi:type="dcterms:W3CDTF">2021-11-10T01:37:12Z</dcterms:modified>
</cp:coreProperties>
</file>