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co4\OneDrive\Documentos\Upana\Estadística I\examen\"/>
    </mc:Choice>
  </mc:AlternateContent>
  <xr:revisionPtr revIDLastSave="0" documentId="13_ncr:1_{6584FCB2-3290-4767-A0B9-20FEC166B9C1}" xr6:coauthVersionLast="47" xr6:coauthVersionMax="47" xr10:uidLastSave="{00000000-0000-0000-0000-000000000000}"/>
  <bookViews>
    <workbookView xWindow="-120" yWindow="-120" windowWidth="20730" windowHeight="11040" firstSheet="1" activeTab="3" xr2:uid="{ABA85A63-9609-4380-BEB8-692E8C9C0CEB}"/>
  </bookViews>
  <sheets>
    <sheet name="moda,media,mediana" sheetId="2" r:id="rId1"/>
    <sheet name="Edades" sheetId="1" r:id="rId2"/>
    <sheet name="Matrimonios" sheetId="5" r:id="rId3"/>
    <sheet name="Manofacturera" sheetId="6" r:id="rId4"/>
  </sheets>
  <definedNames>
    <definedName name="_xlchart.v1.0" hidden="1">Matrimonios!$I$2:$I$8</definedName>
    <definedName name="_xlchart.v1.1" hidden="1">Matrimonios!$J$2:$J$8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2" i="6"/>
  <c r="B2" i="6" a="1"/>
  <c r="B2" i="6" s="1"/>
  <c r="C2" i="6" s="1" a="1"/>
  <c r="C2" i="6" s="1"/>
  <c r="M4" i="5"/>
  <c r="M5" i="5" s="1"/>
  <c r="M6" i="5" s="1"/>
  <c r="M7" i="5" s="1"/>
  <c r="M8" i="5" s="1"/>
  <c r="M3" i="5"/>
  <c r="F3" i="1"/>
  <c r="G3" i="1"/>
  <c r="M2" i="5"/>
  <c r="L3" i="5"/>
  <c r="L4" i="5"/>
  <c r="L5" i="5"/>
  <c r="L6" i="5"/>
  <c r="L7" i="5"/>
  <c r="L8" i="5"/>
  <c r="L2" i="5"/>
  <c r="K4" i="5"/>
  <c r="K5" i="5" s="1"/>
  <c r="K6" i="5" s="1"/>
  <c r="K7" i="5" s="1"/>
  <c r="K8" i="5" s="1"/>
  <c r="K3" i="5"/>
  <c r="K2" i="5"/>
  <c r="J8" i="5"/>
  <c r="J3" i="5"/>
  <c r="J4" i="5"/>
  <c r="J5" i="5"/>
  <c r="J6" i="5"/>
  <c r="J7" i="5"/>
  <c r="J2" i="5"/>
  <c r="I3" i="5"/>
  <c r="I4" i="5"/>
  <c r="I5" i="5"/>
  <c r="I6" i="5"/>
  <c r="I7" i="5"/>
  <c r="I8" i="5"/>
  <c r="I2" i="5"/>
  <c r="G2" i="5"/>
  <c r="F3" i="5" s="1"/>
  <c r="G3" i="5" s="1"/>
  <c r="F4" i="5" s="1"/>
  <c r="G4" i="5" s="1"/>
  <c r="F5" i="5" s="1"/>
  <c r="G5" i="5" s="1"/>
  <c r="F6" i="5" s="1"/>
  <c r="G6" i="5" s="1"/>
  <c r="F7" i="5" s="1"/>
  <c r="G7" i="5" s="1"/>
  <c r="F8" i="5" s="1"/>
  <c r="G8" i="5" s="1"/>
  <c r="F2" i="5"/>
  <c r="D6" i="5"/>
  <c r="D7" i="5" s="1"/>
  <c r="D5" i="5"/>
  <c r="D4" i="5"/>
  <c r="D3" i="5"/>
  <c r="D2" i="5"/>
  <c r="B2" i="5" a="1"/>
  <c r="B2" i="5" s="1"/>
  <c r="A1" i="2" a="1"/>
  <c r="A1" i="2" s="1"/>
  <c r="G2" i="1"/>
  <c r="G4" i="1"/>
  <c r="K2" i="1"/>
  <c r="J2" i="1" a="1"/>
  <c r="J2" i="1" s="1"/>
  <c r="I2" i="1"/>
  <c r="F4" i="1"/>
  <c r="F5" i="1"/>
  <c r="F6" i="1"/>
  <c r="F7" i="1"/>
  <c r="F8" i="1"/>
  <c r="F9" i="1"/>
  <c r="F2" i="1"/>
  <c r="E9" i="1"/>
  <c r="D10" i="1"/>
  <c r="E4" i="1"/>
  <c r="E5" i="1" s="1"/>
  <c r="E6" i="1" s="1"/>
  <c r="E7" i="1" s="1"/>
  <c r="E8" i="1" s="1"/>
  <c r="E3" i="1"/>
  <c r="E2" i="1"/>
  <c r="D3" i="1"/>
  <c r="D4" i="1"/>
  <c r="D5" i="1"/>
  <c r="D6" i="1"/>
  <c r="D7" i="1"/>
  <c r="D8" i="1"/>
  <c r="D9" i="1"/>
  <c r="D2" i="1"/>
  <c r="C2" i="1" a="1"/>
  <c r="C2" i="1" s="1"/>
  <c r="B2" i="1" a="1"/>
  <c r="B2" i="1" s="1"/>
  <c r="K2" i="6" l="1"/>
  <c r="J2" i="6" a="1"/>
  <c r="J2" i="6" s="1"/>
  <c r="I2" i="6"/>
  <c r="G5" i="1"/>
  <c r="G6" i="1" s="1"/>
  <c r="G7" i="1" s="1"/>
  <c r="G8" i="1" s="1"/>
  <c r="G9" i="1" s="1"/>
  <c r="E2" i="6" l="1"/>
  <c r="E3" i="6" s="1"/>
  <c r="D10" i="6" l="1"/>
  <c r="F9" i="6" s="1"/>
  <c r="E4" i="6"/>
  <c r="E5" i="6" s="1"/>
  <c r="E6" i="6" s="1"/>
  <c r="E7" i="6" s="1"/>
  <c r="E8" i="6" s="1"/>
  <c r="E9" i="6" s="1"/>
  <c r="F8" i="6" l="1"/>
  <c r="F4" i="6"/>
  <c r="F7" i="6"/>
  <c r="F2" i="6"/>
  <c r="G2" i="6" s="1"/>
  <c r="F5" i="6"/>
  <c r="F6" i="6"/>
  <c r="F3" i="6"/>
  <c r="G3" i="6" l="1"/>
  <c r="G4" i="6" s="1"/>
  <c r="G5" i="6" s="1"/>
  <c r="G6" i="6" s="1"/>
  <c r="G7" i="6" s="1"/>
  <c r="G8" i="6" s="1"/>
  <c r="G9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<sst xmlns="http://schemas.openxmlformats.org/spreadsheetml/2006/main" count="47" uniqueCount="23">
  <si>
    <t>datos</t>
  </si>
  <si>
    <t>ordenados</t>
  </si>
  <si>
    <t>sin repetidos</t>
  </si>
  <si>
    <t>Fi</t>
  </si>
  <si>
    <t>Fa</t>
  </si>
  <si>
    <t>Fr</t>
  </si>
  <si>
    <t>Fra</t>
  </si>
  <si>
    <t>media</t>
  </si>
  <si>
    <t>moda</t>
  </si>
  <si>
    <t>mediana</t>
  </si>
  <si>
    <t>max</t>
  </si>
  <si>
    <t>min</t>
  </si>
  <si>
    <t>rango</t>
  </si>
  <si>
    <t>cantidad datos</t>
  </si>
  <si>
    <t>intervalo</t>
  </si>
  <si>
    <t>amplitud</t>
  </si>
  <si>
    <t>[</t>
  </si>
  <si>
    <t>)</t>
  </si>
  <si>
    <t>]</t>
  </si>
  <si>
    <t>x</t>
  </si>
  <si>
    <t>fi</t>
  </si>
  <si>
    <t>%</t>
  </si>
  <si>
    <t>odenados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</si>
</sst>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Frecuencia de edades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Edades!$C$2:$C$9</c:f>
              <c:numCache>
                <c:formatCode>General</c:formatCode>
                <c:ptCount val="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35</c:v>
                </c:pt>
              </c:numCache>
            </c:numRef>
          </c:cat>
          <c:val>
            <c:numRef>
              <c:f>Edades!$D$2:$D$9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27-489D-A3B3-5F3B89267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852815"/>
        <c:axId val="411855215"/>
      </c:barChart>
      <c:catAx>
        <c:axId val="41185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11855215"/>
        <c:crosses val="autoZero"/>
        <c:auto val="1"/>
        <c:lblAlgn val="ctr"/>
        <c:lblOffset val="100"/>
        <c:noMultiLvlLbl val="0"/>
      </c:catAx>
      <c:valAx>
        <c:axId val="41185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1185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Poligono de frecuencias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Hijos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numRef>
              <c:f>Matrimonios!$I$2:$I$8</c:f>
              <c:numCache>
                <c:formatCode>General</c:formatCode>
                <c:ptCount val="7"/>
                <c:pt idx="0">
                  <c:v>0.45153669081587505</c:v>
                </c:pt>
                <c:pt idx="1">
                  <c:v>1.3546100724476251</c:v>
                </c:pt>
                <c:pt idx="2">
                  <c:v>2.2576834540793751</c:v>
                </c:pt>
                <c:pt idx="3">
                  <c:v>3.1607568357111253</c:v>
                </c:pt>
                <c:pt idx="4">
                  <c:v>4.0638302173428755</c:v>
                </c:pt>
                <c:pt idx="5">
                  <c:v>4.9669035989746249</c:v>
                </c:pt>
                <c:pt idx="6">
                  <c:v>5.869976980606376</c:v>
                </c:pt>
              </c:numCache>
            </c:numRef>
          </c:cat>
          <c:val>
            <c:numRef>
              <c:f>Matrimonios!$J$2:$J$8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20</c:v>
                </c:pt>
                <c:pt idx="3">
                  <c:v>16</c:v>
                </c:pt>
                <c:pt idx="4">
                  <c:v>6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7-46E2-8860-7F95DBDB2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804112"/>
        <c:axId val="1467788752"/>
      </c:barChart>
      <c:lineChart>
        <c:grouping val="standard"/>
        <c:varyColors val="0"/>
        <c:ser>
          <c:idx val="1"/>
          <c:order val="1"/>
          <c:tx>
            <c:v>Frecuencias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Matrimonios!$I$2:$I$8</c:f>
              <c:numCache>
                <c:formatCode>General</c:formatCode>
                <c:ptCount val="7"/>
                <c:pt idx="0">
                  <c:v>0.45153669081587505</c:v>
                </c:pt>
                <c:pt idx="1">
                  <c:v>1.3546100724476251</c:v>
                </c:pt>
                <c:pt idx="2">
                  <c:v>2.2576834540793751</c:v>
                </c:pt>
                <c:pt idx="3">
                  <c:v>3.1607568357111253</c:v>
                </c:pt>
                <c:pt idx="4">
                  <c:v>4.0638302173428755</c:v>
                </c:pt>
                <c:pt idx="5">
                  <c:v>4.9669035989746249</c:v>
                </c:pt>
                <c:pt idx="6">
                  <c:v>5.869976980606376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17-46E2-8860-7F95DBDB2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804112"/>
        <c:axId val="1467788752"/>
      </c:lineChart>
      <c:catAx>
        <c:axId val="146780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67788752"/>
        <c:crosses val="autoZero"/>
        <c:auto val="1"/>
        <c:lblAlgn val="ctr"/>
        <c:lblOffset val="100"/>
        <c:noMultiLvlLbl val="0"/>
      </c:catAx>
      <c:valAx>
        <c:axId val="146778875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6780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Grafica de freciencias</a:t>
            </a:r>
          </a:p>
          <a:p>
            <a:pPr algn="ctr">
              <a:defRPr/>
            </a:pP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Manofacturera!$D$2:$D$9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9-4B5E-960A-B384F8933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7785295"/>
        <c:axId val="1927799215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Manofacturera!$E$2:$E$9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12</c:v>
                      </c:pt>
                      <c:pt idx="4">
                        <c:v>17</c:v>
                      </c:pt>
                      <c:pt idx="5">
                        <c:v>20</c:v>
                      </c:pt>
                      <c:pt idx="6">
                        <c:v>22</c:v>
                      </c:pt>
                      <c:pt idx="7">
                        <c:v>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F09-4B5E-960A-B384F8933D85}"/>
                  </c:ext>
                </c:extLst>
              </c15:ser>
            </c15:filteredBarSeries>
          </c:ext>
        </c:extLst>
      </c:barChart>
      <c:catAx>
        <c:axId val="192778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927799215"/>
        <c:crosses val="autoZero"/>
        <c:auto val="1"/>
        <c:lblAlgn val="ctr"/>
        <c:lblOffset val="100"/>
        <c:noMultiLvlLbl val="0"/>
      </c:catAx>
      <c:valAx>
        <c:axId val="192779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92778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163756</xdr:colOff>
      <xdr:row>3</xdr:row>
      <xdr:rowOff>108071</xdr:rowOff>
    </xdr:from>
    <xdr:to>
      <xdr:col>13</xdr:col>
      <xdr:colOff>163756</xdr:colOff>
      <xdr:row>17</xdr:row>
      <xdr:rowOff>184271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D930AFB-7C47-CD62-19F7-E6CAFC055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704850</xdr:colOff>
      <xdr:row>9</xdr:row>
      <xdr:rowOff>33337</xdr:rowOff>
    </xdr:from>
    <xdr:to>
      <xdr:col>13</xdr:col>
      <xdr:colOff>590550</xdr:colOff>
      <xdr:row>23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A8A142-43AC-3AFA-323F-53733756A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258019</xdr:colOff>
      <xdr:row>10</xdr:row>
      <xdr:rowOff>177719</xdr:rowOff>
    </xdr:from>
    <xdr:to>
      <xdr:col>11</xdr:col>
      <xdr:colOff>272487</xdr:colOff>
      <xdr:row>25</xdr:row>
      <xdr:rowOff>27248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1587E4F-1E7F-CFE2-76F8-D7BB5FA6A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7A2E-74A3-4AAC-923A-27547C2C8A3B}">
  <dimension ref="A1:C3"/>
  <sheetViews>
    <sheetView workbookViewId="0">
      <selection activeCell="E12" sqref="E12"/>
    </sheetView>
  </sheetViews>
  <sheetFormatPr baseColWidth="10" defaultRowHeight="15" x14ac:dyDescent="0.25"/>
  <sheetData>
    <row r="1" spans="1:3" x14ac:dyDescent="0.25">
      <c r="A1" t="str" cm="1">
        <f t="array" ref="A1:C3">Edades!I1:K3</f>
        <v>media</v>
      </c>
      <c r="B1" t="str">
        <v>moda</v>
      </c>
      <c r="C1" t="str">
        <v>mediana</v>
      </c>
    </row>
    <row r="2" spans="1:3" x14ac:dyDescent="0.25">
      <c r="A2">
        <v>29.285714285714285</v>
      </c>
      <c r="B2">
        <v>28</v>
      </c>
      <c r="C2">
        <v>29</v>
      </c>
    </row>
    <row r="3" spans="1:3" x14ac:dyDescent="0.25">
      <c r="A3">
        <v>0</v>
      </c>
      <c r="B3">
        <v>30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8B8E-9809-4B22-96C3-0FF30C751F70}">
  <dimension ref="A1:K15"/>
  <sheetViews>
    <sheetView zoomScale="79" workbookViewId="0">
      <selection activeCell="C2" sqref="C2:C9"/>
    </sheetView>
  </sheetViews>
  <sheetFormatPr baseColWidth="10" defaultRowHeight="15" x14ac:dyDescent="0.25"/>
  <cols>
    <col min="3" max="3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25</v>
      </c>
      <c r="B2" s="1" cm="1">
        <f t="array" ref="B2:B15">_xlfn._xlws.SORT(A2:A15)</f>
        <v>24</v>
      </c>
      <c r="C2" cm="1">
        <f t="array" ref="C2:C9">_xlfn.UNIQUE(_xlfn.ANCHORARRAY(B2))</f>
        <v>24</v>
      </c>
      <c r="D2">
        <f>COUNTIF($A$2:$A$15,C2)</f>
        <v>1</v>
      </c>
      <c r="E2">
        <f>D2</f>
        <v>1</v>
      </c>
      <c r="F2" s="3">
        <f>D2/$D$10</f>
        <v>7.1428571428571425E-2</v>
      </c>
      <c r="G2" s="3">
        <f>F2</f>
        <v>7.1428571428571425E-2</v>
      </c>
      <c r="I2">
        <f>AVERAGE(_xlfn.ANCHORARRAY(B2))</f>
        <v>29.285714285714285</v>
      </c>
      <c r="J2" cm="1">
        <f t="array" ref="J2:J3">_xlfn.MODE.MULT(_xlfn.ANCHORARRAY(B2))</f>
        <v>28</v>
      </c>
      <c r="K2">
        <f>MEDIAN(_xlfn.ANCHORARRAY(B2))</f>
        <v>29</v>
      </c>
    </row>
    <row r="3" spans="1:11" x14ac:dyDescent="0.25">
      <c r="A3">
        <v>30</v>
      </c>
      <c r="B3">
        <v>25</v>
      </c>
      <c r="C3">
        <v>25</v>
      </c>
      <c r="D3">
        <f t="shared" ref="D3:D9" si="0">COUNTIF($A$2:$A$15,C3)</f>
        <v>1</v>
      </c>
      <c r="E3">
        <f>E2+D3</f>
        <v>2</v>
      </c>
      <c r="F3" s="3">
        <f>D3/$D$10</f>
        <v>7.1428571428571425E-2</v>
      </c>
      <c r="G3" s="3">
        <f>G2+F3</f>
        <v>0.14285714285714285</v>
      </c>
      <c r="J3">
        <v>30</v>
      </c>
    </row>
    <row r="4" spans="1:11" x14ac:dyDescent="0.25">
      <c r="A4">
        <v>32</v>
      </c>
      <c r="B4">
        <v>26</v>
      </c>
      <c r="C4">
        <v>26</v>
      </c>
      <c r="D4">
        <f t="shared" si="0"/>
        <v>1</v>
      </c>
      <c r="E4">
        <f t="shared" ref="E4:E8" si="1">E3+D4</f>
        <v>3</v>
      </c>
      <c r="F4" s="3">
        <f t="shared" ref="F3:F9" si="2">D4/$D$10</f>
        <v>7.1428571428571425E-2</v>
      </c>
      <c r="G4" s="3">
        <f t="shared" ref="G3:G9" si="3">G3+F4</f>
        <v>0.21428571428571427</v>
      </c>
    </row>
    <row r="5" spans="1:11" x14ac:dyDescent="0.25">
      <c r="A5">
        <v>28</v>
      </c>
      <c r="B5">
        <v>27</v>
      </c>
      <c r="C5">
        <v>27</v>
      </c>
      <c r="D5">
        <f t="shared" si="0"/>
        <v>1</v>
      </c>
      <c r="E5">
        <f t="shared" si="1"/>
        <v>4</v>
      </c>
      <c r="F5" s="3">
        <f t="shared" si="2"/>
        <v>7.1428571428571425E-2</v>
      </c>
      <c r="G5" s="3">
        <f t="shared" si="3"/>
        <v>0.2857142857142857</v>
      </c>
    </row>
    <row r="6" spans="1:11" x14ac:dyDescent="0.25">
      <c r="A6">
        <v>24</v>
      </c>
      <c r="B6">
        <v>28</v>
      </c>
      <c r="C6">
        <v>28</v>
      </c>
      <c r="D6">
        <f t="shared" si="0"/>
        <v>3</v>
      </c>
      <c r="E6">
        <f t="shared" si="1"/>
        <v>7</v>
      </c>
      <c r="F6" s="3">
        <f t="shared" si="2"/>
        <v>0.21428571428571427</v>
      </c>
      <c r="G6" s="3">
        <f t="shared" si="3"/>
        <v>0.5</v>
      </c>
    </row>
    <row r="7" spans="1:11" x14ac:dyDescent="0.25">
      <c r="A7">
        <v>30</v>
      </c>
      <c r="B7">
        <v>28</v>
      </c>
      <c r="C7">
        <v>30</v>
      </c>
      <c r="D7">
        <f t="shared" si="0"/>
        <v>3</v>
      </c>
      <c r="E7">
        <f t="shared" si="1"/>
        <v>10</v>
      </c>
      <c r="F7" s="3">
        <f t="shared" si="2"/>
        <v>0.21428571428571427</v>
      </c>
      <c r="G7" s="3">
        <f t="shared" si="3"/>
        <v>0.7142857142857143</v>
      </c>
    </row>
    <row r="8" spans="1:11" x14ac:dyDescent="0.25">
      <c r="A8">
        <v>35</v>
      </c>
      <c r="B8">
        <v>28</v>
      </c>
      <c r="C8">
        <v>32</v>
      </c>
      <c r="D8">
        <f t="shared" si="0"/>
        <v>2</v>
      </c>
      <c r="E8">
        <f t="shared" si="1"/>
        <v>12</v>
      </c>
      <c r="F8" s="3">
        <f t="shared" si="2"/>
        <v>0.14285714285714285</v>
      </c>
      <c r="G8" s="3">
        <f t="shared" si="3"/>
        <v>0.85714285714285721</v>
      </c>
    </row>
    <row r="9" spans="1:11" x14ac:dyDescent="0.25">
      <c r="A9">
        <v>27</v>
      </c>
      <c r="B9">
        <v>30</v>
      </c>
      <c r="C9">
        <v>35</v>
      </c>
      <c r="D9">
        <f t="shared" si="0"/>
        <v>2</v>
      </c>
      <c r="E9">
        <f>E8+D9</f>
        <v>14</v>
      </c>
      <c r="F9" s="3">
        <f t="shared" si="2"/>
        <v>0.14285714285714285</v>
      </c>
      <c r="G9" s="3">
        <f t="shared" si="3"/>
        <v>1</v>
      </c>
    </row>
    <row r="10" spans="1:11" x14ac:dyDescent="0.25">
      <c r="A10">
        <v>28</v>
      </c>
      <c r="B10">
        <v>30</v>
      </c>
      <c r="D10">
        <f>SUM(D2:D9)</f>
        <v>14</v>
      </c>
    </row>
    <row r="11" spans="1:11" x14ac:dyDescent="0.25">
      <c r="A11">
        <v>30</v>
      </c>
      <c r="B11">
        <v>30</v>
      </c>
    </row>
    <row r="12" spans="1:11" x14ac:dyDescent="0.25">
      <c r="A12">
        <v>28</v>
      </c>
      <c r="B12">
        <v>32</v>
      </c>
    </row>
    <row r="13" spans="1:11" x14ac:dyDescent="0.25">
      <c r="A13">
        <v>26</v>
      </c>
      <c r="B13">
        <v>32</v>
      </c>
    </row>
    <row r="14" spans="1:11" x14ac:dyDescent="0.25">
      <c r="A14">
        <v>32</v>
      </c>
      <c r="B14">
        <v>35</v>
      </c>
    </row>
    <row r="15" spans="1:11" x14ac:dyDescent="0.25">
      <c r="A15">
        <v>35</v>
      </c>
      <c r="B15" s="2">
        <v>35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FC91-E686-46F0-88B3-53DC907B7FAD}">
  <dimension ref="A1:M51"/>
  <sheetViews>
    <sheetView zoomScale="68" workbookViewId="0">
      <selection activeCell="F19" sqref="F19"/>
    </sheetView>
  </sheetViews>
  <sheetFormatPr baseColWidth="10" defaultRowHeight="15" x14ac:dyDescent="0.25"/>
  <cols>
    <col min="5" max="5" width="1.5703125" bestFit="1" customWidth="1"/>
    <col min="8" max="8" width="1.7109375" bestFit="1" customWidth="1"/>
  </cols>
  <sheetData>
    <row r="1" spans="1:13" x14ac:dyDescent="0.25">
      <c r="A1" t="s">
        <v>0</v>
      </c>
      <c r="B1" t="s">
        <v>1</v>
      </c>
      <c r="I1" t="s">
        <v>19</v>
      </c>
      <c r="J1" t="s">
        <v>20</v>
      </c>
      <c r="K1" t="s">
        <v>3</v>
      </c>
      <c r="L1" t="s">
        <v>5</v>
      </c>
      <c r="M1" t="s">
        <v>21</v>
      </c>
    </row>
    <row r="2" spans="1:13" x14ac:dyDescent="0.25">
      <c r="A2" s="7">
        <v>2</v>
      </c>
      <c r="B2" s="4" cm="1">
        <f t="array" ref="B2:B51">_xlfn._xlws.SORT(A2:A51)</f>
        <v>0</v>
      </c>
      <c r="C2" t="s">
        <v>10</v>
      </c>
      <c r="D2" s="5">
        <f>MAX(_xlfn.ANCHORARRAY(B2))</f>
        <v>6</v>
      </c>
      <c r="E2" t="s">
        <v>16</v>
      </c>
      <c r="F2">
        <f>D3</f>
        <v>0</v>
      </c>
      <c r="G2">
        <f>F2+$D$7</f>
        <v>0.90307338163175011</v>
      </c>
      <c r="H2" t="s">
        <v>17</v>
      </c>
      <c r="I2">
        <f>(F2+G2)/2</f>
        <v>0.45153669081587505</v>
      </c>
      <c r="J2">
        <f>COUNTIFS(_xlfn.ANCHORARRAY($B$2),"&gt;="&amp;F2,_xlfn.ANCHORARRAY($B$2),"&lt;"&amp;G2)</f>
        <v>2</v>
      </c>
      <c r="K2">
        <f>J2</f>
        <v>2</v>
      </c>
      <c r="L2" s="3">
        <f>J2/$D$5</f>
        <v>0.04</v>
      </c>
      <c r="M2" s="3">
        <f>L2</f>
        <v>0.04</v>
      </c>
    </row>
    <row r="3" spans="1:13" x14ac:dyDescent="0.25">
      <c r="A3" s="7">
        <v>4</v>
      </c>
      <c r="B3">
        <v>0</v>
      </c>
      <c r="C3" t="s">
        <v>11</v>
      </c>
      <c r="D3" s="4">
        <f>MIN(_xlfn.ANCHORARRAY(B2))</f>
        <v>0</v>
      </c>
      <c r="E3" t="s">
        <v>16</v>
      </c>
      <c r="F3">
        <f>G2</f>
        <v>0.90307338163175011</v>
      </c>
      <c r="G3">
        <f>F3+$D$7</f>
        <v>1.8061467632635002</v>
      </c>
      <c r="H3" t="s">
        <v>17</v>
      </c>
      <c r="I3">
        <f t="shared" ref="I3:I8" si="0">(F3+G3)/2</f>
        <v>1.3546100724476251</v>
      </c>
      <c r="J3">
        <f t="shared" ref="J3:J8" si="1">COUNTIFS(_xlfn.ANCHORARRAY($B$2),"&gt;="&amp;F3,_xlfn.ANCHORARRAY($B$2),"&lt;"&amp;G3)</f>
        <v>4</v>
      </c>
      <c r="K3">
        <f>J3+K2</f>
        <v>6</v>
      </c>
      <c r="L3" s="3">
        <f t="shared" ref="L3:L8" si="2">J3/$D$5</f>
        <v>0.08</v>
      </c>
      <c r="M3" s="3">
        <f>L3+M2</f>
        <v>0.12</v>
      </c>
    </row>
    <row r="4" spans="1:13" x14ac:dyDescent="0.25">
      <c r="A4" s="7">
        <v>2</v>
      </c>
      <c r="B4">
        <v>1</v>
      </c>
      <c r="C4" t="s">
        <v>12</v>
      </c>
      <c r="D4">
        <f>D2-D3</f>
        <v>6</v>
      </c>
      <c r="E4" t="s">
        <v>16</v>
      </c>
      <c r="F4">
        <f t="shared" ref="F4:F8" si="3">G3</f>
        <v>1.8061467632635002</v>
      </c>
      <c r="G4">
        <f t="shared" ref="G4:G8" si="4">F4+$D$7</f>
        <v>2.7092201448952502</v>
      </c>
      <c r="H4" t="s">
        <v>17</v>
      </c>
      <c r="I4">
        <f t="shared" si="0"/>
        <v>2.2576834540793751</v>
      </c>
      <c r="J4">
        <f t="shared" si="1"/>
        <v>20</v>
      </c>
      <c r="K4">
        <f t="shared" ref="K4:K8" si="5">J4+K3</f>
        <v>26</v>
      </c>
      <c r="L4" s="3">
        <f t="shared" si="2"/>
        <v>0.4</v>
      </c>
      <c r="M4" s="3">
        <f t="shared" ref="M4:M8" si="6">L4+M3</f>
        <v>0.52</v>
      </c>
    </row>
    <row r="5" spans="1:13" x14ac:dyDescent="0.25">
      <c r="A5" s="7">
        <v>3</v>
      </c>
      <c r="B5">
        <v>1</v>
      </c>
      <c r="C5" t="s">
        <v>13</v>
      </c>
      <c r="D5" s="6">
        <f>COUNT(_xlfn.ANCHORARRAY(B2))</f>
        <v>50</v>
      </c>
      <c r="E5" t="s">
        <v>16</v>
      </c>
      <c r="F5">
        <f t="shared" si="3"/>
        <v>2.7092201448952502</v>
      </c>
      <c r="G5">
        <f t="shared" si="4"/>
        <v>3.6122935265270004</v>
      </c>
      <c r="H5" t="s">
        <v>17</v>
      </c>
      <c r="I5">
        <f t="shared" si="0"/>
        <v>3.1607568357111253</v>
      </c>
      <c r="J5">
        <f t="shared" si="1"/>
        <v>16</v>
      </c>
      <c r="K5">
        <f t="shared" si="5"/>
        <v>42</v>
      </c>
      <c r="L5" s="3">
        <f t="shared" si="2"/>
        <v>0.32</v>
      </c>
      <c r="M5" s="3">
        <f t="shared" si="6"/>
        <v>0.84000000000000008</v>
      </c>
    </row>
    <row r="6" spans="1:13" x14ac:dyDescent="0.25">
      <c r="A6" s="7">
        <v>1</v>
      </c>
      <c r="B6">
        <v>1</v>
      </c>
      <c r="C6" t="s">
        <v>14</v>
      </c>
      <c r="D6">
        <f>1+3.322*LOG10(D5)</f>
        <v>6.6439783544042541</v>
      </c>
      <c r="E6" t="s">
        <v>16</v>
      </c>
      <c r="F6">
        <f t="shared" si="3"/>
        <v>3.6122935265270004</v>
      </c>
      <c r="G6">
        <f t="shared" si="4"/>
        <v>4.5153669081587502</v>
      </c>
      <c r="H6" t="s">
        <v>17</v>
      </c>
      <c r="I6">
        <f t="shared" si="0"/>
        <v>4.0638302173428755</v>
      </c>
      <c r="J6">
        <f t="shared" si="1"/>
        <v>6</v>
      </c>
      <c r="K6">
        <f t="shared" si="5"/>
        <v>48</v>
      </c>
      <c r="L6" s="3">
        <f t="shared" si="2"/>
        <v>0.12</v>
      </c>
      <c r="M6" s="3">
        <f t="shared" si="6"/>
        <v>0.96000000000000008</v>
      </c>
    </row>
    <row r="7" spans="1:13" x14ac:dyDescent="0.25">
      <c r="A7" s="7">
        <v>2</v>
      </c>
      <c r="B7">
        <v>1</v>
      </c>
      <c r="C7" t="s">
        <v>15</v>
      </c>
      <c r="D7">
        <f>D4/D6</f>
        <v>0.90307338163175011</v>
      </c>
      <c r="E7" t="s">
        <v>16</v>
      </c>
      <c r="F7">
        <f t="shared" si="3"/>
        <v>4.5153669081587502</v>
      </c>
      <c r="G7">
        <f t="shared" si="4"/>
        <v>5.4184402897905004</v>
      </c>
      <c r="H7" t="s">
        <v>17</v>
      </c>
      <c r="I7">
        <f t="shared" si="0"/>
        <v>4.9669035989746249</v>
      </c>
      <c r="J7">
        <f t="shared" si="1"/>
        <v>1</v>
      </c>
      <c r="K7">
        <f t="shared" si="5"/>
        <v>49</v>
      </c>
      <c r="L7" s="3">
        <f t="shared" si="2"/>
        <v>0.02</v>
      </c>
      <c r="M7" s="3">
        <f t="shared" si="6"/>
        <v>0.98000000000000009</v>
      </c>
    </row>
    <row r="8" spans="1:13" x14ac:dyDescent="0.25">
      <c r="A8" s="7">
        <v>4</v>
      </c>
      <c r="B8">
        <v>2</v>
      </c>
      <c r="E8" t="s">
        <v>16</v>
      </c>
      <c r="F8">
        <f t="shared" si="3"/>
        <v>5.4184402897905004</v>
      </c>
      <c r="G8">
        <f t="shared" si="4"/>
        <v>6.3215136714222506</v>
      </c>
      <c r="H8" t="s">
        <v>18</v>
      </c>
      <c r="I8">
        <f t="shared" si="0"/>
        <v>5.869976980606376</v>
      </c>
      <c r="J8">
        <f>COUNTIFS(_xlfn.ANCHORARRAY($B$2),"&gt;="&amp;F8,_xlfn.ANCHORARRAY($B$2),"&lt;="&amp;G8)</f>
        <v>1</v>
      </c>
      <c r="K8">
        <f t="shared" si="5"/>
        <v>50</v>
      </c>
      <c r="L8" s="3">
        <f t="shared" si="2"/>
        <v>0.02</v>
      </c>
      <c r="M8" s="3">
        <f t="shared" si="6"/>
        <v>1</v>
      </c>
    </row>
    <row r="9" spans="1:13" x14ac:dyDescent="0.25">
      <c r="A9" s="7">
        <v>2</v>
      </c>
      <c r="B9">
        <v>2</v>
      </c>
    </row>
    <row r="10" spans="1:13" x14ac:dyDescent="0.25">
      <c r="A10" s="7">
        <v>3</v>
      </c>
      <c r="B10">
        <v>2</v>
      </c>
    </row>
    <row r="11" spans="1:13" x14ac:dyDescent="0.25">
      <c r="A11" s="7">
        <v>0</v>
      </c>
      <c r="B11">
        <v>2</v>
      </c>
    </row>
    <row r="12" spans="1:13" x14ac:dyDescent="0.25">
      <c r="A12" s="7">
        <v>2</v>
      </c>
      <c r="B12">
        <v>2</v>
      </c>
    </row>
    <row r="13" spans="1:13" x14ac:dyDescent="0.25">
      <c r="A13" s="7">
        <v>2</v>
      </c>
      <c r="B13">
        <v>2</v>
      </c>
    </row>
    <row r="14" spans="1:13" x14ac:dyDescent="0.25">
      <c r="A14" s="7">
        <v>2</v>
      </c>
      <c r="B14">
        <v>2</v>
      </c>
    </row>
    <row r="15" spans="1:13" x14ac:dyDescent="0.25">
      <c r="A15" s="7">
        <v>3</v>
      </c>
      <c r="B15">
        <v>2</v>
      </c>
    </row>
    <row r="16" spans="1:13" x14ac:dyDescent="0.25">
      <c r="A16" s="7">
        <v>2</v>
      </c>
      <c r="B16">
        <v>2</v>
      </c>
    </row>
    <row r="17" spans="1:2" x14ac:dyDescent="0.25">
      <c r="A17" s="7">
        <v>6</v>
      </c>
      <c r="B17">
        <v>2</v>
      </c>
    </row>
    <row r="18" spans="1:2" x14ac:dyDescent="0.25">
      <c r="A18" s="7">
        <v>2</v>
      </c>
      <c r="B18">
        <v>2</v>
      </c>
    </row>
    <row r="19" spans="1:2" x14ac:dyDescent="0.25">
      <c r="A19" s="7">
        <v>3</v>
      </c>
      <c r="B19">
        <v>2</v>
      </c>
    </row>
    <row r="20" spans="1:2" x14ac:dyDescent="0.25">
      <c r="A20" s="7">
        <v>2</v>
      </c>
      <c r="B20">
        <v>2</v>
      </c>
    </row>
    <row r="21" spans="1:2" x14ac:dyDescent="0.25">
      <c r="A21" s="7">
        <v>2</v>
      </c>
      <c r="B21">
        <v>2</v>
      </c>
    </row>
    <row r="22" spans="1:2" x14ac:dyDescent="0.25">
      <c r="A22" s="7">
        <v>3</v>
      </c>
      <c r="B22">
        <v>2</v>
      </c>
    </row>
    <row r="23" spans="1:2" x14ac:dyDescent="0.25">
      <c r="A23" s="7">
        <v>2</v>
      </c>
      <c r="B23">
        <v>2</v>
      </c>
    </row>
    <row r="24" spans="1:2" x14ac:dyDescent="0.25">
      <c r="A24" s="7">
        <v>3</v>
      </c>
      <c r="B24">
        <v>2</v>
      </c>
    </row>
    <row r="25" spans="1:2" x14ac:dyDescent="0.25">
      <c r="A25" s="7">
        <v>3</v>
      </c>
      <c r="B25">
        <v>2</v>
      </c>
    </row>
    <row r="26" spans="1:2" x14ac:dyDescent="0.25">
      <c r="A26" s="7">
        <v>4</v>
      </c>
      <c r="B26">
        <v>2</v>
      </c>
    </row>
    <row r="27" spans="1:2" x14ac:dyDescent="0.25">
      <c r="A27" s="7">
        <v>1</v>
      </c>
      <c r="B27">
        <v>2</v>
      </c>
    </row>
    <row r="28" spans="1:2" x14ac:dyDescent="0.25">
      <c r="A28" s="7">
        <v>3</v>
      </c>
      <c r="B28">
        <v>3</v>
      </c>
    </row>
    <row r="29" spans="1:2" x14ac:dyDescent="0.25">
      <c r="A29" s="7">
        <v>3</v>
      </c>
      <c r="B29">
        <v>3</v>
      </c>
    </row>
    <row r="30" spans="1:2" x14ac:dyDescent="0.25">
      <c r="A30" s="7">
        <v>4</v>
      </c>
      <c r="B30">
        <v>3</v>
      </c>
    </row>
    <row r="31" spans="1:2" x14ac:dyDescent="0.25">
      <c r="A31" s="7">
        <v>5</v>
      </c>
      <c r="B31">
        <v>3</v>
      </c>
    </row>
    <row r="32" spans="1:2" x14ac:dyDescent="0.25">
      <c r="A32" s="7">
        <v>2</v>
      </c>
      <c r="B32">
        <v>3</v>
      </c>
    </row>
    <row r="33" spans="1:2" x14ac:dyDescent="0.25">
      <c r="A33" s="7">
        <v>0</v>
      </c>
      <c r="B33">
        <v>3</v>
      </c>
    </row>
    <row r="34" spans="1:2" x14ac:dyDescent="0.25">
      <c r="A34" s="7">
        <v>3</v>
      </c>
      <c r="B34">
        <v>3</v>
      </c>
    </row>
    <row r="35" spans="1:2" x14ac:dyDescent="0.25">
      <c r="A35" s="7">
        <v>2</v>
      </c>
      <c r="B35">
        <v>3</v>
      </c>
    </row>
    <row r="36" spans="1:2" x14ac:dyDescent="0.25">
      <c r="A36" s="7">
        <v>1</v>
      </c>
      <c r="B36">
        <v>3</v>
      </c>
    </row>
    <row r="37" spans="1:2" x14ac:dyDescent="0.25">
      <c r="A37" s="7">
        <v>2</v>
      </c>
      <c r="B37">
        <v>3</v>
      </c>
    </row>
    <row r="38" spans="1:2" x14ac:dyDescent="0.25">
      <c r="A38" s="7">
        <v>3</v>
      </c>
      <c r="B38">
        <v>3</v>
      </c>
    </row>
    <row r="39" spans="1:2" x14ac:dyDescent="0.25">
      <c r="A39" s="7">
        <v>2</v>
      </c>
      <c r="B39">
        <v>3</v>
      </c>
    </row>
    <row r="40" spans="1:2" x14ac:dyDescent="0.25">
      <c r="A40" s="7">
        <v>2</v>
      </c>
      <c r="B40">
        <v>3</v>
      </c>
    </row>
    <row r="41" spans="1:2" x14ac:dyDescent="0.25">
      <c r="A41" s="7">
        <v>3</v>
      </c>
      <c r="B41">
        <v>3</v>
      </c>
    </row>
    <row r="42" spans="1:2" x14ac:dyDescent="0.25">
      <c r="A42" s="7">
        <v>1</v>
      </c>
      <c r="B42">
        <v>3</v>
      </c>
    </row>
    <row r="43" spans="1:2" x14ac:dyDescent="0.25">
      <c r="A43" s="7">
        <v>4</v>
      </c>
      <c r="B43">
        <v>3</v>
      </c>
    </row>
    <row r="44" spans="1:2" x14ac:dyDescent="0.25">
      <c r="A44" s="7">
        <v>2</v>
      </c>
      <c r="B44">
        <v>4</v>
      </c>
    </row>
    <row r="45" spans="1:2" x14ac:dyDescent="0.25">
      <c r="A45" s="7">
        <v>3</v>
      </c>
      <c r="B45">
        <v>4</v>
      </c>
    </row>
    <row r="46" spans="1:2" x14ac:dyDescent="0.25">
      <c r="A46" s="7">
        <v>2</v>
      </c>
      <c r="B46">
        <v>4</v>
      </c>
    </row>
    <row r="47" spans="1:2" x14ac:dyDescent="0.25">
      <c r="A47" s="7">
        <v>4</v>
      </c>
      <c r="B47">
        <v>4</v>
      </c>
    </row>
    <row r="48" spans="1:2" x14ac:dyDescent="0.25">
      <c r="A48" s="7">
        <v>3</v>
      </c>
      <c r="B48">
        <v>4</v>
      </c>
    </row>
    <row r="49" spans="1:2" x14ac:dyDescent="0.25">
      <c r="A49" s="7">
        <v>3</v>
      </c>
      <c r="B49">
        <v>4</v>
      </c>
    </row>
    <row r="50" spans="1:2" x14ac:dyDescent="0.25">
      <c r="A50" s="7">
        <v>2</v>
      </c>
      <c r="B50">
        <v>5</v>
      </c>
    </row>
    <row r="51" spans="1:2" x14ac:dyDescent="0.25">
      <c r="A51" s="7">
        <v>3</v>
      </c>
      <c r="B51" s="5">
        <v>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3BA1-914B-4551-9577-C0B724E402F2}">
  <dimension ref="A1:K24"/>
  <sheetViews>
    <sheetView tabSelected="1" zoomScale="79" workbookViewId="0">
      <selection activeCell="N10" sqref="N10"/>
    </sheetView>
  </sheetViews>
  <sheetFormatPr baseColWidth="10" defaultRowHeight="15" x14ac:dyDescent="0.25"/>
  <sheetData>
    <row r="1" spans="1:11" x14ac:dyDescent="0.25">
      <c r="A1" t="s">
        <v>0</v>
      </c>
      <c r="B1" t="s">
        <v>22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8</v>
      </c>
      <c r="B2" cm="1">
        <f t="array" ref="B2:B24">_xlfn._xlws.SORT(A2:A24)</f>
        <v>8</v>
      </c>
      <c r="C2" cm="1">
        <f t="array" ref="C2:C9">_xlfn.UNIQUE(_xlfn.ANCHORARRAY(B2))</f>
        <v>8</v>
      </c>
      <c r="D2">
        <f>COUNTIF(_xlfn.ANCHORARRAY($B$2),C2)</f>
        <v>1</v>
      </c>
      <c r="E2">
        <f>D2</f>
        <v>1</v>
      </c>
      <c r="F2" s="3">
        <f>D2/$D$10</f>
        <v>4.3478260869565216E-2</v>
      </c>
      <c r="G2" s="3">
        <f>F2</f>
        <v>4.3478260869565216E-2</v>
      </c>
      <c r="I2">
        <f>AVERAGE(_xlfn.ANCHORARRAY(B2))</f>
        <v>11.347826086956522</v>
      </c>
      <c r="J2" cm="1">
        <f t="array" ref="J2">_xlfn.MODE.MULT(_xlfn.ANCHORARRAY(B2))</f>
        <v>12</v>
      </c>
      <c r="K2">
        <f>MEDIAN(_xlfn.ANCHORARRAY(B2))</f>
        <v>11</v>
      </c>
    </row>
    <row r="3" spans="1:11" x14ac:dyDescent="0.25">
      <c r="A3">
        <v>9</v>
      </c>
      <c r="B3">
        <v>9</v>
      </c>
      <c r="C3">
        <v>9</v>
      </c>
      <c r="D3">
        <f t="shared" ref="D3:D9" si="0">COUNTIF(_xlfn.ANCHORARRAY($B$2),C3)</f>
        <v>3</v>
      </c>
      <c r="E3">
        <f>E2+D3</f>
        <v>4</v>
      </c>
      <c r="F3" s="3">
        <f>D3/$D$10</f>
        <v>0.13043478260869565</v>
      </c>
      <c r="G3" s="3">
        <f>G2+F3</f>
        <v>0.17391304347826086</v>
      </c>
    </row>
    <row r="4" spans="1:11" x14ac:dyDescent="0.25">
      <c r="A4">
        <v>9</v>
      </c>
      <c r="B4">
        <v>9</v>
      </c>
      <c r="C4">
        <v>10</v>
      </c>
      <c r="D4">
        <f t="shared" si="0"/>
        <v>4</v>
      </c>
      <c r="E4">
        <f t="shared" ref="E4:E8" si="1">E3+D4</f>
        <v>8</v>
      </c>
      <c r="F4" s="3">
        <f t="shared" ref="F4:F10" si="2">D4/$D$10</f>
        <v>0.17391304347826086</v>
      </c>
      <c r="G4" s="3">
        <f t="shared" ref="G4:G9" si="3">G3+F4</f>
        <v>0.34782608695652173</v>
      </c>
    </row>
    <row r="5" spans="1:11" x14ac:dyDescent="0.25">
      <c r="A5">
        <v>9</v>
      </c>
      <c r="B5">
        <v>9</v>
      </c>
      <c r="C5">
        <v>11</v>
      </c>
      <c r="D5">
        <f t="shared" si="0"/>
        <v>4</v>
      </c>
      <c r="E5">
        <f t="shared" si="1"/>
        <v>12</v>
      </c>
      <c r="F5" s="3">
        <f t="shared" si="2"/>
        <v>0.17391304347826086</v>
      </c>
      <c r="G5" s="3">
        <f t="shared" si="3"/>
        <v>0.52173913043478259</v>
      </c>
    </row>
    <row r="6" spans="1:11" x14ac:dyDescent="0.25">
      <c r="A6">
        <v>10</v>
      </c>
      <c r="B6">
        <v>10</v>
      </c>
      <c r="C6">
        <v>12</v>
      </c>
      <c r="D6">
        <f t="shared" si="0"/>
        <v>5</v>
      </c>
      <c r="E6">
        <f t="shared" si="1"/>
        <v>17</v>
      </c>
      <c r="F6" s="3">
        <f t="shared" si="2"/>
        <v>0.21739130434782608</v>
      </c>
      <c r="G6" s="3">
        <f t="shared" si="3"/>
        <v>0.73913043478260865</v>
      </c>
    </row>
    <row r="7" spans="1:11" x14ac:dyDescent="0.25">
      <c r="A7">
        <v>10</v>
      </c>
      <c r="B7">
        <v>10</v>
      </c>
      <c r="C7">
        <v>13</v>
      </c>
      <c r="D7">
        <f t="shared" si="0"/>
        <v>3</v>
      </c>
      <c r="E7">
        <f t="shared" si="1"/>
        <v>20</v>
      </c>
      <c r="F7" s="3">
        <f t="shared" si="2"/>
        <v>0.13043478260869565</v>
      </c>
      <c r="G7" s="3">
        <f t="shared" si="3"/>
        <v>0.86956521739130432</v>
      </c>
    </row>
    <row r="8" spans="1:11" x14ac:dyDescent="0.25">
      <c r="A8">
        <v>10</v>
      </c>
      <c r="B8">
        <v>10</v>
      </c>
      <c r="C8">
        <v>14</v>
      </c>
      <c r="D8">
        <f t="shared" si="0"/>
        <v>2</v>
      </c>
      <c r="E8">
        <f t="shared" si="1"/>
        <v>22</v>
      </c>
      <c r="F8" s="3">
        <f t="shared" si="2"/>
        <v>8.6956521739130432E-2</v>
      </c>
      <c r="G8" s="3">
        <f t="shared" si="3"/>
        <v>0.95652173913043481</v>
      </c>
    </row>
    <row r="9" spans="1:11" x14ac:dyDescent="0.25">
      <c r="A9">
        <v>10</v>
      </c>
      <c r="B9">
        <v>10</v>
      </c>
      <c r="C9">
        <v>15</v>
      </c>
      <c r="D9">
        <f t="shared" si="0"/>
        <v>1</v>
      </c>
      <c r="E9">
        <f>E8+D9</f>
        <v>23</v>
      </c>
      <c r="F9" s="3">
        <f t="shared" si="2"/>
        <v>4.3478260869565216E-2</v>
      </c>
      <c r="G9" s="3">
        <f t="shared" si="3"/>
        <v>1</v>
      </c>
    </row>
    <row r="10" spans="1:11" x14ac:dyDescent="0.25">
      <c r="A10">
        <v>11</v>
      </c>
      <c r="B10">
        <v>11</v>
      </c>
      <c r="D10">
        <f>SUM(D2:D9)</f>
        <v>23</v>
      </c>
    </row>
    <row r="11" spans="1:11" x14ac:dyDescent="0.25">
      <c r="A11">
        <v>11</v>
      </c>
      <c r="B11">
        <v>11</v>
      </c>
    </row>
    <row r="12" spans="1:11" x14ac:dyDescent="0.25">
      <c r="A12">
        <v>11</v>
      </c>
      <c r="B12">
        <v>11</v>
      </c>
    </row>
    <row r="13" spans="1:11" x14ac:dyDescent="0.25">
      <c r="A13">
        <v>11</v>
      </c>
      <c r="B13">
        <v>11</v>
      </c>
    </row>
    <row r="14" spans="1:11" x14ac:dyDescent="0.25">
      <c r="A14">
        <v>12</v>
      </c>
      <c r="B14">
        <v>12</v>
      </c>
    </row>
    <row r="15" spans="1:11" x14ac:dyDescent="0.25">
      <c r="A15">
        <v>12</v>
      </c>
      <c r="B15">
        <v>12</v>
      </c>
    </row>
    <row r="16" spans="1:11" x14ac:dyDescent="0.25">
      <c r="A16">
        <v>12</v>
      </c>
      <c r="B16">
        <v>12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12</v>
      </c>
    </row>
    <row r="19" spans="1:2" x14ac:dyDescent="0.25">
      <c r="A19">
        <v>13</v>
      </c>
      <c r="B19">
        <v>13</v>
      </c>
    </row>
    <row r="20" spans="1:2" x14ac:dyDescent="0.25">
      <c r="A20">
        <v>13</v>
      </c>
      <c r="B20">
        <v>13</v>
      </c>
    </row>
    <row r="21" spans="1:2" x14ac:dyDescent="0.25">
      <c r="A21">
        <v>14</v>
      </c>
      <c r="B21">
        <v>13</v>
      </c>
    </row>
    <row r="22" spans="1:2" x14ac:dyDescent="0.25">
      <c r="A22">
        <v>14</v>
      </c>
      <c r="B22">
        <v>14</v>
      </c>
    </row>
    <row r="23" spans="1:2" x14ac:dyDescent="0.25">
      <c r="A23">
        <v>15</v>
      </c>
      <c r="B23">
        <v>14</v>
      </c>
    </row>
    <row r="24" spans="1:2" x14ac:dyDescent="0.25">
      <c r="A24">
        <v>12</v>
      </c>
      <c r="B24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moda,media,mediana</vt:lpstr>
      <vt:lpstr>Edades</vt:lpstr>
      <vt:lpstr>Matrimonios</vt:lpstr>
      <vt:lpstr>Manofacturera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Bryan Icó Herrera</dc:creator>
  <cp:lastModifiedBy>Jeremy Bryan Icó Herrera</cp:lastModifiedBy>
  <dcterms:created xsi:type="dcterms:W3CDTF">2024-09-21T00:35:16Z</dcterms:created>
  <dcterms:modified xsi:type="dcterms:W3CDTF">2024-09-21T02:21:49Z</dcterms:modified>
</cp:coreProperties>
</file>