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co4\OneDrive\Documentos\Upana\Estadística I\tarea10\"/>
    </mc:Choice>
  </mc:AlternateContent>
  <xr:revisionPtr revIDLastSave="0" documentId="13_ncr:1_{0A6B7150-1C0E-4617-B4E8-3B4B7E23BB84}" xr6:coauthVersionLast="47" xr6:coauthVersionMax="47" xr10:uidLastSave="{00000000-0000-0000-0000-000000000000}"/>
  <bookViews>
    <workbookView xWindow="-120" yWindow="-120" windowWidth="20730" windowHeight="11040" xr2:uid="{6A4CAD37-D549-42DB-A61A-CAF2DD57309D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1" l="1"/>
  <c r="V19" i="1"/>
  <c r="V14" i="1"/>
  <c r="V10" i="1"/>
  <c r="V8" i="1"/>
  <c r="V4" i="1"/>
  <c r="V3" i="1"/>
  <c r="U4" i="1"/>
  <c r="U3" i="1"/>
  <c r="R2" i="1"/>
  <c r="U22" i="1" s="1"/>
  <c r="V22" i="2"/>
  <c r="V21" i="2"/>
  <c r="V20" i="2"/>
  <c r="V19" i="2"/>
  <c r="V18" i="2"/>
  <c r="V17" i="2"/>
  <c r="V16" i="2"/>
  <c r="V15" i="2"/>
  <c r="V14" i="2"/>
  <c r="V11" i="2"/>
  <c r="V10" i="2"/>
  <c r="V9" i="2"/>
  <c r="V8" i="2"/>
  <c r="U14" i="3"/>
  <c r="V5" i="2"/>
  <c r="V4" i="2"/>
  <c r="V3" i="2"/>
  <c r="U15" i="2"/>
  <c r="U16" i="2"/>
  <c r="U17" i="2"/>
  <c r="U18" i="2"/>
  <c r="U19" i="2"/>
  <c r="U20" i="2"/>
  <c r="U21" i="2"/>
  <c r="U22" i="2"/>
  <c r="U14" i="2"/>
  <c r="U9" i="2"/>
  <c r="U10" i="2"/>
  <c r="U11" i="2"/>
  <c r="U8" i="2"/>
  <c r="U4" i="2"/>
  <c r="U5" i="2"/>
  <c r="U3" i="2"/>
  <c r="R2" i="2"/>
  <c r="U19" i="3"/>
  <c r="U18" i="3"/>
  <c r="U17" i="3"/>
  <c r="U16" i="3"/>
  <c r="U15" i="3"/>
  <c r="U10" i="3"/>
  <c r="U9" i="3"/>
  <c r="U8" i="3"/>
  <c r="U11" i="3"/>
  <c r="U4" i="3"/>
  <c r="U3" i="3"/>
  <c r="T15" i="3"/>
  <c r="T16" i="3"/>
  <c r="T17" i="3"/>
  <c r="T18" i="3"/>
  <c r="T19" i="3"/>
  <c r="T20" i="3"/>
  <c r="T21" i="3"/>
  <c r="T22" i="3"/>
  <c r="T14" i="3"/>
  <c r="T9" i="3"/>
  <c r="T10" i="3"/>
  <c r="T11" i="3"/>
  <c r="T8" i="3"/>
  <c r="T4" i="3"/>
  <c r="T5" i="3"/>
  <c r="T3" i="3"/>
  <c r="U5" i="1" l="1"/>
  <c r="U11" i="1"/>
  <c r="U15" i="1"/>
  <c r="V15" i="1" s="1"/>
  <c r="U21" i="1"/>
  <c r="U9" i="1"/>
  <c r="V9" i="1" s="1"/>
  <c r="U17" i="1"/>
  <c r="V17" i="1" s="1"/>
  <c r="U19" i="1"/>
  <c r="U8" i="1"/>
  <c r="U10" i="1"/>
  <c r="U14" i="1"/>
  <c r="U16" i="1"/>
  <c r="V16" i="1" s="1"/>
  <c r="U18" i="1"/>
  <c r="V18" i="1" s="1"/>
  <c r="U20" i="1"/>
  <c r="Q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Jeremy Herrera</author>
  </authors>
  <commentList>
    <comment ref="S3" authorId="0" shapeId="0" xr:uid="{CF5A5E80-697E-4593-A1C2-FD86D571CCE1}">
      <text>
        <r>
          <rPr>
            <b/>
            <sz val="9"/>
            <color indexed="81"/>
            <rFont val="Tahoma"/>
            <family val="2"/>
          </rPr>
          <t>Jeremy Herrera: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Jeremy Herrera</author>
  </authors>
  <commentList>
    <comment ref="S3" authorId="0" shapeId="0" xr:uid="{1CA1448B-6887-46F6-8D16-7ABFE71000F6}">
      <text>
        <r>
          <rPr>
            <b/>
            <sz val="9"/>
            <color indexed="81"/>
            <rFont val="Tahoma"/>
            <family val="2"/>
          </rPr>
          <t>Jeremy Herrera: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Jeremy Herrera</author>
  </authors>
  <commentList>
    <comment ref="R3" authorId="0" shapeId="0" xr:uid="{F26D5C04-811C-4E65-BAE0-CCD3252F44A6}">
      <text>
        <r>
          <rPr>
            <b/>
            <sz val="9"/>
            <color indexed="81"/>
            <rFont val="Tahoma"/>
            <family val="2"/>
          </rPr>
          <t>Jeremy Herrera: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<sst xmlns="http://schemas.openxmlformats.org/spreadsheetml/2006/main" count="138" uniqueCount="34">
  <si>
    <t>data</t>
  </si>
  <si>
    <t>sorted</t>
  </si>
  <si>
    <t>x</t>
  </si>
  <si>
    <t>fi</t>
  </si>
  <si>
    <t>Fi</t>
  </si>
  <si>
    <t>Fr</t>
  </si>
  <si>
    <t>%</t>
  </si>
  <si>
    <t>max</t>
  </si>
  <si>
    <t>[</t>
  </si>
  <si>
    <t>)</t>
  </si>
  <si>
    <t>min</t>
  </si>
  <si>
    <t>range</t>
  </si>
  <si>
    <t>length</t>
  </si>
  <si>
    <t>interval</t>
  </si>
  <si>
    <t>amplitud</t>
  </si>
  <si>
    <t>]</t>
  </si>
  <si>
    <t>moda</t>
  </si>
  <si>
    <t>media</t>
  </si>
  <si>
    <t>mediana</t>
  </si>
  <si>
    <t>Varianza de la muestra</t>
  </si>
  <si>
    <t>Desviación típica de la muestra</t>
  </si>
  <si>
    <t>Coeficiente de variación</t>
  </si>
  <si>
    <t>#N/A</t>
  </si>
  <si>
    <t>no hay moda</t>
  </si>
  <si>
    <t>Cantidad Datos</t>
  </si>
  <si>
    <t>Cuartiles</t>
  </si>
  <si>
    <t>Columna1</t>
  </si>
  <si>
    <t>Columna2</t>
  </si>
  <si>
    <t>Qx</t>
  </si>
  <si>
    <t>Posición</t>
  </si>
  <si>
    <t>Valor X</t>
  </si>
  <si>
    <t>Columna3</t>
  </si>
  <si>
    <t>Quintiles</t>
  </si>
  <si>
    <t>Deciles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</si>
</sst>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BE5014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BE2D5"/>
        <bgColor rgb="FFFBE2D5"/>
      </patternFill>
    </fill>
  </fills>
  <borders count="2">
    <border>
      <left/>
      <right/>
      <top/>
      <bottom/>
      <diagonal/>
    </border>
    <border>
      <left/>
      <right/>
      <top/>
      <bottom style="thin">
        <color rgb="FFE9713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164" fontId="0" fillId="0" borderId="0" xfId="0" applyNumberFormat="1"/>
    <xf numFmtId="164" fontId="1" fillId="0" borderId="0" xfId="0" applyNumberFormat="1" applyFont="1"/>
    <xf numFmtId="0" fontId="1" fillId="11" borderId="0" xfId="0" applyFont="1" applyFill="1"/>
    <xf numFmtId="0" fontId="4" fillId="11" borderId="0" xfId="0" applyFont="1" applyFill="1"/>
    <xf numFmtId="0" fontId="1" fillId="0" borderId="1" xfId="0" applyFont="1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508C53-BA1E-4D7D-B748-356B331377C8}" name="Tabla1558" displayName="Tabla1558" ref="T1:V5" totalsRowShown="0" headerRowDxfId="12" dataDxfId="11">
  <autoFilter ref="T1:V5" xr:uid="{FB508C53-BA1E-4D7D-B748-356B331377C8}"/>
  <tableColumns count="3">
    <tableColumn id="1" xr3:uid="{DB660BB9-D69C-4DCA-943C-58AC71AC2224}" name="Cuartiles" dataDxfId="10"/>
    <tableColumn id="2" xr3:uid="{D0FB1A21-929C-4B42-9FEB-7E4EA33D8B65}" name="Columna1" dataDxfId="9">
      <calculatedColumnFormula>(T2*($Q$2+1))/4</calculatedColumnFormula>
    </tableColumn>
    <tableColumn id="3" xr3:uid="{7C4C6456-D21D-49DD-9036-4A16E1C5C1A6}" name="Columna2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13169B-7E3C-44FF-A3AE-FC1731EBD727}" name="Tabla2669" displayName="Tabla2669" ref="T6:V11" totalsRowShown="0" headerRowDxfId="7">
  <autoFilter ref="T6:V11" xr:uid="{0013169B-7E3C-44FF-A3AE-FC1731EBD727}"/>
  <tableColumns count="3">
    <tableColumn id="1" xr3:uid="{F8FB5808-272B-45E2-8E40-DAB4B9EE4FB4}" name="Columna1" dataDxfId="6"/>
    <tableColumn id="2" xr3:uid="{D6649329-5BDA-4F52-A5C5-7B6BD6A44304}" name="Columna2" dataDxfId="5">
      <calculatedColumnFormula>(T7*($Q$2+1))/5</calculatedColumnFormula>
    </tableColumn>
    <tableColumn id="3" xr3:uid="{81C8B454-C64B-4CEC-B9D3-C35D7A97D0B6}" name="Columna3" dataDxfId="4">
      <calculatedColumnFormula xml:space="preserve"> G1+((Tabla2669[[#This Row],[Columna2]]-0)/K1) * $D$7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81771F-E1AA-4C9E-9E8F-C4BA01C96934}" name="Tabla37710" displayName="Tabla37710" ref="T12:V22" totalsRowShown="0" headerRowDxfId="3">
  <autoFilter ref="T12:V22" xr:uid="{7081771F-E1AA-4C9E-9E8F-C4BA01C96934}"/>
  <tableColumns count="3">
    <tableColumn id="1" xr3:uid="{1083F3F7-24D0-4335-BFD4-35BE64F1F293}" name="Columna1" dataDxfId="2"/>
    <tableColumn id="2" xr3:uid="{42BD1AD3-E849-4C38-B2BC-1A3DA16218B0}" name="Columna2" dataDxfId="1">
      <calculatedColumnFormula>(T13*($Q$2+1))/10</calculatedColumnFormula>
    </tableColumn>
    <tableColumn id="3" xr3:uid="{FD2E7F1A-EFAC-4077-AE42-A7EBB12945AC}" name="Columna3" dataDxfId="0">
      <calculatedColumnFormula xml:space="preserve"> G1+((Tabla37710[[#This Row],[Columna2]]-0)/K1) * $D$7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05FF96-3B4D-4963-AEE4-F5E9BB1777F4}" name="Tabla155" displayName="Tabla155" ref="T1:V5" totalsRowShown="0" headerRowDxfId="25" dataDxfId="24">
  <autoFilter ref="T1:V5" xr:uid="{4E05FF96-3B4D-4963-AEE4-F5E9BB1777F4}"/>
  <tableColumns count="3">
    <tableColumn id="1" xr3:uid="{915F4FB2-767F-4B71-9714-7D84AD5A1DCA}" name="Cuartiles" dataDxfId="23"/>
    <tableColumn id="2" xr3:uid="{25D20706-05CC-420E-BF00-EE97A26F3C42}" name="Columna1" dataDxfId="22">
      <calculatedColumnFormula>(T2*($Q$2+1))/4</calculatedColumnFormula>
    </tableColumn>
    <tableColumn id="3" xr3:uid="{89CD79F2-0BE9-4D08-B6F2-42244E3293F5}" name="Columna2" dataDxfId="2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F5B4FC-AD72-4D2C-ACD4-8CDE002D909D}" name="Tabla266" displayName="Tabla266" ref="T6:V11" totalsRowShown="0" headerRowDxfId="20">
  <autoFilter ref="T6:V11" xr:uid="{B9F5B4FC-AD72-4D2C-ACD4-8CDE002D909D}"/>
  <tableColumns count="3">
    <tableColumn id="1" xr3:uid="{33C2CE2C-81C2-4FAE-8072-476BA39D976C}" name="Columna1" dataDxfId="19"/>
    <tableColumn id="2" xr3:uid="{7B909091-AC4C-4093-B078-A28A3C5F9FB7}" name="Columna2" dataDxfId="18">
      <calculatedColumnFormula>(T7*($Q$2+1))/5</calculatedColumnFormula>
    </tableColumn>
    <tableColumn id="3" xr3:uid="{3F489E99-FF3C-445F-B8E2-6B46DCAE8900}" name="Columna3" dataDxfId="17">
      <calculatedColumnFormula xml:space="preserve"> G1+((Tabla266[[#This Row],[Columna2]]-0)/K1) * $D$7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7E72E6-A920-466F-BD1E-92154D49B396}" name="Tabla377" displayName="Tabla377" ref="T12:V22" totalsRowShown="0" headerRowDxfId="16">
  <autoFilter ref="T12:V22" xr:uid="{487E72E6-A920-466F-BD1E-92154D49B396}"/>
  <tableColumns count="3">
    <tableColumn id="1" xr3:uid="{9E2AE79F-A740-4237-942C-CCF58F5A7E29}" name="Columna1" dataDxfId="15"/>
    <tableColumn id="2" xr3:uid="{1AC012F4-AFDE-4D64-B095-C4A96693AA41}" name="Columna2" dataDxfId="14">
      <calculatedColumnFormula>(T13*($Q$2+1))/10</calculatedColumnFormula>
    </tableColumn>
    <tableColumn id="3" xr3:uid="{D9B700CA-C188-4871-81FB-72330198B890}" name="Columna3" dataDxfId="13">
      <calculatedColumnFormula xml:space="preserve"> G1+((Tabla377[[#This Row],[Columna2]]-0)/K1) * $D$7</calculatedColumnFormula>
    </tableColumn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005D4D-7F7E-4BEC-AA4B-7DB9182F5EAA}" name="Tabla15" displayName="Tabla15" ref="S1:U5" totalsRowShown="0" headerRowDxfId="38" dataDxfId="37">
  <autoFilter ref="S1:U5" xr:uid="{3A005D4D-7F7E-4BEC-AA4B-7DB9182F5EAA}"/>
  <tableColumns count="3">
    <tableColumn id="1" xr3:uid="{355899B7-1FDC-41C1-BAB7-967DCFF3643E}" name="Cuartiles" dataDxfId="36"/>
    <tableColumn id="2" xr3:uid="{C1F975E9-219E-4BAD-91D4-BB7EAD6B3D02}" name="Columna1" dataDxfId="35">
      <calculatedColumnFormula>(S2*($Q$2+1))/4</calculatedColumnFormula>
    </tableColumn>
    <tableColumn id="3" xr3:uid="{3D75F899-068E-46A5-B6A4-9EE1DB323A60}" name="Columna2" dataDxfId="34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AA3AD-2EBD-4474-B003-7066A51689DF}" name="Tabla26" displayName="Tabla26" ref="S6:U11" totalsRowShown="0" headerRowDxfId="33">
  <autoFilter ref="S6:U11" xr:uid="{587AA3AD-2EBD-4474-B003-7066A51689DF}"/>
  <tableColumns count="3">
    <tableColumn id="1" xr3:uid="{75C367AA-1A82-42BF-B47D-DC6F45EE0CAF}" name="Columna1" dataDxfId="32"/>
    <tableColumn id="2" xr3:uid="{FC099FBE-C8B7-4EAC-94F4-DF1F0F157081}" name="Columna2" dataDxfId="31">
      <calculatedColumnFormula>(S7*($Q$2+1))/5</calculatedColumnFormula>
    </tableColumn>
    <tableColumn id="3" xr3:uid="{39B8318A-127F-4362-9CC1-62F83DD9A0A8}" name="Columna3" dataDxfId="30">
      <calculatedColumnFormula xml:space="preserve"> F1+((Tabla26[[#This Row],[Columna2]]-0)/J1) * $D$7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9BA688-CC1B-42A8-A176-38B76E3BC78C}" name="Tabla37" displayName="Tabla37" ref="S12:U22" totalsRowShown="0" headerRowDxfId="29">
  <autoFilter ref="S12:U22" xr:uid="{B99BA688-CC1B-42A8-A176-38B76E3BC78C}"/>
  <tableColumns count="3">
    <tableColumn id="1" xr3:uid="{C7F61098-AB32-41F2-ADB1-E864D6CCF665}" name="Columna1" dataDxfId="28"/>
    <tableColumn id="2" xr3:uid="{EE17D1AA-B8CF-44F0-8F22-0E1EDA722283}" name="Columna2" dataDxfId="27">
      <calculatedColumnFormula>(S13*($Q$2+1))/10</calculatedColumnFormula>
    </tableColumn>
    <tableColumn id="3" xr3:uid="{7B49B6F9-890E-4C05-8CD8-D6511CDE74F1}" name="Columna3" dataDxfId="26">
      <calculatedColumnFormula xml:space="preserve"> F1+((Tabla37[[#This Row],[Columna2]]-0)/J1) * $D$7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5" Type="http://schemas.openxmlformats.org/officeDocument/2006/relationships/comments" Target="../comments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3.vml"/><Relationship Id="rId5" Type="http://schemas.openxmlformats.org/officeDocument/2006/relationships/comments" Target="../comments3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3738-EC28-4770-B7EF-C0FDB757DD20}">
  <dimension ref="A1:V36"/>
  <sheetViews>
    <sheetView tabSelected="1" zoomScale="87" workbookViewId="0">
      <selection activeCell="N15" sqref="N15"/>
    </sheetView>
  </sheetViews>
  <sheetFormatPr baseColWidth="10" defaultRowHeight="15" x14ac:dyDescent="0.25"/>
  <cols>
    <col min="5" max="5" width="1.5703125" bestFit="1" customWidth="1"/>
    <col min="6" max="7" width="3" bestFit="1" customWidth="1"/>
    <col min="8" max="8" width="1.7109375" bestFit="1" customWidth="1"/>
  </cols>
  <sheetData>
    <row r="1" spans="1:22" x14ac:dyDescent="0.25">
      <c r="A1" s="1" t="s">
        <v>0</v>
      </c>
      <c r="B1" s="1" t="s">
        <v>1</v>
      </c>
      <c r="C1" s="1"/>
      <c r="D1" s="1"/>
      <c r="E1" s="18"/>
      <c r="F1" s="18"/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16</v>
      </c>
      <c r="O1" s="1" t="s">
        <v>17</v>
      </c>
      <c r="P1" s="1" t="s">
        <v>18</v>
      </c>
      <c r="R1" s="10" t="s">
        <v>24</v>
      </c>
      <c r="S1" s="10"/>
      <c r="T1" s="16" t="s">
        <v>25</v>
      </c>
      <c r="U1" s="16" t="s">
        <v>26</v>
      </c>
      <c r="V1" s="16" t="s">
        <v>27</v>
      </c>
    </row>
    <row r="2" spans="1:22" x14ac:dyDescent="0.25">
      <c r="A2" s="2">
        <v>18.2</v>
      </c>
      <c r="B2" s="3">
        <v>17.399999999999999</v>
      </c>
      <c r="C2" s="1" t="s">
        <v>7</v>
      </c>
      <c r="D2" s="4">
        <v>21.7</v>
      </c>
      <c r="E2" s="1" t="s">
        <v>8</v>
      </c>
      <c r="F2" s="5">
        <v>17</v>
      </c>
      <c r="G2" s="5">
        <v>18</v>
      </c>
      <c r="H2" s="1" t="s">
        <v>9</v>
      </c>
      <c r="I2" s="1">
        <v>17.8</v>
      </c>
      <c r="J2" s="1">
        <v>7</v>
      </c>
      <c r="K2" s="1">
        <v>7</v>
      </c>
      <c r="L2" s="1">
        <v>0.23</v>
      </c>
      <c r="M2" s="1">
        <v>23.33</v>
      </c>
      <c r="N2" s="1">
        <v>20.100000000000001</v>
      </c>
      <c r="O2" s="1">
        <v>19.38666667</v>
      </c>
      <c r="P2" s="1">
        <v>19.5</v>
      </c>
      <c r="R2" s="1">
        <f>D5</f>
        <v>30</v>
      </c>
      <c r="S2" s="1"/>
      <c r="T2" s="1" t="s">
        <v>28</v>
      </c>
      <c r="U2" s="1" t="s">
        <v>29</v>
      </c>
      <c r="V2" s="1" t="s">
        <v>30</v>
      </c>
    </row>
    <row r="3" spans="1:22" x14ac:dyDescent="0.25">
      <c r="A3" s="2">
        <v>19.5</v>
      </c>
      <c r="B3" s="1">
        <v>17.5</v>
      </c>
      <c r="C3" s="1" t="s">
        <v>10</v>
      </c>
      <c r="D3" s="3">
        <v>17.399999999999999</v>
      </c>
      <c r="E3" s="1" t="s">
        <v>8</v>
      </c>
      <c r="F3" s="5">
        <v>18</v>
      </c>
      <c r="G3" s="5">
        <v>19</v>
      </c>
      <c r="H3" s="1" t="s">
        <v>9</v>
      </c>
      <c r="I3" s="1">
        <v>18.5</v>
      </c>
      <c r="J3" s="1">
        <v>3</v>
      </c>
      <c r="K3" s="1">
        <v>10</v>
      </c>
      <c r="L3" s="1">
        <v>0.1</v>
      </c>
      <c r="M3" s="1">
        <v>10</v>
      </c>
      <c r="N3" s="1"/>
      <c r="O3" s="1"/>
      <c r="P3" s="1"/>
      <c r="S3" s="1"/>
      <c r="T3" s="1">
        <v>1</v>
      </c>
      <c r="U3" s="1">
        <f>(Tabla1558[[#This Row],[Cuartiles]]*$R$2)/4</f>
        <v>7.5</v>
      </c>
      <c r="V3" s="1">
        <f xml:space="preserve"> F2+((Tabla1558[[#This Row],[Columna1]]-0)/J2) * $D$5</f>
        <v>49.142857142857139</v>
      </c>
    </row>
    <row r="4" spans="1:22" x14ac:dyDescent="0.25">
      <c r="A4" s="2">
        <v>21.3</v>
      </c>
      <c r="B4" s="1">
        <v>17.600000000000001</v>
      </c>
      <c r="C4" s="1" t="s">
        <v>11</v>
      </c>
      <c r="D4" s="1">
        <v>4.3</v>
      </c>
      <c r="E4" s="1" t="s">
        <v>8</v>
      </c>
      <c r="F4" s="5">
        <v>19</v>
      </c>
      <c r="G4" s="5">
        <v>20</v>
      </c>
      <c r="H4" s="1" t="s">
        <v>9</v>
      </c>
      <c r="I4" s="1">
        <v>19.2</v>
      </c>
      <c r="J4" s="1">
        <v>5</v>
      </c>
      <c r="K4" s="1">
        <v>15</v>
      </c>
      <c r="L4" s="1">
        <v>0.17</v>
      </c>
      <c r="M4" s="1">
        <v>16.670000000000002</v>
      </c>
      <c r="N4" s="1" t="s">
        <v>19</v>
      </c>
      <c r="O4" s="1" t="s">
        <v>20</v>
      </c>
      <c r="P4" s="1" t="s">
        <v>21</v>
      </c>
      <c r="S4" s="1"/>
      <c r="T4" s="1">
        <v>2</v>
      </c>
      <c r="U4" s="1">
        <f>(Tabla1558[[#This Row],[Cuartiles]]*$R$2)/4</f>
        <v>15</v>
      </c>
      <c r="V4" s="1">
        <f xml:space="preserve"> F2+((Tabla1558[[#This Row],[Columna1]]-0)/J2) * $D$5</f>
        <v>81.285714285714278</v>
      </c>
    </row>
    <row r="5" spans="1:22" x14ac:dyDescent="0.25">
      <c r="A5" s="2">
        <v>17.8</v>
      </c>
      <c r="B5" s="1">
        <v>17.7</v>
      </c>
      <c r="C5" s="1" t="s">
        <v>12</v>
      </c>
      <c r="D5" s="2">
        <v>30</v>
      </c>
      <c r="E5" s="1" t="s">
        <v>8</v>
      </c>
      <c r="F5" s="5">
        <v>20</v>
      </c>
      <c r="G5" s="5">
        <v>20</v>
      </c>
      <c r="H5" s="1" t="s">
        <v>9</v>
      </c>
      <c r="I5" s="1">
        <v>19.899999999999999</v>
      </c>
      <c r="J5" s="1">
        <v>6</v>
      </c>
      <c r="K5" s="1">
        <v>21</v>
      </c>
      <c r="L5" s="1">
        <v>0.2</v>
      </c>
      <c r="M5" s="1">
        <v>20</v>
      </c>
      <c r="N5" s="1">
        <v>1.834988506</v>
      </c>
      <c r="O5" s="1">
        <v>1.354617476</v>
      </c>
      <c r="P5" s="1">
        <v>6.9420096129999997</v>
      </c>
      <c r="S5" s="1"/>
      <c r="T5" s="1">
        <v>3</v>
      </c>
      <c r="U5" s="1">
        <f>(Tabla1558[[#This Row],[Cuartiles]]*$R$2)/4</f>
        <v>22.5</v>
      </c>
      <c r="V5" s="1"/>
    </row>
    <row r="6" spans="1:22" x14ac:dyDescent="0.25">
      <c r="A6" s="2">
        <v>20.100000000000001</v>
      </c>
      <c r="B6" s="1">
        <v>17.8</v>
      </c>
      <c r="C6" s="1" t="s">
        <v>13</v>
      </c>
      <c r="D6" s="6">
        <v>6</v>
      </c>
      <c r="E6" s="1" t="s">
        <v>8</v>
      </c>
      <c r="F6" s="5">
        <v>20</v>
      </c>
      <c r="G6" s="5">
        <v>21</v>
      </c>
      <c r="H6" s="1" t="s">
        <v>9</v>
      </c>
      <c r="I6" s="1">
        <v>20.7</v>
      </c>
      <c r="J6" s="1">
        <v>5</v>
      </c>
      <c r="K6" s="1">
        <v>26</v>
      </c>
      <c r="L6" s="1">
        <v>0.17</v>
      </c>
      <c r="M6" s="1">
        <v>16.670000000000002</v>
      </c>
      <c r="N6" s="1"/>
      <c r="O6" s="1"/>
      <c r="P6" s="1"/>
      <c r="S6" s="1"/>
      <c r="T6" s="16" t="s">
        <v>26</v>
      </c>
      <c r="U6" s="16" t="s">
        <v>27</v>
      </c>
      <c r="V6" s="16" t="s">
        <v>31</v>
      </c>
    </row>
    <row r="7" spans="1:22" x14ac:dyDescent="0.25">
      <c r="A7" s="2">
        <v>18.7</v>
      </c>
      <c r="B7" s="1">
        <v>17.899999999999999</v>
      </c>
      <c r="C7" s="1" t="s">
        <v>14</v>
      </c>
      <c r="D7" s="1">
        <v>0.7</v>
      </c>
      <c r="E7" s="1" t="s">
        <v>8</v>
      </c>
      <c r="F7" s="5">
        <v>21</v>
      </c>
      <c r="G7" s="5">
        <v>22</v>
      </c>
      <c r="H7" s="1" t="s">
        <v>15</v>
      </c>
      <c r="I7" s="1">
        <v>21.4</v>
      </c>
      <c r="J7" s="1">
        <v>4</v>
      </c>
      <c r="K7" s="1">
        <v>30</v>
      </c>
      <c r="L7" s="1">
        <v>0.13</v>
      </c>
      <c r="M7" s="1">
        <v>13.33</v>
      </c>
      <c r="N7" s="1"/>
      <c r="O7" s="1"/>
      <c r="P7" s="1"/>
      <c r="S7" s="1"/>
      <c r="T7" s="16" t="s">
        <v>32</v>
      </c>
      <c r="U7" s="16"/>
      <c r="V7" s="16"/>
    </row>
    <row r="8" spans="1:22" x14ac:dyDescent="0.25">
      <c r="A8" s="2">
        <v>21.5</v>
      </c>
      <c r="B8" s="1">
        <v>18</v>
      </c>
      <c r="C8" s="1"/>
      <c r="D8" s="1"/>
      <c r="E8" s="18"/>
      <c r="F8" s="18"/>
      <c r="G8" s="1"/>
      <c r="H8" s="1"/>
      <c r="I8" s="1"/>
      <c r="J8" s="1">
        <v>30</v>
      </c>
      <c r="K8" s="1"/>
      <c r="L8" s="1">
        <v>1</v>
      </c>
      <c r="M8" s="1">
        <v>100</v>
      </c>
      <c r="N8" s="1"/>
      <c r="O8" s="1"/>
      <c r="P8" s="1"/>
      <c r="S8" s="1"/>
      <c r="T8" s="1">
        <v>1</v>
      </c>
      <c r="U8" s="1">
        <f>(Tabla2669[[#This Row],[Columna1]]*$R$2)/5</f>
        <v>6</v>
      </c>
      <c r="V8" s="1">
        <f xml:space="preserve"> F2+((Tabla2669[[#This Row],[Columna2]]-0)/J2) * $D$5</f>
        <v>42.714285714285708</v>
      </c>
    </row>
    <row r="9" spans="1:22" x14ac:dyDescent="0.25">
      <c r="A9" s="2">
        <v>17.399999999999999</v>
      </c>
      <c r="B9" s="1">
        <v>18.2</v>
      </c>
      <c r="C9" s="1"/>
      <c r="D9" s="1"/>
      <c r="E9" s="18"/>
      <c r="F9" s="18"/>
      <c r="G9" s="1"/>
      <c r="H9" s="1"/>
      <c r="I9" s="1"/>
      <c r="J9" s="1"/>
      <c r="K9" s="1"/>
      <c r="L9" s="1"/>
      <c r="M9" s="1"/>
      <c r="N9" s="1"/>
      <c r="O9" s="1"/>
      <c r="P9" s="1"/>
      <c r="S9" s="1"/>
      <c r="T9" s="1">
        <v>2</v>
      </c>
      <c r="U9" s="1">
        <f>(Tabla2669[[#This Row],[Columna1]]*$R$2)/5</f>
        <v>12</v>
      </c>
      <c r="V9" s="1">
        <f xml:space="preserve"> F2+((Tabla2669[[#This Row],[Columna2]]-0)/J2) * $D$5</f>
        <v>68.428571428571416</v>
      </c>
    </row>
    <row r="10" spans="1:22" x14ac:dyDescent="0.25">
      <c r="A10" s="2">
        <v>20.6</v>
      </c>
      <c r="B10" s="1">
        <v>18.3</v>
      </c>
      <c r="C10" s="1"/>
      <c r="D10" s="1"/>
      <c r="E10" s="18"/>
      <c r="F10" s="18"/>
      <c r="G10" s="1"/>
      <c r="H10" s="1"/>
      <c r="I10" s="1"/>
      <c r="J10" s="1"/>
      <c r="K10" s="1"/>
      <c r="L10" s="1"/>
      <c r="M10" s="1"/>
      <c r="N10" s="1"/>
      <c r="O10" s="1"/>
      <c r="P10" s="1"/>
      <c r="S10" s="1"/>
      <c r="T10" s="1">
        <v>3</v>
      </c>
      <c r="U10" s="1">
        <f>(Tabla2669[[#This Row],[Columna1]]*$R$2)/5</f>
        <v>18</v>
      </c>
      <c r="V10" s="1">
        <f xml:space="preserve"> F3+((Tabla2669[[#This Row],[Columna2]]-K2)/J3) * $D$5</f>
        <v>128</v>
      </c>
    </row>
    <row r="11" spans="1:22" x14ac:dyDescent="0.25">
      <c r="A11" s="2">
        <v>19.8</v>
      </c>
      <c r="B11" s="1">
        <v>18.7</v>
      </c>
      <c r="C11" s="1"/>
      <c r="D11" s="1"/>
      <c r="E11" s="18"/>
      <c r="F11" s="18"/>
      <c r="G11" s="1"/>
      <c r="H11" s="1"/>
      <c r="I11" s="1"/>
      <c r="J11" s="1"/>
      <c r="K11" s="1"/>
      <c r="L11" s="1"/>
      <c r="M11" s="1"/>
      <c r="N11" s="1"/>
      <c r="O11" s="1"/>
      <c r="P11" s="1"/>
      <c r="S11" s="1"/>
      <c r="T11" s="1">
        <v>4</v>
      </c>
      <c r="U11" s="1">
        <f>(Tabla2669[[#This Row],[Columna1]]*$R$2)/5</f>
        <v>24</v>
      </c>
    </row>
    <row r="12" spans="1:22" x14ac:dyDescent="0.25">
      <c r="A12" s="2">
        <v>18</v>
      </c>
      <c r="B12" s="1">
        <v>19</v>
      </c>
      <c r="C12" s="1"/>
      <c r="D12" s="1"/>
      <c r="E12" s="18"/>
      <c r="F12" s="18"/>
      <c r="G12" s="1"/>
      <c r="H12" s="1"/>
      <c r="I12" s="1"/>
      <c r="J12" s="1"/>
      <c r="K12" s="1"/>
      <c r="L12" s="1"/>
      <c r="M12" s="1"/>
      <c r="N12" s="1"/>
      <c r="O12" s="1"/>
      <c r="P12" s="1"/>
      <c r="S12" s="1"/>
      <c r="T12" s="16" t="s">
        <v>26</v>
      </c>
      <c r="U12" s="16" t="s">
        <v>27</v>
      </c>
      <c r="V12" s="16" t="s">
        <v>31</v>
      </c>
    </row>
    <row r="13" spans="1:22" x14ac:dyDescent="0.25">
      <c r="A13" s="2">
        <v>17.899999999999999</v>
      </c>
      <c r="B13" s="1">
        <v>19.100000000000001</v>
      </c>
      <c r="C13" s="1"/>
      <c r="D13" s="1"/>
      <c r="E13" s="18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S13" s="1"/>
      <c r="T13" s="16" t="s">
        <v>33</v>
      </c>
      <c r="U13" s="16"/>
      <c r="V13" s="17"/>
    </row>
    <row r="14" spans="1:22" x14ac:dyDescent="0.25">
      <c r="A14" s="2">
        <v>19.2</v>
      </c>
      <c r="B14" s="1">
        <v>19.2</v>
      </c>
      <c r="C14" s="1"/>
      <c r="D14" s="1"/>
      <c r="E14" s="18"/>
      <c r="F14" s="18"/>
      <c r="G14" s="1"/>
      <c r="H14" s="1"/>
      <c r="I14" s="1"/>
      <c r="J14" s="1"/>
      <c r="K14" s="1"/>
      <c r="L14" s="1"/>
      <c r="M14" s="1"/>
      <c r="N14" s="1"/>
      <c r="O14" s="1"/>
      <c r="P14" s="1"/>
      <c r="S14" s="1"/>
      <c r="T14" s="1">
        <v>1</v>
      </c>
      <c r="U14" s="1">
        <f>(Tabla37710[[#This Row],[Columna1]]*$R$2)/10</f>
        <v>3</v>
      </c>
      <c r="V14" s="12">
        <f xml:space="preserve"> F2+((Tabla37710[[#This Row],[Columna2]]-0)/J2) * $D$5</f>
        <v>29.857142857142854</v>
      </c>
    </row>
    <row r="15" spans="1:22" x14ac:dyDescent="0.25">
      <c r="A15" s="2">
        <v>20</v>
      </c>
      <c r="B15" s="1">
        <v>19.399999999999999</v>
      </c>
      <c r="C15" s="1"/>
      <c r="D15" s="1"/>
      <c r="E15" s="18"/>
      <c r="F15" s="18"/>
      <c r="G15" s="1"/>
      <c r="H15" s="1"/>
      <c r="I15" s="1"/>
      <c r="J15" s="1"/>
      <c r="K15" s="1"/>
      <c r="L15" s="1"/>
      <c r="M15" s="1"/>
      <c r="N15" s="1"/>
      <c r="O15" s="1"/>
      <c r="P15" s="1"/>
      <c r="S15" s="1"/>
      <c r="T15" s="1">
        <v>2</v>
      </c>
      <c r="U15" s="1">
        <f>(Tabla37710[[#This Row],[Columna1]]*$R$2)/10</f>
        <v>6</v>
      </c>
      <c r="V15" s="11">
        <f xml:space="preserve"> F2+((Tabla37710[[#This Row],[Columna2]]-0)/J2) * $D$5</f>
        <v>42.714285714285708</v>
      </c>
    </row>
    <row r="16" spans="1:22" x14ac:dyDescent="0.25">
      <c r="A16" s="2">
        <v>20.8</v>
      </c>
      <c r="B16" s="1">
        <v>19.5</v>
      </c>
      <c r="C16" s="1"/>
      <c r="D16" s="1"/>
      <c r="E16" s="18"/>
      <c r="F16" s="18"/>
      <c r="G16" s="1"/>
      <c r="H16" s="1"/>
      <c r="I16" s="1"/>
      <c r="J16" s="1"/>
      <c r="K16" s="1"/>
      <c r="L16" s="1"/>
      <c r="M16" s="1"/>
      <c r="N16" s="1"/>
      <c r="O16" s="1"/>
      <c r="P16" s="1"/>
      <c r="S16" s="1"/>
      <c r="T16" s="1">
        <v>3</v>
      </c>
      <c r="U16" s="1">
        <f>(Tabla37710[[#This Row],[Columna1]]*$R$2)/10</f>
        <v>9</v>
      </c>
      <c r="V16" s="12">
        <f xml:space="preserve"> F2+((Tabla37710[[#This Row],[Columna2]]-0)/J2) * $D$5</f>
        <v>55.571428571428577</v>
      </c>
    </row>
    <row r="17" spans="1:22" x14ac:dyDescent="0.25">
      <c r="A17" s="2">
        <v>21.7</v>
      </c>
      <c r="B17" s="1">
        <v>19.8</v>
      </c>
      <c r="C17" s="1"/>
      <c r="D17" s="1"/>
      <c r="E17" s="18"/>
      <c r="F17" s="18"/>
      <c r="G17" s="1"/>
      <c r="H17" s="1"/>
      <c r="I17" s="1"/>
      <c r="J17" s="1"/>
      <c r="K17" s="1"/>
      <c r="L17" s="1"/>
      <c r="M17" s="1"/>
      <c r="N17" s="1"/>
      <c r="O17" s="1"/>
      <c r="P17" s="1"/>
      <c r="S17" s="1"/>
      <c r="T17" s="1">
        <v>4</v>
      </c>
      <c r="U17" s="1">
        <f>(Tabla37710[[#This Row],[Columna1]]*$R$2)/10</f>
        <v>12</v>
      </c>
      <c r="V17" s="11">
        <f xml:space="preserve"> F2+((Tabla37710[[#This Row],[Columna2]]-0)/J2) * $D$5</f>
        <v>68.428571428571416</v>
      </c>
    </row>
    <row r="18" spans="1:22" x14ac:dyDescent="0.25">
      <c r="A18" s="2">
        <v>17.600000000000001</v>
      </c>
      <c r="B18" s="1">
        <v>20</v>
      </c>
      <c r="C18" s="1"/>
      <c r="D18" s="1"/>
      <c r="E18" s="18"/>
      <c r="F18" s="18"/>
      <c r="G18" s="1"/>
      <c r="H18" s="1"/>
      <c r="I18" s="1"/>
      <c r="J18" s="1"/>
      <c r="K18" s="1"/>
      <c r="L18" s="1"/>
      <c r="M18" s="1"/>
      <c r="N18" s="1"/>
      <c r="O18" s="1"/>
      <c r="P18" s="1"/>
      <c r="S18" s="1"/>
      <c r="T18" s="1">
        <v>5</v>
      </c>
      <c r="U18" s="1">
        <f>(Tabla37710[[#This Row],[Columna1]]*$R$2)/10</f>
        <v>15</v>
      </c>
      <c r="V18" s="12">
        <f xml:space="preserve"> F2+((Tabla37710[[#This Row],[Columna2]]-0)/J2) * $D$5</f>
        <v>81.285714285714278</v>
      </c>
    </row>
    <row r="19" spans="1:22" x14ac:dyDescent="0.25">
      <c r="A19" s="2">
        <v>19.100000000000001</v>
      </c>
      <c r="B19" s="1">
        <v>20.100000000000001</v>
      </c>
      <c r="C19" s="1"/>
      <c r="D19" s="1"/>
      <c r="E19" s="18"/>
      <c r="F19" s="18"/>
      <c r="G19" s="1"/>
      <c r="H19" s="1"/>
      <c r="I19" s="1"/>
      <c r="J19" s="1"/>
      <c r="K19" s="1"/>
      <c r="L19" s="1"/>
      <c r="M19" s="1"/>
      <c r="N19" s="1"/>
      <c r="O19" s="1"/>
      <c r="P19" s="1"/>
      <c r="S19" s="1"/>
      <c r="T19" s="1">
        <v>6</v>
      </c>
      <c r="U19" s="1">
        <f>(Tabla37710[[#This Row],[Columna1]]*$R$2)/10</f>
        <v>18</v>
      </c>
      <c r="V19" s="11">
        <f xml:space="preserve"> F3+((Tabla37710[[#This Row],[Columna2]]-K2)/J3) * $D$5</f>
        <v>128</v>
      </c>
    </row>
    <row r="20" spans="1:22" x14ac:dyDescent="0.25">
      <c r="A20" s="2">
        <v>20.3</v>
      </c>
      <c r="B20" s="1">
        <v>20.100000000000001</v>
      </c>
      <c r="C20" s="1"/>
      <c r="D20" s="1"/>
      <c r="E20" s="18"/>
      <c r="F20" s="18"/>
      <c r="G20" s="1"/>
      <c r="H20" s="1"/>
      <c r="I20" s="1"/>
      <c r="J20" s="1"/>
      <c r="K20" s="1"/>
      <c r="L20" s="1"/>
      <c r="M20" s="1"/>
      <c r="N20" s="1"/>
      <c r="O20" s="1"/>
      <c r="P20" s="1"/>
      <c r="S20" s="1"/>
      <c r="T20" s="1">
        <v>7</v>
      </c>
      <c r="U20" s="1">
        <f>(Tabla37710[[#This Row],[Columna1]]*$R$2)/10</f>
        <v>21</v>
      </c>
      <c r="V20" s="12">
        <f xml:space="preserve"> F7+((Tabla37710[[#This Row],[Columna2]]-K6)/J7) * $D$5</f>
        <v>-16.5</v>
      </c>
    </row>
    <row r="21" spans="1:22" x14ac:dyDescent="0.25">
      <c r="A21" s="2">
        <v>20.9</v>
      </c>
      <c r="B21" s="1">
        <v>20.2</v>
      </c>
      <c r="C21" s="1"/>
      <c r="D21" s="1"/>
      <c r="E21" s="18"/>
      <c r="F21" s="18"/>
      <c r="G21" s="1"/>
      <c r="H21" s="1"/>
      <c r="I21" s="1"/>
      <c r="J21" s="1"/>
      <c r="K21" s="1"/>
      <c r="L21" s="1"/>
      <c r="M21" s="1"/>
      <c r="N21" s="1"/>
      <c r="O21" s="1"/>
      <c r="P21" s="1"/>
      <c r="S21" s="1"/>
      <c r="T21" s="1">
        <v>8</v>
      </c>
      <c r="U21" s="1">
        <f>(Tabla37710[[#This Row],[Columna1]]*$R$2)/10</f>
        <v>24</v>
      </c>
      <c r="V21" s="11"/>
    </row>
    <row r="22" spans="1:22" x14ac:dyDescent="0.25">
      <c r="A22" s="2">
        <v>18.3</v>
      </c>
      <c r="B22" s="1">
        <v>20.3</v>
      </c>
      <c r="C22" s="1"/>
      <c r="D22" s="1"/>
      <c r="E22" s="18"/>
      <c r="F22" s="18"/>
      <c r="G22" s="1"/>
      <c r="H22" s="1"/>
      <c r="I22" s="1"/>
      <c r="J22" s="1"/>
      <c r="K22" s="1"/>
      <c r="L22" s="1"/>
      <c r="M22" s="1"/>
      <c r="N22" s="1"/>
      <c r="O22" s="1"/>
      <c r="P22" s="1"/>
      <c r="S22" s="1"/>
      <c r="T22" s="1">
        <v>9</v>
      </c>
      <c r="U22" s="1">
        <f>(Tabla37710[[#This Row],[Columna1]]*$R$2)/10</f>
        <v>27</v>
      </c>
      <c r="V22" s="12"/>
    </row>
    <row r="23" spans="1:22" x14ac:dyDescent="0.25">
      <c r="A23" s="2">
        <v>17.7</v>
      </c>
      <c r="B23" s="1">
        <v>20.5</v>
      </c>
      <c r="C23" s="1"/>
      <c r="D23" s="1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2" x14ac:dyDescent="0.25">
      <c r="A24" s="2">
        <v>19.399999999999999</v>
      </c>
      <c r="B24" s="1">
        <v>20.6</v>
      </c>
      <c r="C24" s="1"/>
      <c r="D24" s="1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2" x14ac:dyDescent="0.25">
      <c r="A25" s="2">
        <v>20.100000000000001</v>
      </c>
      <c r="B25" s="1">
        <v>20.7</v>
      </c>
      <c r="C25" s="1"/>
      <c r="D25" s="1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22" x14ac:dyDescent="0.25">
      <c r="A26" s="2">
        <v>20.7</v>
      </c>
      <c r="B26" s="1">
        <v>20.8</v>
      </c>
      <c r="C26" s="1"/>
      <c r="D26" s="1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22" x14ac:dyDescent="0.25">
      <c r="A27" s="2">
        <v>21.6</v>
      </c>
      <c r="B27" s="1">
        <v>20.9</v>
      </c>
      <c r="C27" s="1"/>
      <c r="D27" s="1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22" x14ac:dyDescent="0.25">
      <c r="A28" s="2">
        <v>17.5</v>
      </c>
      <c r="B28" s="1">
        <v>21.3</v>
      </c>
      <c r="C28" s="1"/>
      <c r="D28" s="1"/>
      <c r="E28" s="18"/>
      <c r="F28" s="18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22" x14ac:dyDescent="0.25">
      <c r="A29" s="2">
        <v>19</v>
      </c>
      <c r="B29" s="1">
        <v>21.5</v>
      </c>
      <c r="C29" s="1"/>
      <c r="D29" s="1"/>
      <c r="E29" s="18"/>
      <c r="F29" s="18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2" x14ac:dyDescent="0.25">
      <c r="A30" s="2">
        <v>20.2</v>
      </c>
      <c r="B30" s="1">
        <v>21.6</v>
      </c>
      <c r="C30" s="1"/>
      <c r="D30" s="1"/>
      <c r="E30" s="18"/>
      <c r="F30" s="18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2" x14ac:dyDescent="0.25">
      <c r="A31" s="2">
        <v>20.5</v>
      </c>
      <c r="B31" s="4">
        <v>21.7</v>
      </c>
      <c r="C31" s="1"/>
      <c r="D31" s="1"/>
      <c r="E31" s="18"/>
      <c r="F31" s="18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2" x14ac:dyDescent="0.25">
      <c r="A32" s="1"/>
      <c r="B32" s="1"/>
      <c r="C32" s="1"/>
      <c r="D32" s="1"/>
      <c r="E32" s="18"/>
      <c r="F32" s="18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8"/>
      <c r="F33" s="18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8"/>
      <c r="F34" s="18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1"/>
      <c r="C35" s="1"/>
      <c r="D35" s="1"/>
      <c r="E35" s="18"/>
      <c r="F35" s="18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1"/>
      <c r="D36" s="1"/>
      <c r="E36" s="18"/>
      <c r="F36" s="18"/>
      <c r="G36" s="1"/>
      <c r="H36" s="1"/>
      <c r="I36" s="1"/>
      <c r="J36" s="1"/>
      <c r="K36" s="1"/>
      <c r="L36" s="1"/>
      <c r="M36" s="1"/>
      <c r="N36" s="1"/>
      <c r="O36" s="1"/>
      <c r="P36" s="1"/>
    </row>
  </sheetData>
  <mergeCells count="30">
    <mergeCell ref="E1:F1"/>
    <mergeCell ref="E8:F8"/>
    <mergeCell ref="E9:F9"/>
    <mergeCell ref="E10:F10"/>
    <mergeCell ref="E14:F14"/>
    <mergeCell ref="E15:F15"/>
    <mergeCell ref="E16:F16"/>
    <mergeCell ref="E11:F11"/>
    <mergeCell ref="E12:F12"/>
    <mergeCell ref="E13:F13"/>
    <mergeCell ref="E21:F21"/>
    <mergeCell ref="E22:F22"/>
    <mergeCell ref="E17:F17"/>
    <mergeCell ref="E18:F18"/>
    <mergeCell ref="E19:F19"/>
    <mergeCell ref="E35:F35"/>
    <mergeCell ref="E36:F36"/>
    <mergeCell ref="E32:F32"/>
    <mergeCell ref="E33:F33"/>
    <mergeCell ref="E34:F34"/>
    <mergeCell ref="E29:F29"/>
    <mergeCell ref="E30:F30"/>
    <mergeCell ref="E31:F31"/>
    <mergeCell ref="E26:F26"/>
    <mergeCell ref="E27:F27"/>
    <mergeCell ref="E28:F28"/>
    <mergeCell ref="E23:F23"/>
    <mergeCell ref="E24:F24"/>
    <mergeCell ref="E25:F25"/>
    <mergeCell ref="E20:F20"/>
  </mergeCell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5A4E2-E4A1-41E4-9167-B33CD8D63465}">
  <dimension ref="A1:V22"/>
  <sheetViews>
    <sheetView zoomScale="68" workbookViewId="0">
      <selection activeCell="R1" sqref="R1:V22"/>
    </sheetView>
  </sheetViews>
  <sheetFormatPr baseColWidth="10" defaultRowHeight="15" x14ac:dyDescent="0.25"/>
  <cols>
    <col min="5" max="5" width="1.5703125" bestFit="1" customWidth="1"/>
    <col min="6" max="7" width="5" bestFit="1" customWidth="1"/>
    <col min="8" max="8" width="1.7109375" bestFit="1" customWidth="1"/>
  </cols>
  <sheetData>
    <row r="1" spans="1:22" x14ac:dyDescent="0.25">
      <c r="A1" s="1" t="s">
        <v>0</v>
      </c>
      <c r="B1" s="1" t="s">
        <v>1</v>
      </c>
      <c r="C1" s="1"/>
      <c r="D1" s="1"/>
      <c r="E1" s="18"/>
      <c r="F1" s="18"/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16</v>
      </c>
      <c r="O1" s="1" t="s">
        <v>17</v>
      </c>
      <c r="P1" s="1" t="s">
        <v>18</v>
      </c>
      <c r="R1" s="10" t="s">
        <v>24</v>
      </c>
      <c r="S1" s="10"/>
      <c r="T1" s="16" t="s">
        <v>25</v>
      </c>
      <c r="U1" s="16" t="s">
        <v>26</v>
      </c>
      <c r="V1" s="16" t="s">
        <v>27</v>
      </c>
    </row>
    <row r="2" spans="1:22" x14ac:dyDescent="0.25">
      <c r="A2" s="2">
        <v>75</v>
      </c>
      <c r="B2" s="4">
        <v>67</v>
      </c>
      <c r="C2" s="1" t="s">
        <v>7</v>
      </c>
      <c r="D2" s="4">
        <v>84</v>
      </c>
      <c r="E2" s="1" t="s">
        <v>8</v>
      </c>
      <c r="F2" s="5">
        <v>67</v>
      </c>
      <c r="G2" s="5">
        <v>70.2</v>
      </c>
      <c r="H2" s="1" t="s">
        <v>9</v>
      </c>
      <c r="I2" s="1">
        <v>68.599999999999994</v>
      </c>
      <c r="J2" s="1">
        <v>4</v>
      </c>
      <c r="K2" s="1">
        <v>4</v>
      </c>
      <c r="L2" s="1">
        <v>0.2</v>
      </c>
      <c r="M2" s="1">
        <v>20</v>
      </c>
      <c r="N2" s="1">
        <v>75</v>
      </c>
      <c r="O2" s="1">
        <v>76</v>
      </c>
      <c r="P2" s="1">
        <v>76</v>
      </c>
      <c r="R2" s="1">
        <f>D5</f>
        <v>20</v>
      </c>
      <c r="S2" s="1"/>
      <c r="T2" s="1" t="s">
        <v>28</v>
      </c>
      <c r="U2" s="1" t="s">
        <v>29</v>
      </c>
      <c r="V2" s="1" t="s">
        <v>30</v>
      </c>
    </row>
    <row r="3" spans="1:22" x14ac:dyDescent="0.25">
      <c r="A3" s="2">
        <v>82</v>
      </c>
      <c r="B3" s="1">
        <v>68</v>
      </c>
      <c r="C3" s="1" t="s">
        <v>10</v>
      </c>
      <c r="D3" s="3">
        <v>67</v>
      </c>
      <c r="E3" s="1" t="s">
        <v>8</v>
      </c>
      <c r="F3" s="5">
        <v>70.2</v>
      </c>
      <c r="G3" s="5">
        <v>73.400000000000006</v>
      </c>
      <c r="H3" s="1" t="s">
        <v>9</v>
      </c>
      <c r="I3" s="1">
        <v>71.8</v>
      </c>
      <c r="J3" s="1">
        <v>4</v>
      </c>
      <c r="K3" s="1">
        <v>8</v>
      </c>
      <c r="L3" s="1">
        <v>0.2</v>
      </c>
      <c r="M3" s="1">
        <v>20</v>
      </c>
      <c r="N3" s="1"/>
      <c r="O3" s="1"/>
      <c r="P3" s="1"/>
      <c r="S3" s="1"/>
      <c r="T3" s="1">
        <v>1</v>
      </c>
      <c r="U3" s="1">
        <f>(Tabla155[[#This Row],[Cuartiles]]*$R$2)/4</f>
        <v>5</v>
      </c>
      <c r="V3" s="1">
        <f xml:space="preserve"> F2+((Tabla155[[#This Row],[Columna1]]-0)/J2) * $D$5</f>
        <v>92</v>
      </c>
    </row>
    <row r="4" spans="1:22" x14ac:dyDescent="0.25">
      <c r="A4" s="2">
        <v>68</v>
      </c>
      <c r="B4" s="1">
        <v>69</v>
      </c>
      <c r="C4" s="1" t="s">
        <v>11</v>
      </c>
      <c r="D4" s="1">
        <v>17</v>
      </c>
      <c r="E4" s="1" t="s">
        <v>8</v>
      </c>
      <c r="F4" s="5">
        <v>73.400000000000006</v>
      </c>
      <c r="G4" s="5">
        <v>76.599999999999994</v>
      </c>
      <c r="H4" s="1" t="s">
        <v>9</v>
      </c>
      <c r="I4" s="1">
        <v>75</v>
      </c>
      <c r="J4" s="1">
        <v>4</v>
      </c>
      <c r="K4" s="1">
        <v>12</v>
      </c>
      <c r="L4" s="1">
        <v>0.2</v>
      </c>
      <c r="M4" s="1">
        <v>20</v>
      </c>
      <c r="N4" s="1" t="s">
        <v>19</v>
      </c>
      <c r="O4" s="1" t="s">
        <v>20</v>
      </c>
      <c r="P4" s="1" t="s">
        <v>21</v>
      </c>
      <c r="S4" s="1"/>
      <c r="T4" s="1">
        <v>2</v>
      </c>
      <c r="U4" s="1">
        <f>(Tabla155[[#This Row],[Cuartiles]]*$R$2)/4</f>
        <v>10</v>
      </c>
      <c r="V4" s="1">
        <f xml:space="preserve"> F2+((Tabla155[[#This Row],[Columna1]]-0)/J2) * $D$5</f>
        <v>117</v>
      </c>
    </row>
    <row r="5" spans="1:22" x14ac:dyDescent="0.25">
      <c r="A5" s="2">
        <v>79</v>
      </c>
      <c r="B5" s="1">
        <v>70</v>
      </c>
      <c r="C5" s="1" t="s">
        <v>12</v>
      </c>
      <c r="D5" s="2">
        <v>20</v>
      </c>
      <c r="E5" s="1" t="s">
        <v>8</v>
      </c>
      <c r="F5" s="5">
        <v>76.599999999999994</v>
      </c>
      <c r="G5" s="5">
        <v>79.8</v>
      </c>
      <c r="H5" s="1" t="s">
        <v>9</v>
      </c>
      <c r="I5" s="1">
        <v>78.2</v>
      </c>
      <c r="J5" s="1">
        <v>3</v>
      </c>
      <c r="K5" s="1">
        <v>15</v>
      </c>
      <c r="L5" s="1">
        <v>0.15</v>
      </c>
      <c r="M5" s="1">
        <v>15</v>
      </c>
      <c r="N5" s="1">
        <v>26.115789469999999</v>
      </c>
      <c r="O5" s="1">
        <v>5.1103609929999996</v>
      </c>
      <c r="P5" s="1">
        <v>6.7866679850000002</v>
      </c>
      <c r="S5" s="1"/>
      <c r="T5" s="1">
        <v>3</v>
      </c>
      <c r="U5" s="1">
        <f>(Tabla155[[#This Row],[Cuartiles]]*$R$2)/4</f>
        <v>15</v>
      </c>
      <c r="V5" s="1">
        <f xml:space="preserve"> F2+((Tabla155[[#This Row],[Columna1]]-0)/J2) * $D$5</f>
        <v>142</v>
      </c>
    </row>
    <row r="6" spans="1:22" x14ac:dyDescent="0.25">
      <c r="A6" s="2">
        <v>71</v>
      </c>
      <c r="B6" s="1">
        <v>71</v>
      </c>
      <c r="C6" s="1" t="s">
        <v>13</v>
      </c>
      <c r="D6" s="6">
        <v>5</v>
      </c>
      <c r="E6" s="1" t="s">
        <v>8</v>
      </c>
      <c r="F6" s="5">
        <v>79.8</v>
      </c>
      <c r="G6" s="5">
        <v>83</v>
      </c>
      <c r="H6" s="1" t="s">
        <v>9</v>
      </c>
      <c r="I6" s="1">
        <v>81.400000000000006</v>
      </c>
      <c r="J6" s="1">
        <v>3</v>
      </c>
      <c r="K6" s="1">
        <v>18</v>
      </c>
      <c r="L6" s="1">
        <v>0.15</v>
      </c>
      <c r="M6" s="1">
        <v>15</v>
      </c>
      <c r="N6" s="1"/>
      <c r="O6" s="1"/>
      <c r="P6" s="1"/>
      <c r="S6" s="1"/>
      <c r="T6" s="16" t="s">
        <v>26</v>
      </c>
      <c r="U6" s="16" t="s">
        <v>27</v>
      </c>
      <c r="V6" s="16" t="s">
        <v>31</v>
      </c>
    </row>
    <row r="7" spans="1:22" x14ac:dyDescent="0.25">
      <c r="A7" s="2">
        <v>84</v>
      </c>
      <c r="B7" s="1">
        <v>72</v>
      </c>
      <c r="C7" s="1" t="s">
        <v>14</v>
      </c>
      <c r="D7" s="1">
        <v>3.2</v>
      </c>
      <c r="E7" s="1" t="s">
        <v>8</v>
      </c>
      <c r="F7" s="5">
        <v>83</v>
      </c>
      <c r="G7" s="5">
        <v>86.2</v>
      </c>
      <c r="H7" s="1" t="s">
        <v>15</v>
      </c>
      <c r="I7" s="1">
        <v>84.6</v>
      </c>
      <c r="J7" s="1">
        <v>2</v>
      </c>
      <c r="K7" s="1">
        <v>20</v>
      </c>
      <c r="L7" s="1">
        <v>0.1</v>
      </c>
      <c r="M7" s="1">
        <v>10</v>
      </c>
      <c r="N7" s="1"/>
      <c r="O7" s="1"/>
      <c r="P7" s="1"/>
      <c r="S7" s="1"/>
      <c r="T7" s="16" t="s">
        <v>32</v>
      </c>
      <c r="U7" s="16"/>
      <c r="V7" s="16"/>
    </row>
    <row r="8" spans="1:22" x14ac:dyDescent="0.25">
      <c r="A8" s="2">
        <v>73</v>
      </c>
      <c r="B8" s="1">
        <v>72</v>
      </c>
      <c r="C8" s="1"/>
      <c r="D8" s="1"/>
      <c r="E8" s="18"/>
      <c r="F8" s="18"/>
      <c r="G8" s="1"/>
      <c r="H8" s="1"/>
      <c r="I8" s="1"/>
      <c r="J8" s="1">
        <v>20</v>
      </c>
      <c r="K8" s="1"/>
      <c r="L8" s="1">
        <v>1</v>
      </c>
      <c r="M8" s="1">
        <v>100</v>
      </c>
      <c r="N8" s="1"/>
      <c r="O8" s="1"/>
      <c r="P8" s="1"/>
      <c r="S8" s="1"/>
      <c r="T8" s="1">
        <v>1</v>
      </c>
      <c r="U8" s="1">
        <f>(Tabla266[[#This Row],[Columna1]]*$R$2)/5</f>
        <v>4</v>
      </c>
      <c r="V8" s="1">
        <f xml:space="preserve"> F2+((Tabla266[[#This Row],[Columna2]]-0)/J2) * $D$5</f>
        <v>87</v>
      </c>
    </row>
    <row r="9" spans="1:22" x14ac:dyDescent="0.25">
      <c r="A9" s="2">
        <v>77</v>
      </c>
      <c r="B9" s="1">
        <v>73</v>
      </c>
      <c r="C9" s="1"/>
      <c r="D9" s="1"/>
      <c r="E9" s="18"/>
      <c r="F9" s="18"/>
      <c r="G9" s="1"/>
      <c r="H9" s="1"/>
      <c r="I9" s="1"/>
      <c r="J9" s="1"/>
      <c r="K9" s="1"/>
      <c r="L9" s="1"/>
      <c r="M9" s="1"/>
      <c r="N9" s="1"/>
      <c r="O9" s="1"/>
      <c r="P9" s="1"/>
      <c r="S9" s="1"/>
      <c r="T9" s="1">
        <v>2</v>
      </c>
      <c r="U9" s="1">
        <f>(Tabla266[[#This Row],[Columna1]]*$R$2)/5</f>
        <v>8</v>
      </c>
      <c r="V9" s="1">
        <f xml:space="preserve"> F2+((Tabla266[[#This Row],[Columna2]]-0)/J2) * $D$5</f>
        <v>107</v>
      </c>
    </row>
    <row r="10" spans="1:22" x14ac:dyDescent="0.25">
      <c r="A10" s="2">
        <v>70</v>
      </c>
      <c r="B10" s="1">
        <v>74</v>
      </c>
      <c r="C10" s="1"/>
      <c r="D10" s="1"/>
      <c r="E10" s="18"/>
      <c r="F10" s="18"/>
      <c r="G10" s="1"/>
      <c r="H10" s="1"/>
      <c r="I10" s="1"/>
      <c r="J10" s="1"/>
      <c r="K10" s="1"/>
      <c r="L10" s="1"/>
      <c r="M10" s="1"/>
      <c r="N10" s="1"/>
      <c r="O10" s="1"/>
      <c r="P10" s="1"/>
      <c r="S10" s="1"/>
      <c r="T10" s="1">
        <v>3</v>
      </c>
      <c r="U10" s="1">
        <f>(Tabla266[[#This Row],[Columna1]]*$R$2)/5</f>
        <v>12</v>
      </c>
      <c r="V10" s="1">
        <f xml:space="preserve"> F2+((Tabla266[[#This Row],[Columna2]]-0)/J2) * $D$5</f>
        <v>127</v>
      </c>
    </row>
    <row r="11" spans="1:22" x14ac:dyDescent="0.25">
      <c r="A11" s="2">
        <v>81</v>
      </c>
      <c r="B11" s="1">
        <v>75</v>
      </c>
      <c r="C11" s="1"/>
      <c r="D11" s="1"/>
      <c r="E11" s="18"/>
      <c r="F11" s="18"/>
      <c r="G11" s="1"/>
      <c r="H11" s="1"/>
      <c r="I11" s="1"/>
      <c r="J11" s="1"/>
      <c r="K11" s="1"/>
      <c r="L11" s="1"/>
      <c r="M11" s="1"/>
      <c r="N11" s="1"/>
      <c r="O11" s="1"/>
      <c r="P11" s="1"/>
      <c r="S11" s="1"/>
      <c r="T11" s="1">
        <v>4</v>
      </c>
      <c r="U11" s="1">
        <f>(Tabla266[[#This Row],[Columna1]]*$R$2)/5</f>
        <v>16</v>
      </c>
      <c r="V11">
        <f xml:space="preserve"> F2+((Tabla266[[#This Row],[Columna2]]-0)/J2) * $D$5</f>
        <v>147</v>
      </c>
    </row>
    <row r="12" spans="1:22" x14ac:dyDescent="0.25">
      <c r="A12" s="2">
        <v>76</v>
      </c>
      <c r="B12" s="1">
        <v>75</v>
      </c>
      <c r="C12" s="1"/>
      <c r="D12" s="1"/>
      <c r="E12" s="18"/>
      <c r="F12" s="18"/>
      <c r="G12" s="1"/>
      <c r="H12" s="1"/>
      <c r="I12" s="1"/>
      <c r="J12" s="1"/>
      <c r="K12" s="1"/>
      <c r="L12" s="1"/>
      <c r="M12" s="1"/>
      <c r="N12" s="1"/>
      <c r="O12" s="1"/>
      <c r="P12" s="1"/>
      <c r="S12" s="1"/>
      <c r="T12" s="16" t="s">
        <v>26</v>
      </c>
      <c r="U12" s="16" t="s">
        <v>27</v>
      </c>
      <c r="V12" s="16" t="s">
        <v>31</v>
      </c>
    </row>
    <row r="13" spans="1:22" x14ac:dyDescent="0.25">
      <c r="A13" s="2">
        <v>72</v>
      </c>
      <c r="B13" s="1">
        <v>76</v>
      </c>
      <c r="C13" s="1"/>
      <c r="D13" s="1"/>
      <c r="E13" s="18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S13" s="1"/>
      <c r="T13" s="16" t="s">
        <v>33</v>
      </c>
      <c r="U13" s="16"/>
      <c r="V13" s="17"/>
    </row>
    <row r="14" spans="1:22" x14ac:dyDescent="0.25">
      <c r="A14" s="2">
        <v>80</v>
      </c>
      <c r="B14" s="1">
        <v>77</v>
      </c>
      <c r="C14" s="1"/>
      <c r="D14" s="1"/>
      <c r="E14" s="18"/>
      <c r="F14" s="18"/>
      <c r="G14" s="1"/>
      <c r="H14" s="1"/>
      <c r="I14" s="1"/>
      <c r="J14" s="1"/>
      <c r="K14" s="1"/>
      <c r="L14" s="1"/>
      <c r="M14" s="1"/>
      <c r="N14" s="1"/>
      <c r="O14" s="1"/>
      <c r="P14" s="1"/>
      <c r="S14" s="1"/>
      <c r="T14" s="1">
        <v>1</v>
      </c>
      <c r="U14" s="1">
        <f>(Tabla377[[#This Row],[Columna1]]*$R$2)/10</f>
        <v>2</v>
      </c>
      <c r="V14" s="12">
        <f xml:space="preserve"> F2+((Tabla377[[#This Row],[Columna2]]-0)/J2) * $D$5</f>
        <v>77</v>
      </c>
    </row>
    <row r="15" spans="1:22" x14ac:dyDescent="0.25">
      <c r="A15" s="2">
        <v>74</v>
      </c>
      <c r="B15" s="1">
        <v>78</v>
      </c>
      <c r="C15" s="1"/>
      <c r="D15" s="1"/>
      <c r="E15" s="18"/>
      <c r="F15" s="18"/>
      <c r="G15" s="1"/>
      <c r="H15" s="1"/>
      <c r="I15" s="1"/>
      <c r="J15" s="1"/>
      <c r="K15" s="1"/>
      <c r="L15" s="1"/>
      <c r="M15" s="1"/>
      <c r="N15" s="1"/>
      <c r="O15" s="1"/>
      <c r="P15" s="1"/>
      <c r="S15" s="1"/>
      <c r="T15" s="1">
        <v>2</v>
      </c>
      <c r="U15" s="1">
        <f>(Tabla377[[#This Row],[Columna1]]*$R$2)/10</f>
        <v>4</v>
      </c>
      <c r="V15" s="11">
        <f xml:space="preserve"> F2+((Tabla377[[#This Row],[Columna2]]-0)/J2) * $D$5</f>
        <v>87</v>
      </c>
    </row>
    <row r="16" spans="1:22" x14ac:dyDescent="0.25">
      <c r="A16" s="2">
        <v>78</v>
      </c>
      <c r="B16" s="1">
        <v>79</v>
      </c>
      <c r="C16" s="1"/>
      <c r="D16" s="1"/>
      <c r="E16" s="18"/>
      <c r="F16" s="18"/>
      <c r="G16" s="1"/>
      <c r="H16" s="1"/>
      <c r="I16" s="1"/>
      <c r="J16" s="1"/>
      <c r="K16" s="1"/>
      <c r="L16" s="1"/>
      <c r="M16" s="1"/>
      <c r="N16" s="1"/>
      <c r="O16" s="1"/>
      <c r="P16" s="1"/>
      <c r="S16" s="1"/>
      <c r="T16" s="1">
        <v>3</v>
      </c>
      <c r="U16" s="1">
        <f>(Tabla377[[#This Row],[Columna1]]*$R$2)/10</f>
        <v>6</v>
      </c>
      <c r="V16" s="12">
        <f xml:space="preserve"> F2+((Tabla377[[#This Row],[Columna2]]-0)/J2) * $D$5</f>
        <v>97</v>
      </c>
    </row>
    <row r="17" spans="1:22" x14ac:dyDescent="0.25">
      <c r="A17" s="2">
        <v>69</v>
      </c>
      <c r="B17" s="1">
        <v>80</v>
      </c>
      <c r="C17" s="1"/>
      <c r="D17" s="1"/>
      <c r="E17" s="18"/>
      <c r="F17" s="18"/>
      <c r="G17" s="1"/>
      <c r="H17" s="1"/>
      <c r="I17" s="1"/>
      <c r="J17" s="1"/>
      <c r="K17" s="1"/>
      <c r="L17" s="1"/>
      <c r="M17" s="1"/>
      <c r="N17" s="1"/>
      <c r="O17" s="1"/>
      <c r="P17" s="1"/>
      <c r="S17" s="1"/>
      <c r="T17" s="1">
        <v>4</v>
      </c>
      <c r="U17" s="1">
        <f>(Tabla377[[#This Row],[Columna1]]*$R$2)/10</f>
        <v>8</v>
      </c>
      <c r="V17" s="11">
        <f xml:space="preserve"> F2+((Tabla377[[#This Row],[Columna2]]-0)/J2) * $D$5</f>
        <v>107</v>
      </c>
    </row>
    <row r="18" spans="1:22" x14ac:dyDescent="0.25">
      <c r="A18" s="2">
        <v>83</v>
      </c>
      <c r="B18" s="1">
        <v>81</v>
      </c>
      <c r="C18" s="1"/>
      <c r="D18" s="1"/>
      <c r="E18" s="18"/>
      <c r="F18" s="18"/>
      <c r="G18" s="1"/>
      <c r="H18" s="1"/>
      <c r="I18" s="1"/>
      <c r="J18" s="1"/>
      <c r="K18" s="1"/>
      <c r="L18" s="1"/>
      <c r="M18" s="1"/>
      <c r="N18" s="1"/>
      <c r="O18" s="1"/>
      <c r="P18" s="1"/>
      <c r="S18" s="1"/>
      <c r="T18" s="1">
        <v>5</v>
      </c>
      <c r="U18" s="1">
        <f>(Tabla377[[#This Row],[Columna1]]*$R$2)/10</f>
        <v>10</v>
      </c>
      <c r="V18" s="12">
        <f xml:space="preserve"> F2+((Tabla377[[#This Row],[Columna2]]-0)/J2) * $D$5</f>
        <v>117</v>
      </c>
    </row>
    <row r="19" spans="1:22" x14ac:dyDescent="0.25">
      <c r="A19" s="2">
        <v>67</v>
      </c>
      <c r="B19" s="1">
        <v>82</v>
      </c>
      <c r="C19" s="1"/>
      <c r="D19" s="1"/>
      <c r="E19" s="18"/>
      <c r="F19" s="18"/>
      <c r="G19" s="1"/>
      <c r="H19" s="1"/>
      <c r="I19" s="1"/>
      <c r="J19" s="1"/>
      <c r="K19" s="1"/>
      <c r="L19" s="1"/>
      <c r="M19" s="1"/>
      <c r="N19" s="1"/>
      <c r="O19" s="1"/>
      <c r="P19" s="1"/>
      <c r="S19" s="1"/>
      <c r="T19" s="1">
        <v>6</v>
      </c>
      <c r="U19" s="1">
        <f>(Tabla377[[#This Row],[Columna1]]*$R$2)/10</f>
        <v>12</v>
      </c>
      <c r="V19" s="11">
        <f xml:space="preserve"> F2+((Tabla377[[#This Row],[Columna2]]-0)/J2) * $D$5</f>
        <v>127</v>
      </c>
    </row>
    <row r="20" spans="1:22" x14ac:dyDescent="0.25">
      <c r="A20" s="2">
        <v>72</v>
      </c>
      <c r="B20" s="1">
        <v>83</v>
      </c>
      <c r="C20" s="1"/>
      <c r="D20" s="1"/>
      <c r="E20" s="18"/>
      <c r="F20" s="18"/>
      <c r="G20" s="1"/>
      <c r="H20" s="1"/>
      <c r="I20" s="1"/>
      <c r="J20" s="1"/>
      <c r="K20" s="1"/>
      <c r="L20" s="1"/>
      <c r="M20" s="1"/>
      <c r="N20" s="1"/>
      <c r="O20" s="1"/>
      <c r="P20" s="1"/>
      <c r="S20" s="1"/>
      <c r="T20" s="1">
        <v>7</v>
      </c>
      <c r="U20" s="1">
        <f>(Tabla377[[#This Row],[Columna1]]*$R$2)/10</f>
        <v>14</v>
      </c>
      <c r="V20" s="12">
        <f xml:space="preserve"> F2+((Tabla377[[#This Row],[Columna2]]-0)/J2) * $D$5</f>
        <v>137</v>
      </c>
    </row>
    <row r="21" spans="1:22" x14ac:dyDescent="0.25">
      <c r="A21" s="2">
        <v>75</v>
      </c>
      <c r="B21" s="3">
        <v>84</v>
      </c>
      <c r="C21" s="1"/>
      <c r="D21" s="1"/>
      <c r="E21" s="18"/>
      <c r="F21" s="18"/>
      <c r="G21" s="1"/>
      <c r="H21" s="1"/>
      <c r="I21" s="1"/>
      <c r="J21" s="1"/>
      <c r="K21" s="1"/>
      <c r="L21" s="1"/>
      <c r="M21" s="1"/>
      <c r="N21" s="1"/>
      <c r="O21" s="1"/>
      <c r="P21" s="1"/>
      <c r="S21" s="1"/>
      <c r="T21" s="1">
        <v>8</v>
      </c>
      <c r="U21" s="1">
        <f>(Tabla377[[#This Row],[Columna1]]*$R$2)/10</f>
        <v>16</v>
      </c>
      <c r="V21" s="11">
        <f xml:space="preserve"> F2+((Tabla377[[#This Row],[Columna2]]-0)/J2) * $D$5</f>
        <v>147</v>
      </c>
    </row>
    <row r="22" spans="1:22" x14ac:dyDescent="0.25">
      <c r="S22" s="1"/>
      <c r="T22" s="1">
        <v>9</v>
      </c>
      <c r="U22" s="1">
        <f>(Tabla377[[#This Row],[Columna1]]*$R$2)/10</f>
        <v>18</v>
      </c>
      <c r="V22" s="12">
        <f xml:space="preserve"> F2+((Tabla377[[#This Row],[Columna2]]-0)/J2) * $D$5</f>
        <v>157</v>
      </c>
    </row>
  </sheetData>
  <mergeCells count="15">
    <mergeCell ref="E20:F20"/>
    <mergeCell ref="E21:F21"/>
    <mergeCell ref="E17:F17"/>
    <mergeCell ref="E18:F18"/>
    <mergeCell ref="E19:F19"/>
    <mergeCell ref="E14:F14"/>
    <mergeCell ref="E15:F15"/>
    <mergeCell ref="E16:F16"/>
    <mergeCell ref="E11:F11"/>
    <mergeCell ref="E12:F12"/>
    <mergeCell ref="E13:F13"/>
    <mergeCell ref="E1:F1"/>
    <mergeCell ref="E8:F8"/>
    <mergeCell ref="E9:F9"/>
    <mergeCell ref="E10:F10"/>
  </mergeCell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0B21-1769-41B8-9769-E72382C3DD3D}">
  <dimension ref="A1:U29"/>
  <sheetViews>
    <sheetView workbookViewId="0">
      <selection activeCell="U14" sqref="U14"/>
    </sheetView>
  </sheetViews>
  <sheetFormatPr baseColWidth="10" defaultRowHeight="15" x14ac:dyDescent="0.25"/>
  <cols>
    <col min="5" max="5" width="1.5703125" bestFit="1" customWidth="1"/>
    <col min="6" max="7" width="4" bestFit="1" customWidth="1"/>
    <col min="8" max="8" width="1.7109375" bestFit="1" customWidth="1"/>
  </cols>
  <sheetData>
    <row r="1" spans="1:21" x14ac:dyDescent="0.25">
      <c r="A1" s="1" t="s">
        <v>0</v>
      </c>
      <c r="B1" s="1" t="s">
        <v>1</v>
      </c>
      <c r="C1" s="1"/>
      <c r="D1" s="1"/>
      <c r="E1" s="18"/>
      <c r="F1" s="18"/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16</v>
      </c>
      <c r="O1" s="1" t="s">
        <v>17</v>
      </c>
      <c r="P1" s="1" t="s">
        <v>18</v>
      </c>
      <c r="Q1" s="10" t="s">
        <v>24</v>
      </c>
      <c r="R1" s="10"/>
      <c r="S1" s="16" t="s">
        <v>25</v>
      </c>
      <c r="T1" s="16" t="s">
        <v>26</v>
      </c>
      <c r="U1" s="16" t="s">
        <v>27</v>
      </c>
    </row>
    <row r="2" spans="1:21" x14ac:dyDescent="0.25">
      <c r="A2" s="7">
        <v>8.1999999999999993</v>
      </c>
      <c r="B2" s="8">
        <v>6.7</v>
      </c>
      <c r="C2" s="1" t="s">
        <v>7</v>
      </c>
      <c r="D2" s="4">
        <v>8.3000000000000007</v>
      </c>
      <c r="E2" s="1" t="s">
        <v>8</v>
      </c>
      <c r="F2" s="5">
        <v>6.7</v>
      </c>
      <c r="G2" s="5">
        <v>7</v>
      </c>
      <c r="H2" s="1" t="s">
        <v>9</v>
      </c>
      <c r="I2" s="1">
        <v>6.9</v>
      </c>
      <c r="J2" s="1">
        <v>4</v>
      </c>
      <c r="K2" s="1">
        <v>4</v>
      </c>
      <c r="L2" s="1">
        <v>0.28999999999999998</v>
      </c>
      <c r="M2" s="1">
        <v>28.57</v>
      </c>
      <c r="N2" s="1" t="s">
        <v>22</v>
      </c>
      <c r="O2" s="1">
        <v>7.5133333330000003</v>
      </c>
      <c r="P2" s="1">
        <v>7.5</v>
      </c>
      <c r="Q2" s="1">
        <f>D5</f>
        <v>14</v>
      </c>
      <c r="R2" s="1"/>
      <c r="S2" s="1" t="s">
        <v>28</v>
      </c>
      <c r="T2" s="1" t="s">
        <v>29</v>
      </c>
      <c r="U2" s="1" t="s">
        <v>30</v>
      </c>
    </row>
    <row r="3" spans="1:21" x14ac:dyDescent="0.25">
      <c r="A3" s="7">
        <v>7.5</v>
      </c>
      <c r="B3" s="1">
        <v>6.8</v>
      </c>
      <c r="C3" s="1" t="s">
        <v>10</v>
      </c>
      <c r="D3" s="3">
        <v>6.7</v>
      </c>
      <c r="E3" s="1" t="s">
        <v>8</v>
      </c>
      <c r="F3" s="5">
        <v>7</v>
      </c>
      <c r="G3" s="5">
        <v>7.4</v>
      </c>
      <c r="H3" s="1" t="s">
        <v>9</v>
      </c>
      <c r="I3" s="1">
        <v>7.2</v>
      </c>
      <c r="J3" s="1">
        <v>2</v>
      </c>
      <c r="K3" s="1">
        <v>6</v>
      </c>
      <c r="L3" s="1">
        <v>0.14000000000000001</v>
      </c>
      <c r="M3" s="1">
        <v>14.29</v>
      </c>
      <c r="N3" s="1" t="s">
        <v>23</v>
      </c>
      <c r="O3" s="1"/>
      <c r="P3" s="1"/>
      <c r="R3" s="1"/>
      <c r="S3" s="1">
        <v>1</v>
      </c>
      <c r="T3" s="1">
        <f>(Tabla15[[#This Row],[Cuartiles]]*$Q$2)/4</f>
        <v>3.5</v>
      </c>
      <c r="U3" s="1">
        <f xml:space="preserve"> F2+((Tabla15[[#This Row],[Columna1]]-0)/J2) * $D$7</f>
        <v>6.9625000000000004</v>
      </c>
    </row>
    <row r="4" spans="1:21" x14ac:dyDescent="0.25">
      <c r="A4" s="7">
        <v>6.8</v>
      </c>
      <c r="B4" s="1">
        <v>6.9</v>
      </c>
      <c r="C4" s="1" t="s">
        <v>11</v>
      </c>
      <c r="D4" s="1">
        <v>1.6</v>
      </c>
      <c r="E4" s="1" t="s">
        <v>8</v>
      </c>
      <c r="F4" s="5">
        <v>7.4</v>
      </c>
      <c r="G4" s="5">
        <v>7.7</v>
      </c>
      <c r="H4" s="1" t="s">
        <v>9</v>
      </c>
      <c r="I4" s="1">
        <v>7.5</v>
      </c>
      <c r="J4" s="1">
        <v>3</v>
      </c>
      <c r="K4" s="1">
        <v>9</v>
      </c>
      <c r="L4" s="1">
        <v>0.21</v>
      </c>
      <c r="M4" s="1">
        <v>21.43</v>
      </c>
      <c r="N4" s="1"/>
      <c r="O4" s="1"/>
      <c r="P4" s="1"/>
      <c r="R4" s="1"/>
      <c r="S4" s="1">
        <v>2</v>
      </c>
      <c r="T4" s="1">
        <f>(Tabla15[[#This Row],[Cuartiles]]*$Q$2)/4</f>
        <v>7</v>
      </c>
      <c r="U4" s="1">
        <f xml:space="preserve"> F3+((Tabla15[[#This Row],[Columna1]]-K2)/J3) * $D$7</f>
        <v>7.45</v>
      </c>
    </row>
    <row r="5" spans="1:21" x14ac:dyDescent="0.25">
      <c r="A5" s="7">
        <v>8</v>
      </c>
      <c r="B5" s="1">
        <v>7</v>
      </c>
      <c r="C5" s="1" t="s">
        <v>12</v>
      </c>
      <c r="D5" s="2">
        <v>14</v>
      </c>
      <c r="E5" s="1" t="s">
        <v>8</v>
      </c>
      <c r="F5" s="5">
        <v>7.7</v>
      </c>
      <c r="G5" s="5">
        <v>8</v>
      </c>
      <c r="H5" s="1" t="s">
        <v>9</v>
      </c>
      <c r="I5" s="1">
        <v>7.9</v>
      </c>
      <c r="J5" s="1">
        <v>3</v>
      </c>
      <c r="K5" s="1">
        <v>12</v>
      </c>
      <c r="L5" s="1">
        <v>0.21</v>
      </c>
      <c r="M5" s="1">
        <v>21.43</v>
      </c>
      <c r="N5" s="1" t="s">
        <v>19</v>
      </c>
      <c r="O5" s="1" t="s">
        <v>20</v>
      </c>
      <c r="P5" s="1" t="s">
        <v>21</v>
      </c>
      <c r="R5" s="1"/>
      <c r="S5" s="1">
        <v>3</v>
      </c>
      <c r="T5" s="1">
        <f>(Tabla15[[#This Row],[Cuartiles]]*$Q$2)/4</f>
        <v>10.5</v>
      </c>
      <c r="U5" s="1"/>
    </row>
    <row r="6" spans="1:21" x14ac:dyDescent="0.25">
      <c r="A6" s="7">
        <v>7.9</v>
      </c>
      <c r="B6" s="1">
        <v>7.2</v>
      </c>
      <c r="C6" s="1" t="s">
        <v>13</v>
      </c>
      <c r="D6" s="6">
        <v>5</v>
      </c>
      <c r="E6" s="1" t="s">
        <v>8</v>
      </c>
      <c r="F6" s="5">
        <v>8</v>
      </c>
      <c r="G6" s="5">
        <v>8.4</v>
      </c>
      <c r="H6" s="1" t="s">
        <v>15</v>
      </c>
      <c r="I6" s="1">
        <v>8.1999999999999993</v>
      </c>
      <c r="J6" s="1">
        <v>2</v>
      </c>
      <c r="K6" s="1">
        <v>14</v>
      </c>
      <c r="L6" s="1">
        <v>0.14000000000000001</v>
      </c>
      <c r="M6" s="1">
        <v>14.29</v>
      </c>
      <c r="N6" s="1">
        <v>0.27695238100000003</v>
      </c>
      <c r="O6" s="1">
        <v>0.52626265400000005</v>
      </c>
      <c r="P6" s="1">
        <v>7.0043831489999997</v>
      </c>
      <c r="R6" s="1"/>
      <c r="S6" s="16" t="s">
        <v>26</v>
      </c>
      <c r="T6" s="16" t="s">
        <v>27</v>
      </c>
      <c r="U6" s="16" t="s">
        <v>31</v>
      </c>
    </row>
    <row r="7" spans="1:21" x14ac:dyDescent="0.25">
      <c r="A7" s="7">
        <v>7.2</v>
      </c>
      <c r="B7" s="1">
        <v>7.3</v>
      </c>
      <c r="C7" s="1" t="s">
        <v>14</v>
      </c>
      <c r="D7" s="1">
        <v>0.3</v>
      </c>
      <c r="E7" s="18"/>
      <c r="F7" s="18"/>
      <c r="G7" s="1"/>
      <c r="H7" s="1"/>
      <c r="I7" s="1"/>
      <c r="J7" s="1">
        <v>14</v>
      </c>
      <c r="K7" s="1"/>
      <c r="L7" s="1">
        <v>1</v>
      </c>
      <c r="M7" s="1">
        <v>100</v>
      </c>
      <c r="N7" s="1"/>
      <c r="O7" s="1"/>
      <c r="P7" s="1"/>
      <c r="R7" s="1"/>
      <c r="S7" s="16" t="s">
        <v>32</v>
      </c>
      <c r="T7" s="16"/>
      <c r="U7" s="16"/>
    </row>
    <row r="8" spans="1:21" x14ac:dyDescent="0.25">
      <c r="A8" s="7">
        <v>8.1</v>
      </c>
      <c r="B8" s="1">
        <v>7.4</v>
      </c>
      <c r="C8" s="1"/>
      <c r="D8" s="1"/>
      <c r="E8" s="18"/>
      <c r="F8" s="18"/>
      <c r="G8" s="1"/>
      <c r="H8" s="1"/>
      <c r="I8" s="1"/>
      <c r="J8" s="1"/>
      <c r="K8" s="1"/>
      <c r="L8" s="1"/>
      <c r="M8" s="1"/>
      <c r="N8" s="1"/>
      <c r="O8" s="1"/>
      <c r="P8" s="1"/>
      <c r="R8" s="1"/>
      <c r="S8" s="1">
        <v>1</v>
      </c>
      <c r="T8" s="1">
        <f>(Tabla26[[#This Row],[Columna1]]*$Q$2)/5</f>
        <v>2.8</v>
      </c>
      <c r="U8" s="1">
        <f xml:space="preserve"> F2+((Tabla26[[#This Row],[Columna2]]-0)/J2) * $D$7</f>
        <v>6.91</v>
      </c>
    </row>
    <row r="9" spans="1:21" x14ac:dyDescent="0.25">
      <c r="A9" s="7">
        <v>7.6</v>
      </c>
      <c r="B9" s="1">
        <v>7.5</v>
      </c>
      <c r="C9" s="1"/>
      <c r="D9" s="1"/>
      <c r="E9" s="18"/>
      <c r="F9" s="18"/>
      <c r="G9" s="1"/>
      <c r="H9" s="1"/>
      <c r="I9" s="1"/>
      <c r="J9" s="1"/>
      <c r="K9" s="1"/>
      <c r="L9" s="1"/>
      <c r="M9" s="1"/>
      <c r="N9" s="1"/>
      <c r="O9" s="1"/>
      <c r="P9" s="1"/>
      <c r="R9" s="1"/>
      <c r="S9" s="1">
        <v>2</v>
      </c>
      <c r="T9" s="1">
        <f>(Tabla26[[#This Row],[Columna1]]*$Q$2)/5</f>
        <v>5.6</v>
      </c>
      <c r="U9" s="1">
        <f xml:space="preserve"> F2+((Tabla26[[#This Row],[Columna2]]-0)/J2) * $D$7</f>
        <v>7.12</v>
      </c>
    </row>
    <row r="10" spans="1:21" x14ac:dyDescent="0.25">
      <c r="A10" s="7">
        <v>6.9</v>
      </c>
      <c r="B10" s="1">
        <v>7.6</v>
      </c>
      <c r="C10" s="1"/>
      <c r="D10" s="1"/>
      <c r="E10" s="18"/>
      <c r="F10" s="18"/>
      <c r="G10" s="1"/>
      <c r="H10" s="1"/>
      <c r="I10" s="1"/>
      <c r="J10" s="1"/>
      <c r="K10" s="1"/>
      <c r="L10" s="1"/>
      <c r="M10" s="1"/>
      <c r="N10" s="1"/>
      <c r="O10" s="1"/>
      <c r="P10" s="1"/>
      <c r="R10" s="1"/>
      <c r="S10" s="1">
        <v>3</v>
      </c>
      <c r="T10" s="1">
        <f>(Tabla26[[#This Row],[Columna1]]*$Q$2)/5</f>
        <v>8.4</v>
      </c>
      <c r="U10" s="1">
        <f xml:space="preserve"> F6+((Tabla26[[#This Row],[Columna2]]-K5)/J6) * $D$7</f>
        <v>7.46</v>
      </c>
    </row>
    <row r="11" spans="1:21" x14ac:dyDescent="0.25">
      <c r="A11" s="7">
        <v>7.8</v>
      </c>
      <c r="B11" s="1">
        <v>7.8</v>
      </c>
      <c r="C11" s="1"/>
      <c r="D11" s="1"/>
      <c r="E11" s="18"/>
      <c r="F11" s="18"/>
      <c r="G11" s="1"/>
      <c r="H11" s="1"/>
      <c r="I11" s="1"/>
      <c r="J11" s="1"/>
      <c r="K11" s="1"/>
      <c r="L11" s="1"/>
      <c r="M11" s="1"/>
      <c r="N11" s="1"/>
      <c r="O11" s="1"/>
      <c r="P11" s="1"/>
      <c r="R11" s="1"/>
      <c r="S11" s="1">
        <v>4</v>
      </c>
      <c r="T11" s="1">
        <f>(Tabla26[[#This Row],[Columna1]]*$Q$2)/5</f>
        <v>11.2</v>
      </c>
      <c r="U11">
        <f xml:space="preserve"> F5+((Tabla26[[#This Row],[Columna2]]-0)/J5) * $D$7</f>
        <v>8.82</v>
      </c>
    </row>
    <row r="12" spans="1:21" x14ac:dyDescent="0.25">
      <c r="A12" s="7">
        <v>7.4</v>
      </c>
      <c r="B12" s="1">
        <v>7.9</v>
      </c>
      <c r="C12" s="1"/>
      <c r="D12" s="1"/>
      <c r="E12" s="18"/>
      <c r="F12" s="18"/>
      <c r="G12" s="1"/>
      <c r="H12" s="1"/>
      <c r="I12" s="1"/>
      <c r="J12" s="1"/>
      <c r="K12" s="1"/>
      <c r="L12" s="1"/>
      <c r="M12" s="1"/>
      <c r="N12" s="1"/>
      <c r="O12" s="1"/>
      <c r="P12" s="1"/>
      <c r="R12" s="1"/>
      <c r="S12" s="16" t="s">
        <v>26</v>
      </c>
      <c r="T12" s="16" t="s">
        <v>27</v>
      </c>
      <c r="U12" s="16" t="s">
        <v>31</v>
      </c>
    </row>
    <row r="13" spans="1:21" x14ac:dyDescent="0.25">
      <c r="A13" s="7">
        <v>6.7</v>
      </c>
      <c r="B13" s="1">
        <v>8</v>
      </c>
      <c r="C13" s="1"/>
      <c r="D13" s="1"/>
      <c r="E13" s="18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R13" s="1"/>
      <c r="S13" s="16" t="s">
        <v>33</v>
      </c>
      <c r="T13" s="16"/>
      <c r="U13" s="17"/>
    </row>
    <row r="14" spans="1:21" x14ac:dyDescent="0.25">
      <c r="A14" s="7">
        <v>8.3000000000000007</v>
      </c>
      <c r="B14" s="1">
        <v>8.1</v>
      </c>
      <c r="C14" s="1"/>
      <c r="D14" s="1"/>
      <c r="E14" s="18"/>
      <c r="F14" s="18"/>
      <c r="G14" s="1"/>
      <c r="H14" s="1"/>
      <c r="I14" s="1"/>
      <c r="J14" s="1"/>
      <c r="K14" s="1"/>
      <c r="L14" s="1"/>
      <c r="M14" s="1"/>
      <c r="N14" s="1"/>
      <c r="O14" s="1"/>
      <c r="P14" s="1"/>
      <c r="R14" s="1"/>
      <c r="S14" s="1">
        <v>1</v>
      </c>
      <c r="T14" s="1">
        <f>(Tabla37[[#This Row],[Columna1]]*$Q$2)/10</f>
        <v>1.4</v>
      </c>
      <c r="U14" s="12">
        <f xml:space="preserve"> F2+((Tabla37[[#This Row],[Columna2]]-0)/J2) * $D$7</f>
        <v>6.8050000000000006</v>
      </c>
    </row>
    <row r="15" spans="1:21" x14ac:dyDescent="0.25">
      <c r="A15" s="7">
        <v>7.3</v>
      </c>
      <c r="B15" s="1">
        <v>8.1999999999999993</v>
      </c>
      <c r="C15" s="1"/>
      <c r="D15" s="1"/>
      <c r="E15" s="18"/>
      <c r="F15" s="18"/>
      <c r="G15" s="1"/>
      <c r="H15" s="1"/>
      <c r="I15" s="1"/>
      <c r="J15" s="1"/>
      <c r="K15" s="1"/>
      <c r="L15" s="1"/>
      <c r="M15" s="1"/>
      <c r="N15" s="1"/>
      <c r="O15" s="1"/>
      <c r="P15" s="1"/>
      <c r="R15" s="1"/>
      <c r="S15" s="1">
        <v>2</v>
      </c>
      <c r="T15" s="1">
        <f>(Tabla37[[#This Row],[Columna1]]*$Q$2)/10</f>
        <v>2.8</v>
      </c>
      <c r="U15" s="11">
        <f xml:space="preserve"> F2+((Tabla37[[#This Row],[Columna2]]-0)/J2) * $D$7</f>
        <v>6.91</v>
      </c>
    </row>
    <row r="16" spans="1:21" x14ac:dyDescent="0.25">
      <c r="A16" s="7">
        <v>7</v>
      </c>
      <c r="B16" s="9">
        <v>8.3000000000000007</v>
      </c>
      <c r="C16" s="1"/>
      <c r="D16" s="1"/>
      <c r="E16" s="18"/>
      <c r="F16" s="18"/>
      <c r="G16" s="1"/>
      <c r="H16" s="18"/>
      <c r="I16" s="18"/>
      <c r="J16" s="1"/>
      <c r="K16" s="1"/>
      <c r="L16" s="1"/>
      <c r="M16" s="1"/>
      <c r="N16" s="1"/>
      <c r="O16" s="1"/>
      <c r="P16" s="1"/>
      <c r="R16" s="1"/>
      <c r="S16" s="1">
        <v>3</v>
      </c>
      <c r="T16" s="1">
        <f>(Tabla37[[#This Row],[Columna1]]*$Q$2)/10</f>
        <v>4.2</v>
      </c>
      <c r="U16" s="12">
        <f xml:space="preserve"> F2+((Tabla37[[#This Row],[Columna2]]-0)/J2) * $D$7</f>
        <v>7.0150000000000006</v>
      </c>
    </row>
    <row r="17" spans="18:21" x14ac:dyDescent="0.25">
      <c r="R17" s="1"/>
      <c r="S17" s="1">
        <v>4</v>
      </c>
      <c r="T17" s="1">
        <f>(Tabla37[[#This Row],[Columna1]]*$Q$2)/10</f>
        <v>5.6</v>
      </c>
      <c r="U17" s="11">
        <f xml:space="preserve"> F2+((Tabla37[[#This Row],[Columna2]]-0)/J2) * $D$7</f>
        <v>7.12</v>
      </c>
    </row>
    <row r="18" spans="18:21" x14ac:dyDescent="0.25">
      <c r="R18" s="1"/>
      <c r="S18" s="1">
        <v>5</v>
      </c>
      <c r="T18" s="1">
        <f>(Tabla37[[#This Row],[Columna1]]*$Q$2)/10</f>
        <v>7</v>
      </c>
      <c r="U18" s="12">
        <f xml:space="preserve"> F3+((Tabla37[[#This Row],[Columna2]]-K2)/J3) * $D$7</f>
        <v>7.45</v>
      </c>
    </row>
    <row r="19" spans="18:21" x14ac:dyDescent="0.25">
      <c r="R19" s="1"/>
      <c r="S19" s="1">
        <v>6</v>
      </c>
      <c r="T19" s="1">
        <f>(Tabla37[[#This Row],[Columna1]]*$Q$2)/10</f>
        <v>8.4</v>
      </c>
      <c r="U19" s="11">
        <f xml:space="preserve"> F6+((Tabla37[[#This Row],[Columna2]]-K5)/J6) * $D$7</f>
        <v>7.46</v>
      </c>
    </row>
    <row r="20" spans="18:21" x14ac:dyDescent="0.25">
      <c r="R20" s="1"/>
      <c r="S20" s="1">
        <v>7</v>
      </c>
      <c r="T20" s="1">
        <f>(Tabla37[[#This Row],[Columna1]]*$Q$2)/10</f>
        <v>9.8000000000000007</v>
      </c>
      <c r="U20" s="12"/>
    </row>
    <row r="21" spans="18:21" x14ac:dyDescent="0.25">
      <c r="R21" s="1"/>
      <c r="S21" s="1">
        <v>8</v>
      </c>
      <c r="T21" s="1">
        <f>(Tabla37[[#This Row],[Columna1]]*$Q$2)/10</f>
        <v>11.2</v>
      </c>
      <c r="U21" s="11"/>
    </row>
    <row r="22" spans="18:21" x14ac:dyDescent="0.25">
      <c r="R22" s="1"/>
      <c r="S22" s="1">
        <v>9</v>
      </c>
      <c r="T22" s="1">
        <f>(Tabla37[[#This Row],[Columna1]]*$Q$2)/10</f>
        <v>12.6</v>
      </c>
      <c r="U22" s="12"/>
    </row>
    <row r="23" spans="18:21" x14ac:dyDescent="0.25">
      <c r="R23" s="1"/>
      <c r="S23" s="1"/>
      <c r="T23" s="1"/>
      <c r="U23" s="1"/>
    </row>
    <row r="24" spans="18:21" x14ac:dyDescent="0.25">
      <c r="R24" s="1"/>
      <c r="S24" s="13"/>
      <c r="T24" s="13"/>
      <c r="U24" s="14"/>
    </row>
    <row r="25" spans="18:21" x14ac:dyDescent="0.25">
      <c r="R25" s="1"/>
      <c r="S25" s="1"/>
      <c r="T25" s="1"/>
      <c r="U25" s="1"/>
    </row>
    <row r="26" spans="18:21" x14ac:dyDescent="0.25">
      <c r="R26" s="1"/>
      <c r="S26" s="13"/>
      <c r="T26" s="13"/>
      <c r="U26" s="14"/>
    </row>
    <row r="27" spans="18:21" x14ac:dyDescent="0.25">
      <c r="R27" s="1"/>
      <c r="S27" s="1"/>
      <c r="T27" s="1"/>
      <c r="U27" s="1"/>
    </row>
    <row r="28" spans="18:21" x14ac:dyDescent="0.25">
      <c r="R28" s="1"/>
      <c r="S28" s="13"/>
      <c r="T28" s="13"/>
      <c r="U28" s="14"/>
    </row>
    <row r="29" spans="18:21" x14ac:dyDescent="0.25">
      <c r="R29" s="1"/>
      <c r="S29" s="15"/>
      <c r="T29" s="15"/>
      <c r="U29" s="15"/>
    </row>
  </sheetData>
  <mergeCells count="12">
    <mergeCell ref="E10:F10"/>
    <mergeCell ref="E11:F11"/>
    <mergeCell ref="E12:F12"/>
    <mergeCell ref="E1:F1"/>
    <mergeCell ref="E7:F7"/>
    <mergeCell ref="E8:F8"/>
    <mergeCell ref="E9:F9"/>
    <mergeCell ref="E16:F16"/>
    <mergeCell ref="H16:I16"/>
    <mergeCell ref="E13:F13"/>
    <mergeCell ref="E14:F14"/>
    <mergeCell ref="E15:F15"/>
  </mergeCell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Bryan Icó Herrera</dc:creator>
  <cp:lastModifiedBy>Jeremy Bryan Icó Herrera</cp:lastModifiedBy>
  <dcterms:created xsi:type="dcterms:W3CDTF">2024-11-02T05:11:59Z</dcterms:created>
  <dcterms:modified xsi:type="dcterms:W3CDTF">2024-11-10T13:43:50Z</dcterms:modified>
</cp:coreProperties>
</file>