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RobotMSN\"/>
    </mc:Choice>
  </mc:AlternateContent>
  <xr:revisionPtr revIDLastSave="0" documentId="13_ncr:1_{4C31273E-CDE2-4081-9293-73C90E2BE386}" xr6:coauthVersionLast="44" xr6:coauthVersionMax="44" xr10:uidLastSave="{00000000-0000-0000-0000-000000000000}"/>
  <bookViews>
    <workbookView xWindow="12750" yWindow="1275" windowWidth="15375" windowHeight="7875" tabRatio="689" xr2:uid="{284895CC-7DE9-430B-8345-47DE5C2A6C23}"/>
  </bookViews>
  <sheets>
    <sheet name="Hoja1 (2)" sheetId="3" r:id="rId1"/>
    <sheet name="Hoja1" sheetId="1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E15" i="3" l="1"/>
  <c r="H4" i="2" l="1"/>
  <c r="C7" i="3"/>
  <c r="B6" i="3"/>
  <c r="B7" i="3" s="1"/>
  <c r="B4" i="3"/>
  <c r="N15" i="3" s="1"/>
  <c r="C6" i="1"/>
  <c r="H24" i="2"/>
  <c r="H2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I2" i="2"/>
  <c r="C7" i="1"/>
  <c r="B6" i="1"/>
  <c r="B7" i="1" s="1"/>
  <c r="B4" i="1"/>
  <c r="M15" i="1" s="1"/>
  <c r="C4" i="1"/>
  <c r="H3" i="2" l="1"/>
  <c r="B10" i="3"/>
  <c r="M15" i="3"/>
  <c r="N15" i="1"/>
  <c r="B10" i="1"/>
  <c r="C10" i="1" s="1"/>
  <c r="C11" i="1" s="1"/>
  <c r="C10" i="3" l="1"/>
  <c r="D10" i="1"/>
  <c r="D11" i="1" s="1"/>
  <c r="C11" i="3" l="1"/>
  <c r="D10" i="3"/>
  <c r="E10" i="1"/>
  <c r="M10" i="1" s="1"/>
  <c r="P10" i="1" s="1"/>
  <c r="F10" i="1"/>
  <c r="D11" i="3" l="1"/>
  <c r="F10" i="3"/>
  <c r="E10" i="3"/>
  <c r="G10" i="1"/>
  <c r="Q10" i="1" s="1"/>
  <c r="N10" i="1"/>
  <c r="M10" i="3" l="1"/>
  <c r="P10" i="3" s="1"/>
  <c r="N10" i="3"/>
  <c r="G10" i="3"/>
  <c r="H10" i="3" s="1"/>
  <c r="H10" i="1"/>
  <c r="H11" i="1" s="1"/>
  <c r="H11" i="3" l="1"/>
  <c r="Q10" i="3"/>
  <c r="I10" i="3"/>
  <c r="J10" i="3" s="1"/>
  <c r="I10" i="1"/>
  <c r="J10" i="1" s="1"/>
  <c r="J11" i="1" s="1"/>
  <c r="B15" i="3" l="1"/>
  <c r="B16" i="3" s="1"/>
  <c r="B20" i="3" s="1"/>
  <c r="K10" i="3"/>
  <c r="J11" i="3"/>
  <c r="B15" i="1"/>
  <c r="B16" i="1" s="1"/>
  <c r="B20" i="1" s="1"/>
  <c r="K10" i="1"/>
  <c r="K11" i="1" s="1"/>
  <c r="C15" i="3" l="1"/>
  <c r="D15" i="3"/>
  <c r="D16" i="3" s="1"/>
  <c r="D20" i="3" s="1"/>
  <c r="C16" i="3"/>
  <c r="C20" i="3" s="1"/>
  <c r="K11" i="3"/>
  <c r="C15" i="1"/>
  <c r="C16" i="1" s="1"/>
  <c r="C20" i="1" s="1"/>
  <c r="I4" i="2" l="1"/>
  <c r="I3" i="2"/>
</calcChain>
</file>

<file path=xl/sharedStrings.xml><?xml version="1.0" encoding="utf-8"?>
<sst xmlns="http://schemas.openxmlformats.org/spreadsheetml/2006/main" count="65" uniqueCount="25">
  <si>
    <t>AnguloB</t>
  </si>
  <si>
    <t>AnguloC</t>
  </si>
  <si>
    <t>Bpuesto</t>
  </si>
  <si>
    <t>Cpuesto</t>
  </si>
  <si>
    <t>g</t>
  </si>
  <si>
    <t>r</t>
  </si>
  <si>
    <t>Radio1</t>
  </si>
  <si>
    <t>Angulo B</t>
  </si>
  <si>
    <t>Angulo Teta</t>
  </si>
  <si>
    <t>x</t>
  </si>
  <si>
    <t>y</t>
  </si>
  <si>
    <t>subida Vertical</t>
  </si>
  <si>
    <t>Ynuevo</t>
  </si>
  <si>
    <t>yNuevo</t>
  </si>
  <si>
    <t>TetaNuevo</t>
  </si>
  <si>
    <t>rNuevoC</t>
  </si>
  <si>
    <t>Bnuevo</t>
  </si>
  <si>
    <t>BpuestoNuevo</t>
  </si>
  <si>
    <t>CpuestoNuevo</t>
  </si>
  <si>
    <t>Cnuevo</t>
  </si>
  <si>
    <t>Salida Motores</t>
  </si>
  <si>
    <t>pos en base</t>
  </si>
  <si>
    <t>angulos mayores a 90</t>
  </si>
  <si>
    <t>menores a 90</t>
  </si>
  <si>
    <t>git chec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</si>
</sst>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DAC4-4144-4C70-91F5-E56707435340}">
  <dimension ref="A2:Q20"/>
  <sheetViews>
    <sheetView tabSelected="1" zoomScale="70" zoomScaleNormal="70" workbookViewId="0">
      <selection activeCell="C4" sqref="C4"/>
    </sheetView>
  </sheetViews>
  <sheetFormatPr baseColWidth="10" defaultRowHeight="15" x14ac:dyDescent="0.25"/>
  <cols>
    <col min="1" max="1" width="2.7109375" customWidth="1"/>
    <col min="2" max="2" width="14.140625" bestFit="1" customWidth="1"/>
    <col min="3" max="3" width="22" bestFit="1" customWidth="1"/>
    <col min="4" max="4" width="14.8554687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40</v>
      </c>
      <c r="C3">
        <v>70</v>
      </c>
      <c r="E3">
        <v>15</v>
      </c>
    </row>
    <row r="4" spans="1:17" x14ac:dyDescent="0.25">
      <c r="A4" t="s">
        <v>5</v>
      </c>
      <c r="B4">
        <f>RADIANS($B$3)</f>
        <v>0.69813170079773179</v>
      </c>
      <c r="C4" t="s">
        <v>24</v>
      </c>
    </row>
    <row r="5" spans="1:17" x14ac:dyDescent="0.25">
      <c r="B5" t="s">
        <v>2</v>
      </c>
      <c r="C5" t="s">
        <v>3</v>
      </c>
    </row>
    <row r="6" spans="1:17" x14ac:dyDescent="0.25">
      <c r="A6" t="s">
        <v>4</v>
      </c>
      <c r="B6">
        <f>90-B3</f>
        <v>50</v>
      </c>
      <c r="C6">
        <f>C3</f>
        <v>70</v>
      </c>
    </row>
    <row r="7" spans="1:17" x14ac:dyDescent="0.25">
      <c r="A7" t="s">
        <v>5</v>
      </c>
      <c r="B7">
        <f>RADIANS(B6)</f>
        <v>0.87266462599716477</v>
      </c>
      <c r="C7">
        <f>RADIANS(C6)</f>
        <v>1.2217304763960306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91.772229816167368</v>
      </c>
      <c r="C10">
        <f>ASIN((SIN(C7)*80)/B10)</f>
        <v>0.95993108859688125</v>
      </c>
      <c r="D10">
        <f>B7-C10</f>
        <v>-8.7266462599716488E-2</v>
      </c>
      <c r="E10">
        <f>B10*COS(D10)</f>
        <v>91.423008774923133</v>
      </c>
      <c r="F10">
        <f>B10*SIN(D10)</f>
        <v>-7.9984768532368484</v>
      </c>
      <c r="G10">
        <f>F10+E3</f>
        <v>7.0015231467631516</v>
      </c>
      <c r="H10">
        <f>ATAN2(E10,G10)</f>
        <v>7.6434620139039886E-2</v>
      </c>
      <c r="I10">
        <f>G10/SIN(H10)</f>
        <v>91.690718504297564</v>
      </c>
      <c r="J10">
        <f>ACOS(((80^2)-(80^2)-I10^2)/(-2*80*I10))</f>
        <v>0.9605528716457965</v>
      </c>
      <c r="K10">
        <f>ASIN(((SIN(J10)*I10)/80))</f>
        <v>1.2204869102981997</v>
      </c>
      <c r="M10">
        <f>E10</f>
        <v>91.423008774923133</v>
      </c>
      <c r="N10">
        <f>F10</f>
        <v>-7.9984768532368484</v>
      </c>
      <c r="P10">
        <f>M10</f>
        <v>91.423008774923133</v>
      </c>
      <c r="Q10">
        <f>G10</f>
        <v>7.0015231467631516</v>
      </c>
    </row>
    <row r="11" spans="1:17" x14ac:dyDescent="0.25">
      <c r="A11" t="s">
        <v>4</v>
      </c>
      <c r="C11">
        <f>DEGREES(C10)</f>
        <v>55</v>
      </c>
      <c r="D11">
        <f>DEGREES(D10)</f>
        <v>-5.0000000000000009</v>
      </c>
      <c r="H11">
        <f>DEGREES(H10)</f>
        <v>4.3793811426526306</v>
      </c>
      <c r="J11">
        <f>DEGREES(J10)</f>
        <v>55.035625544475621</v>
      </c>
      <c r="K11">
        <f>DEGREES(K10)</f>
        <v>69.928748911048729</v>
      </c>
    </row>
    <row r="12" spans="1:17" x14ac:dyDescent="0.25">
      <c r="C12" t="s">
        <v>22</v>
      </c>
      <c r="D12" t="s">
        <v>23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-0.16432286578767152</v>
      </c>
      <c r="C15">
        <f>PI()-K10-C7</f>
        <v>0.69937526689556284</v>
      </c>
      <c r="D15">
        <f>K10-C7</f>
        <v>-1.2435660978309393E-3</v>
      </c>
      <c r="E15">
        <f>PI()/2</f>
        <v>1.5707963267948966</v>
      </c>
      <c r="M15">
        <f>80*COS(B4)</f>
        <v>61.283555449518239</v>
      </c>
      <c r="N15">
        <f>SIN(B4)*80</f>
        <v>51.42300877492314</v>
      </c>
    </row>
    <row r="16" spans="1:17" x14ac:dyDescent="0.25">
      <c r="A16" t="s">
        <v>4</v>
      </c>
      <c r="B16">
        <f>DEGREES(B15)</f>
        <v>-9.4150066871282458</v>
      </c>
      <c r="C16">
        <f>DEGREES(C15)</f>
        <v>40.071251088951271</v>
      </c>
      <c r="D16">
        <f>DEGREES(D15)</f>
        <v>-7.1251088951265654E-2</v>
      </c>
    </row>
    <row r="19" spans="2:4" x14ac:dyDescent="0.25">
      <c r="B19" t="s">
        <v>20</v>
      </c>
    </row>
    <row r="20" spans="2:4" x14ac:dyDescent="0.25">
      <c r="B20">
        <f>B16</f>
        <v>-9.4150066871282458</v>
      </c>
      <c r="C20">
        <f>C16</f>
        <v>40.071251088951271</v>
      </c>
      <c r="D20">
        <f>D16</f>
        <v>-7.1251088951265654E-2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3C0F-5B47-468C-96D9-0E89D0B35A58}">
  <dimension ref="A2:Q20"/>
  <sheetViews>
    <sheetView workbookViewId="0">
      <selection activeCell="D16" sqref="D16"/>
    </sheetView>
  </sheetViews>
  <sheetFormatPr baseColWidth="10" defaultRowHeight="15" x14ac:dyDescent="0.25"/>
  <cols>
    <col min="1" max="1" width="2.7109375" customWidth="1"/>
    <col min="2" max="2" width="14.14062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30</v>
      </c>
      <c r="C3">
        <v>0</v>
      </c>
      <c r="E3">
        <v>20</v>
      </c>
    </row>
    <row r="4" spans="1:17" x14ac:dyDescent="0.25">
      <c r="A4" t="s">
        <v>5</v>
      </c>
      <c r="B4">
        <f>RADIANS($B$3)</f>
        <v>0.52359877559829882</v>
      </c>
      <c r="C4">
        <f>RADIANS($C$3)</f>
        <v>0</v>
      </c>
    </row>
    <row r="5" spans="1:17" x14ac:dyDescent="0.25">
      <c r="B5" t="s">
        <v>2</v>
      </c>
      <c r="C5" t="s">
        <v>3</v>
      </c>
    </row>
    <row r="6" spans="1:17" x14ac:dyDescent="0.25">
      <c r="A6" t="s">
        <v>4</v>
      </c>
      <c r="B6">
        <f>90-B3</f>
        <v>60</v>
      </c>
      <c r="C6">
        <f>90-(-C3)</f>
        <v>90</v>
      </c>
    </row>
    <row r="7" spans="1:17" x14ac:dyDescent="0.25">
      <c r="A7" t="s">
        <v>5</v>
      </c>
      <c r="B7">
        <f>RADIANS(B6)</f>
        <v>1.0471975511965976</v>
      </c>
      <c r="C7">
        <f>RADIANS(C6)</f>
        <v>1.5707963267948966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113.13708498984761</v>
      </c>
      <c r="C10">
        <f>ASIN((SIN(C7)*80)/B10)</f>
        <v>0.78539816339744828</v>
      </c>
      <c r="D10">
        <f>B7-C10</f>
        <v>0.26179938779914935</v>
      </c>
      <c r="E10">
        <f>B10*COS(D10)</f>
        <v>109.2820323027551</v>
      </c>
      <c r="F10">
        <f>B10*SIN(D10)</f>
        <v>29.282032302755084</v>
      </c>
      <c r="G10">
        <f>F10+E3</f>
        <v>49.282032302755084</v>
      </c>
      <c r="H10">
        <f>ATAN2(E10,G10)</f>
        <v>0.42365355024859697</v>
      </c>
      <c r="I10">
        <f>G10/SIN(H10)</f>
        <v>119.88027899579731</v>
      </c>
      <c r="J10">
        <f>ACOS(((80^2)-(80^2)-I10^2)/(-2*80*I10))</f>
        <v>0.72386478059379045</v>
      </c>
      <c r="K10">
        <f>ASIN(((SIN(J10)*I10)/80))</f>
        <v>1.44772956118758</v>
      </c>
      <c r="M10">
        <f>E10</f>
        <v>109.2820323027551</v>
      </c>
      <c r="N10">
        <f>F10</f>
        <v>29.282032302755084</v>
      </c>
      <c r="P10">
        <f>M10</f>
        <v>109.2820323027551</v>
      </c>
      <c r="Q10">
        <f>G10</f>
        <v>49.282032302755084</v>
      </c>
    </row>
    <row r="11" spans="1:17" x14ac:dyDescent="0.25">
      <c r="A11" t="s">
        <v>4</v>
      </c>
      <c r="C11">
        <f>DEGREES(C10)</f>
        <v>45</v>
      </c>
      <c r="D11">
        <f>DEGREES(D10)</f>
        <v>14.999999999999996</v>
      </c>
      <c r="H11">
        <f>DEGREES(H10)</f>
        <v>24.273560404978156</v>
      </c>
      <c r="J11">
        <f>DEGREES(J10)</f>
        <v>41.474396866187526</v>
      </c>
      <c r="K11">
        <f>DEGREES(K10)</f>
        <v>82.948793732375009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-0.10032077964578989</v>
      </c>
      <c r="C15">
        <f>3.1416-K10-C7</f>
        <v>0.12307411201752338</v>
      </c>
      <c r="M15">
        <f>80*COS(B4)</f>
        <v>69.282032302755098</v>
      </c>
      <c r="N15">
        <f>SIN(B4)*80</f>
        <v>39.999999999999993</v>
      </c>
    </row>
    <row r="16" spans="1:17" x14ac:dyDescent="0.25">
      <c r="A16" t="s">
        <v>4</v>
      </c>
      <c r="B16">
        <f>DEGREES(B15)</f>
        <v>-5.7479572711656948</v>
      </c>
      <c r="C16">
        <f>DEGREES(C15)</f>
        <v>7.0516271859244153</v>
      </c>
    </row>
    <row r="19" spans="2:3" x14ac:dyDescent="0.25">
      <c r="B19" t="s">
        <v>20</v>
      </c>
    </row>
    <row r="20" spans="2:3" x14ac:dyDescent="0.25">
      <c r="B20">
        <f>B16</f>
        <v>-5.7479572711656948</v>
      </c>
      <c r="C20">
        <f>C16*-1</f>
        <v>-7.0516271859244153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1EFA-9C4B-44E1-9113-BE3BB6E87F7B}">
  <dimension ref="A2:I24"/>
  <sheetViews>
    <sheetView workbookViewId="0">
      <selection activeCell="C2" sqref="C2"/>
    </sheetView>
  </sheetViews>
  <sheetFormatPr baseColWidth="10" defaultRowHeight="15" x14ac:dyDescent="0.25"/>
  <cols>
    <col min="6" max="6" width="3.42578125" customWidth="1"/>
    <col min="7" max="7" width="3.28515625" customWidth="1"/>
  </cols>
  <sheetData>
    <row r="2" spans="1:9" x14ac:dyDescent="0.25">
      <c r="A2">
        <v>0</v>
      </c>
      <c r="C2">
        <v>25</v>
      </c>
      <c r="E2">
        <v>109</v>
      </c>
      <c r="H2">
        <f t="shared" ref="H2:H15" si="0">C2-C1</f>
        <v>25</v>
      </c>
      <c r="I2">
        <f t="shared" ref="I2:I15" si="1">E2-E1</f>
        <v>109</v>
      </c>
    </row>
    <row r="3" spans="1:9" x14ac:dyDescent="0.25">
      <c r="A3">
        <v>0</v>
      </c>
      <c r="C3">
        <v>25</v>
      </c>
      <c r="E3">
        <v>94</v>
      </c>
      <c r="H3">
        <f t="shared" si="0"/>
        <v>0</v>
      </c>
      <c r="I3">
        <f t="shared" si="1"/>
        <v>-15</v>
      </c>
    </row>
    <row r="4" spans="1:9" x14ac:dyDescent="0.25">
      <c r="A4">
        <v>28</v>
      </c>
      <c r="C4">
        <v>33</v>
      </c>
      <c r="E4">
        <v>104</v>
      </c>
      <c r="H4">
        <f t="shared" si="0"/>
        <v>8</v>
      </c>
      <c r="I4">
        <f t="shared" si="1"/>
        <v>10</v>
      </c>
    </row>
    <row r="5" spans="1:9" x14ac:dyDescent="0.25">
      <c r="A5">
        <v>28</v>
      </c>
      <c r="C5">
        <v>29</v>
      </c>
      <c r="E5">
        <v>94</v>
      </c>
      <c r="H5">
        <f t="shared" si="0"/>
        <v>-4</v>
      </c>
      <c r="I5">
        <f t="shared" si="1"/>
        <v>-10</v>
      </c>
    </row>
    <row r="6" spans="1:9" x14ac:dyDescent="0.25">
      <c r="A6">
        <v>-33</v>
      </c>
      <c r="C6">
        <v>20</v>
      </c>
      <c r="E6">
        <v>113</v>
      </c>
      <c r="H6">
        <f t="shared" si="0"/>
        <v>-9</v>
      </c>
      <c r="I6">
        <f t="shared" si="1"/>
        <v>19</v>
      </c>
    </row>
    <row r="7" spans="1:9" x14ac:dyDescent="0.25">
      <c r="A7">
        <v>-33</v>
      </c>
      <c r="C7">
        <v>23</v>
      </c>
      <c r="E7">
        <v>93</v>
      </c>
      <c r="H7">
        <f t="shared" si="0"/>
        <v>3</v>
      </c>
      <c r="I7">
        <f t="shared" si="1"/>
        <v>-20</v>
      </c>
    </row>
    <row r="8" spans="1:9" x14ac:dyDescent="0.25">
      <c r="A8">
        <v>-19</v>
      </c>
      <c r="C8">
        <v>37</v>
      </c>
      <c r="E8">
        <v>100</v>
      </c>
      <c r="H8">
        <f t="shared" si="0"/>
        <v>14</v>
      </c>
      <c r="I8">
        <f t="shared" si="1"/>
        <v>7</v>
      </c>
    </row>
    <row r="9" spans="1:9" x14ac:dyDescent="0.25">
      <c r="A9">
        <v>-19</v>
      </c>
      <c r="C9">
        <v>31</v>
      </c>
      <c r="E9">
        <v>93</v>
      </c>
      <c r="H9">
        <f t="shared" si="0"/>
        <v>-6</v>
      </c>
      <c r="I9">
        <f t="shared" si="1"/>
        <v>-7</v>
      </c>
    </row>
    <row r="10" spans="1:9" x14ac:dyDescent="0.25">
      <c r="H10">
        <f t="shared" si="0"/>
        <v>-31</v>
      </c>
      <c r="I10">
        <f t="shared" si="1"/>
        <v>-93</v>
      </c>
    </row>
    <row r="11" spans="1:9" x14ac:dyDescent="0.25">
      <c r="H11">
        <f t="shared" si="0"/>
        <v>0</v>
      </c>
      <c r="I11">
        <f t="shared" si="1"/>
        <v>0</v>
      </c>
    </row>
    <row r="12" spans="1:9" x14ac:dyDescent="0.25">
      <c r="H12">
        <f t="shared" si="0"/>
        <v>0</v>
      </c>
      <c r="I12">
        <f t="shared" si="1"/>
        <v>0</v>
      </c>
    </row>
    <row r="13" spans="1:9" x14ac:dyDescent="0.25">
      <c r="H13">
        <f t="shared" si="0"/>
        <v>0</v>
      </c>
      <c r="I13">
        <f t="shared" si="1"/>
        <v>0</v>
      </c>
    </row>
    <row r="14" spans="1:9" x14ac:dyDescent="0.25">
      <c r="H14">
        <f t="shared" si="0"/>
        <v>0</v>
      </c>
      <c r="I14">
        <f t="shared" si="1"/>
        <v>0</v>
      </c>
    </row>
    <row r="15" spans="1:9" x14ac:dyDescent="0.25">
      <c r="H15">
        <f t="shared" si="0"/>
        <v>0</v>
      </c>
      <c r="I15">
        <f t="shared" si="1"/>
        <v>0</v>
      </c>
    </row>
    <row r="24" spans="4:8" x14ac:dyDescent="0.25">
      <c r="D24">
        <v>33</v>
      </c>
      <c r="E24">
        <v>-21</v>
      </c>
      <c r="H24">
        <f>D24-E24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2020-10-21T19:32:05Z</dcterms:created>
  <dcterms:modified xsi:type="dcterms:W3CDTF">2020-10-27T00:04:43Z</dcterms:modified>
</cp:coreProperties>
</file>