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rytandy/Dev/47products/Products/Neighbour Approved/Neighbour-Approved/docs/"/>
    </mc:Choice>
  </mc:AlternateContent>
  <xr:revisionPtr revIDLastSave="0" documentId="13_ncr:1_{73598F14-05F1-1940-8646-016A5E82CFC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TAM_SAM_SOM_Model" sheetId="1" r:id="rId1"/>
    <sheet name="Definitions" sheetId="3" r:id="rId2"/>
    <sheet name="Settings" sheetId="4" r:id="rId3"/>
    <sheet name="TAM" sheetId="5" r:id="rId4"/>
    <sheet name="SAM" sheetId="6" r:id="rId5"/>
    <sheet name="SOM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8" i="1"/>
  <c r="D10" i="1"/>
  <c r="G10" i="1" s="1"/>
  <c r="C12" i="1"/>
  <c r="F12" i="1" s="1"/>
  <c r="C13" i="1"/>
  <c r="F13" i="1" s="1"/>
  <c r="C8" i="1"/>
  <c r="D8" i="1" s="1"/>
  <c r="G8" i="1" s="1"/>
  <c r="B15" i="1"/>
  <c r="C15" i="1" s="1"/>
  <c r="F15" i="1" s="1"/>
  <c r="B14" i="1"/>
  <c r="C14" i="1" s="1"/>
  <c r="F14" i="1" s="1"/>
  <c r="B13" i="1"/>
  <c r="B12" i="1"/>
  <c r="B11" i="1"/>
  <c r="C11" i="1" s="1"/>
  <c r="F11" i="1" s="1"/>
  <c r="B10" i="1"/>
  <c r="C10" i="1" s="1"/>
  <c r="F10" i="1" s="1"/>
  <c r="B9" i="1"/>
  <c r="C9" i="1" s="1"/>
  <c r="F9" i="1" s="1"/>
  <c r="D12" i="1" l="1"/>
  <c r="G12" i="1" s="1"/>
  <c r="F8" i="1"/>
  <c r="D13" i="1"/>
  <c r="G13" i="1" s="1"/>
  <c r="D11" i="1"/>
  <c r="G11" i="1" s="1"/>
  <c r="D15" i="1"/>
  <c r="G15" i="1" s="1"/>
  <c r="D14" i="1"/>
  <c r="G14" i="1" s="1"/>
  <c r="D9" i="1"/>
  <c r="G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Barry Tandy</author>
  </authors>
  <commentList>
    <comment ref="B7" authorId="0" shapeId="0" xr:uid="{71ED6003-B6F9-014E-9BA4-9A1005FE595C}">
      <text>
        <r>
          <rPr>
            <b/>
            <sz val="10"/>
            <color rgb="FF000000"/>
            <rFont val="Tahoma"/>
            <family val="2"/>
          </rPr>
          <t>Barry Tandy: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revenue opportunity across all potential communities.</t>
        </r>
      </text>
    </comment>
    <comment ref="C7" authorId="0" shapeId="0" xr:uid="{5B34F7E0-A0FC-0149-8CA6-DC0CCEB90BF5}">
      <text>
        <r>
          <rPr>
            <b/>
            <sz val="10"/>
            <color rgb="FF000000"/>
            <rFont val="Tahoma"/>
            <family val="2"/>
          </rPr>
          <t>Barry Tandy: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Revenue opportunity in communities where the platform can realistically be adopted.</t>
        </r>
      </text>
    </comment>
    <comment ref="D7" authorId="0" shapeId="0" xr:uid="{5BCECDA4-212C-8D46-B661-C4DCF48B92FF}">
      <text>
        <r>
          <rPr>
            <b/>
            <sz val="10"/>
            <color rgb="FF000000"/>
            <rFont val="Tahoma"/>
            <family val="2"/>
          </rPr>
          <t>Barry Tandy: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Revenue opportunity based on communities the platform can serve in the next 3-5 years.</t>
        </r>
      </text>
    </comment>
  </commentList>
</comments>
</file>

<file path=xl/sharedStrings.xml><?xml version="1.0" encoding="utf-8"?>
<sst xmlns="http://schemas.openxmlformats.org/spreadsheetml/2006/main" count="14" uniqueCount="14">
  <si>
    <t>Year</t>
  </si>
  <si>
    <t>TAM (Number of Communities)</t>
  </si>
  <si>
    <t>SAM (Number of Communities)</t>
  </si>
  <si>
    <t>SOM (Number of Communities)</t>
  </si>
  <si>
    <t>Total Market Value (TAM) (ZAR)</t>
  </si>
  <si>
    <t>Total Market Value (SAM) (ZAR)</t>
  </si>
  <si>
    <t>Total Market Value (SOM) (ZAR)</t>
  </si>
  <si>
    <t>Year on Year Increase</t>
  </si>
  <si>
    <t>Annual Subscription</t>
  </si>
  <si>
    <t>SAM Ratio</t>
  </si>
  <si>
    <t>SOM Ratio</t>
  </si>
  <si>
    <t>Definition</t>
  </si>
  <si>
    <t>Term</t>
  </si>
  <si>
    <t>Calculation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</si>
</sst>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9" formatCode="_(* #,##0_);_(* \(#,##0\);_(* &quot;-&quot;??_);_(@_)"/>
    <numFmt numFmtId="176" formatCode="&quot;R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169" fontId="0" fillId="0" borderId="0" xfId="1" applyNumberFormat="1" applyFont="1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176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2"/>
  <sheetViews>
    <sheetView tabSelected="1" zoomScale="150" zoomScaleNormal="150" workbookViewId="0">
      <selection activeCell="C11" sqref="C11"/>
    </sheetView>
  </sheetViews>
  <sheetFormatPr baseColWidth="10" defaultColWidth="8.83203125" defaultRowHeight="15" x14ac:dyDescent="0.2"/>
  <cols>
    <col min="1" max="1" width="5.1640625" bestFit="1" customWidth="1"/>
    <col min="2" max="3" width="25.83203125" bestFit="1" customWidth="1"/>
    <col min="4" max="4" width="26" bestFit="1" customWidth="1"/>
    <col min="5" max="5" width="26.1640625" bestFit="1" customWidth="1"/>
    <col min="6" max="6" width="29.83203125" bestFit="1" customWidth="1"/>
    <col min="7" max="7" width="26.33203125" bestFit="1" customWidth="1"/>
    <col min="8" max="8" width="35.33203125" bestFit="1" customWidth="1"/>
    <col min="9" max="9" width="28.33203125" bestFit="1" customWidth="1"/>
    <col min="10" max="10" width="21" bestFit="1" customWidth="1"/>
  </cols>
  <sheetData>
    <row r="2" spans="1:7" x14ac:dyDescent="0.2">
      <c r="B2" t="s">
        <v>7</v>
      </c>
      <c r="C2" s="4">
        <v>0.05</v>
      </c>
    </row>
    <row r="3" spans="1:7" x14ac:dyDescent="0.2">
      <c r="B3" t="s">
        <v>8</v>
      </c>
      <c r="C3" s="5">
        <v>1200</v>
      </c>
    </row>
    <row r="4" spans="1:7" x14ac:dyDescent="0.2">
      <c r="B4" t="s">
        <v>9</v>
      </c>
      <c r="C4" s="6">
        <v>0.6</v>
      </c>
    </row>
    <row r="5" spans="1:7" x14ac:dyDescent="0.2">
      <c r="B5" t="s">
        <v>10</v>
      </c>
      <c r="C5" s="6">
        <v>0.05</v>
      </c>
    </row>
    <row r="7" spans="1:7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7" x14ac:dyDescent="0.2">
      <c r="A8">
        <v>2023</v>
      </c>
      <c r="B8" s="3">
        <v>70000</v>
      </c>
      <c r="C8" s="3">
        <f>PRODUCT(B8,$C$4)</f>
        <v>42000</v>
      </c>
      <c r="D8" s="3">
        <f>PRODUCT(C8,$C$5)</f>
        <v>2100</v>
      </c>
      <c r="E8" s="3">
        <f>B8*$C$3</f>
        <v>84000000</v>
      </c>
      <c r="F8" s="3">
        <f>C8*$C$3</f>
        <v>50400000</v>
      </c>
      <c r="G8" s="3">
        <f>D8*$C$3</f>
        <v>2520000</v>
      </c>
    </row>
    <row r="9" spans="1:7" x14ac:dyDescent="0.2">
      <c r="A9">
        <v>2024</v>
      </c>
      <c r="B9" s="3">
        <f>70000*(1+$C$2)^1</f>
        <v>73500</v>
      </c>
      <c r="C9" s="3">
        <f t="shared" ref="C9:C15" si="0">PRODUCT(B9,$C$4)</f>
        <v>44100</v>
      </c>
      <c r="D9" s="3">
        <f t="shared" ref="D9:D15" si="1">PRODUCT(C9,$C$5)</f>
        <v>2205</v>
      </c>
      <c r="E9" s="3">
        <f t="shared" ref="E9:E15" si="2">B9*$C$3</f>
        <v>88200000</v>
      </c>
      <c r="F9" s="3">
        <f t="shared" ref="F9:F15" si="3">C9*$C$3</f>
        <v>52920000</v>
      </c>
      <c r="G9" s="3">
        <f t="shared" ref="G9:G15" si="4">D9*$C$3</f>
        <v>2646000</v>
      </c>
    </row>
    <row r="10" spans="1:7" x14ac:dyDescent="0.2">
      <c r="A10">
        <v>2025</v>
      </c>
      <c r="B10" s="3">
        <f>70000*(1+$C$2)^2</f>
        <v>77175</v>
      </c>
      <c r="C10" s="3">
        <f t="shared" si="0"/>
        <v>46305</v>
      </c>
      <c r="D10" s="3">
        <f t="shared" si="1"/>
        <v>2315.25</v>
      </c>
      <c r="E10" s="3">
        <f t="shared" si="2"/>
        <v>92610000</v>
      </c>
      <c r="F10" s="3">
        <f t="shared" si="3"/>
        <v>55566000</v>
      </c>
      <c r="G10" s="3">
        <f t="shared" si="4"/>
        <v>2778300</v>
      </c>
    </row>
    <row r="11" spans="1:7" x14ac:dyDescent="0.2">
      <c r="A11">
        <v>2026</v>
      </c>
      <c r="B11" s="3">
        <f>70000*(1+$C$2)^3</f>
        <v>81033.750000000015</v>
      </c>
      <c r="C11" s="3">
        <f t="shared" si="0"/>
        <v>48620.250000000007</v>
      </c>
      <c r="D11" s="3">
        <f t="shared" si="1"/>
        <v>2431.0125000000003</v>
      </c>
      <c r="E11" s="3">
        <f t="shared" si="2"/>
        <v>97240500.000000015</v>
      </c>
      <c r="F11" s="3">
        <f t="shared" si="3"/>
        <v>58344300.000000007</v>
      </c>
      <c r="G11" s="3">
        <f t="shared" si="4"/>
        <v>2917215.0000000005</v>
      </c>
    </row>
    <row r="12" spans="1:7" x14ac:dyDescent="0.2">
      <c r="A12">
        <v>2027</v>
      </c>
      <c r="B12" s="3">
        <f>70000*(1+$C$2)^4</f>
        <v>85085.4375</v>
      </c>
      <c r="C12" s="3">
        <f t="shared" si="0"/>
        <v>51051.262499999997</v>
      </c>
      <c r="D12" s="3">
        <f t="shared" si="1"/>
        <v>2552.5631250000001</v>
      </c>
      <c r="E12" s="3">
        <f t="shared" si="2"/>
        <v>102102525</v>
      </c>
      <c r="F12" s="3">
        <f t="shared" si="3"/>
        <v>61261515</v>
      </c>
      <c r="G12" s="3">
        <f t="shared" si="4"/>
        <v>3063075.75</v>
      </c>
    </row>
    <row r="13" spans="1:7" x14ac:dyDescent="0.2">
      <c r="A13">
        <v>2028</v>
      </c>
      <c r="B13" s="3">
        <f>70000*(1+$C$2)^5</f>
        <v>89339.709375000006</v>
      </c>
      <c r="C13" s="3">
        <f t="shared" si="0"/>
        <v>53603.825625000005</v>
      </c>
      <c r="D13" s="3">
        <f t="shared" si="1"/>
        <v>2680.1912812500004</v>
      </c>
      <c r="E13" s="3">
        <f t="shared" si="2"/>
        <v>107207651.25</v>
      </c>
      <c r="F13" s="3">
        <f t="shared" si="3"/>
        <v>64324590.750000007</v>
      </c>
      <c r="G13" s="3">
        <f t="shared" si="4"/>
        <v>3216229.5375000006</v>
      </c>
    </row>
    <row r="14" spans="1:7" x14ac:dyDescent="0.2">
      <c r="A14">
        <v>2029</v>
      </c>
      <c r="B14" s="3">
        <f>70000*(1+$C$2)^6</f>
        <v>93806.694843749996</v>
      </c>
      <c r="C14" s="3">
        <f t="shared" si="0"/>
        <v>56284.016906249999</v>
      </c>
      <c r="D14" s="3">
        <f t="shared" si="1"/>
        <v>2814.2008453125</v>
      </c>
      <c r="E14" s="3">
        <f t="shared" si="2"/>
        <v>112568033.8125</v>
      </c>
      <c r="F14" s="3">
        <f t="shared" si="3"/>
        <v>67540820.287499994</v>
      </c>
      <c r="G14" s="3">
        <f t="shared" si="4"/>
        <v>3377041.0143749998</v>
      </c>
    </row>
    <row r="15" spans="1:7" x14ac:dyDescent="0.2">
      <c r="A15">
        <v>2030</v>
      </c>
      <c r="B15" s="3">
        <f>70000*(1+$C$2)^7</f>
        <v>98497.029585937518</v>
      </c>
      <c r="C15" s="3">
        <f t="shared" si="0"/>
        <v>59098.217751562508</v>
      </c>
      <c r="D15" s="3">
        <f t="shared" si="1"/>
        <v>2954.9108875781258</v>
      </c>
      <c r="E15" s="3">
        <f t="shared" si="2"/>
        <v>118196435.50312503</v>
      </c>
      <c r="F15" s="3">
        <f t="shared" si="3"/>
        <v>70917861.30187501</v>
      </c>
      <c r="G15" s="3">
        <f t="shared" si="4"/>
        <v>3545893.0650937511</v>
      </c>
    </row>
    <row r="24" spans="7:9" x14ac:dyDescent="0.2">
      <c r="G24" s="2"/>
      <c r="H24" s="2"/>
      <c r="I24" s="4"/>
    </row>
    <row r="25" spans="7:9" x14ac:dyDescent="0.2">
      <c r="H25" s="1"/>
    </row>
    <row r="26" spans="7:9" x14ac:dyDescent="0.2">
      <c r="H26" s="1"/>
    </row>
    <row r="27" spans="7:9" x14ac:dyDescent="0.2">
      <c r="H27" s="1"/>
    </row>
    <row r="28" spans="7:9" x14ac:dyDescent="0.2">
      <c r="H28" s="1"/>
    </row>
    <row r="29" spans="7:9" x14ac:dyDescent="0.2">
      <c r="H29" s="1"/>
    </row>
    <row r="30" spans="7:9" x14ac:dyDescent="0.2">
      <c r="H30" s="1"/>
    </row>
    <row r="31" spans="7:9" x14ac:dyDescent="0.2">
      <c r="H31" s="1"/>
    </row>
    <row r="32" spans="7:9" x14ac:dyDescent="0.2">
      <c r="H32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1A8B-D90D-C643-802C-969AFEC5F08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4B13-22F8-394D-B279-C07E780940A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C42-183C-9342-B59C-3E6F30832DF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DB15-6238-FB48-B8A1-865E168DD0C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930B-51F8-5243-BE18-AD65EDB36286}">
  <dimension ref="A1:C1"/>
  <sheetViews>
    <sheetView zoomScale="160" zoomScaleNormal="160" workbookViewId="0">
      <selection activeCell="A6" sqref="A6"/>
    </sheetView>
  </sheetViews>
  <sheetFormatPr baseColWidth="10" defaultRowHeight="15" x14ac:dyDescent="0.2"/>
  <sheetData>
    <row r="1" spans="1:3" x14ac:dyDescent="0.2">
      <c r="A1" t="s">
        <v>12</v>
      </c>
      <c r="B1" t="s">
        <v>11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TAM_SAM_SOM_Model</vt:lpstr>
      <vt:lpstr>Definitions</vt:lpstr>
      <vt:lpstr>Settings</vt:lpstr>
      <vt:lpstr>TAM</vt:lpstr>
      <vt:lpstr>SAM</vt:lpstr>
      <vt:lpstr>SOM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Barry Tandy</cp:lastModifiedBy>
  <dcterms:created xsi:type="dcterms:W3CDTF">2025-01-15T15:39:56Z</dcterms:created>
  <dcterms:modified xsi:type="dcterms:W3CDTF">2025-01-21T16:01:21Z</dcterms:modified>
</cp:coreProperties>
</file>