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GitHub\2024repo\ArduinoCoProcessor\CANBus\FRC_CAN\"/>
    </mc:Choice>
  </mc:AlternateContent>
  <xr:revisionPtr revIDLastSave="0" documentId="13_ncr:1_{42B34407-F975-40FC-B7EE-FD7D6085D3B7}" xr6:coauthVersionLast="47" xr6:coauthVersionMax="47" xr10:uidLastSave="{00000000-0000-0000-0000-000000000000}"/>
  <bookViews>
    <workbookView xWindow="315" yWindow="2835" windowWidth="30780" windowHeight="15435" xr2:uid="{520C45A7-BD0F-47D4-A280-41EB6058B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<sst xmlns="http://schemas.openxmlformats.org/spreadsheetml/2006/main" count="57" uniqueCount="49">
  <si>
    <t>0x01011840</t>
  </si>
  <si>
    <t>Robot Controller</t>
  </si>
  <si>
    <t>0x061</t>
  </si>
  <si>
    <t>0x0A080040</t>
  </si>
  <si>
    <t>Miscellaneous</t>
  </si>
  <si>
    <t>Team Use</t>
  </si>
  <si>
    <t>0x001</t>
  </si>
  <si>
    <t>0x0A0848D1</t>
  </si>
  <si>
    <t>NI</t>
  </si>
  <si>
    <t>Device = 0</t>
  </si>
  <si>
    <t>0x123</t>
  </si>
  <si>
    <t>Device = 17</t>
  </si>
  <si>
    <t>Device Types</t>
  </si>
  <si>
    <t>Broadcast Messages</t>
  </si>
  <si>
    <t>Motor Controller</t>
  </si>
  <si>
    <t>Relay Controller</t>
  </si>
  <si>
    <t>Gyro Sensor</t>
  </si>
  <si>
    <t>Accelerometer</t>
  </si>
  <si>
    <t>Ultrasonic Sensor</t>
  </si>
  <si>
    <t>Gear Tooth Sensor</t>
  </si>
  <si>
    <t>Power Distribution Module</t>
  </si>
  <si>
    <t>Pneumatics Controller</t>
  </si>
  <si>
    <t>IO Breakout</t>
  </si>
  <si>
    <t>Reserved</t>
  </si>
  <si>
    <t>Firmware Update</t>
  </si>
  <si>
    <t>Manufacturer</t>
  </si>
  <si>
    <t>Broadcast</t>
  </si>
  <si>
    <t>Luminary Micro</t>
  </si>
  <si>
    <t>DEKA</t>
  </si>
  <si>
    <t>CTR Electronics</t>
  </si>
  <si>
    <t>REV Robotics</t>
  </si>
  <si>
    <t>Grapple</t>
  </si>
  <si>
    <t>MindSensors</t>
  </si>
  <si>
    <t>Kauai Labs</t>
  </si>
  <si>
    <t>Copperforge</t>
  </si>
  <si>
    <t>Playing With Fusion</t>
  </si>
  <si>
    <t>Studica</t>
  </si>
  <si>
    <t>The Thrifty Bot</t>
  </si>
  <si>
    <t>Redux Robotics</t>
  </si>
  <si>
    <t>AndyMark</t>
  </si>
  <si>
    <t>Vivid Hosting</t>
  </si>
  <si>
    <t>17-255</t>
  </si>
  <si>
    <t>Device Type</t>
  </si>
  <si>
    <t>Manufacturer Code</t>
  </si>
  <si>
    <t>API</t>
  </si>
  <si>
    <t>Index</t>
  </si>
  <si>
    <t>Class</t>
  </si>
  <si>
    <t>Device Number</t>
  </si>
  <si>
    <t>Extended Header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</si>
</sst>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404040"/>
      <name val="Segoe UI"/>
      <family val="2"/>
    </font>
    <font>
      <sz val="11"/>
      <color rgb="FF404040"/>
      <name val="Segoe U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3F6F6"/>
        <bgColor indexed="64"/>
      </patternFill>
    </fill>
  </fills>
  <borders count="10">
    <border>
      <left/>
      <right/>
      <top/>
      <bottom/>
      <diagonal/>
    </border>
    <border>
      <left style="medium">
        <color rgb="FFE1E4E5"/>
      </left>
      <right style="medium">
        <color rgb="FFE1E4E5"/>
      </right>
      <top style="medium">
        <color rgb="FFE1E4E5"/>
      </top>
      <bottom style="medium">
        <color rgb="FFE1E4E5"/>
      </bottom>
      <diagonal/>
    </border>
    <border>
      <left style="medium">
        <color rgb="FFE1E4E5"/>
      </left>
      <right/>
      <top/>
      <bottom style="medium">
        <color rgb="FFE1E4E5"/>
      </bottom>
      <diagonal/>
    </border>
    <border>
      <left style="medium">
        <color rgb="FFE1E4E5"/>
      </left>
      <right style="medium">
        <color rgb="FFE1E4E5"/>
      </right>
      <top/>
      <bottom style="medium">
        <color rgb="FFE1E4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left" vertical="center" wrapText="1" indent="1"/>
    </xf>
    <xf numFmtId="0" fontId="2" fillId="8" borderId="2" xfId="0" applyFont="1" applyFill="1" applyBorder="1" applyAlignment="1">
      <alignment horizontal="left" vertical="center" wrapText="1" indent="1"/>
    </xf>
    <xf numFmtId="0" fontId="2" fillId="9" borderId="3" xfId="0" applyFont="1" applyFill="1" applyBorder="1" applyAlignment="1">
      <alignment horizontal="left" vertical="center" wrapText="1" indent="1"/>
    </xf>
    <xf numFmtId="0" fontId="2" fillId="8" borderId="3" xfId="0" applyFont="1" applyFill="1" applyBorder="1" applyAlignment="1">
      <alignment horizontal="left" vertical="center" wrapText="1" indent="1"/>
    </xf>
    <xf numFmtId="16" fontId="2" fillId="9" borderId="3" xfId="0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6E68-445C-431A-9F2F-F8C7AA041366}">
  <dimension ref="A1:AJ20"/>
  <sheetViews>
    <sheetView tabSelected="1" zoomScale="115" zoomScaleNormal="115" workbookViewId="0">
      <selection activeCell="E15" sqref="E15"/>
    </sheetView>
  </sheetViews>
  <sheetFormatPr defaultRowHeight="15" x14ac:dyDescent="0.25"/>
  <cols>
    <col min="1" max="1" width="13.140625" customWidth="1"/>
    <col min="2" max="8" width="4" customWidth="1"/>
    <col min="9" max="9" width="4.28515625" customWidth="1"/>
    <col min="10" max="16" width="4" customWidth="1"/>
    <col min="17" max="17" width="4.28515625" customWidth="1"/>
    <col min="18" max="20" width="4" customWidth="1"/>
    <col min="21" max="23" width="2.7109375" customWidth="1"/>
    <col min="24" max="24" width="2.42578125" customWidth="1"/>
    <col min="25" max="27" width="2.7109375" customWidth="1"/>
    <col min="28" max="28" width="2.42578125" customWidth="1"/>
    <col min="29" max="30" width="2.5703125" customWidth="1"/>
    <col min="32" max="32" width="28.28515625" bestFit="1" customWidth="1"/>
    <col min="33" max="33" width="9.140625" bestFit="1" customWidth="1"/>
    <col min="35" max="35" width="21.28515625" bestFit="1" customWidth="1"/>
    <col min="36" max="36" width="8.85546875" bestFit="1" customWidth="1"/>
  </cols>
  <sheetData>
    <row r="1" spans="1:36" ht="15.75" thickBot="1" x14ac:dyDescent="0.3"/>
    <row r="2" spans="1:36" ht="17.25" thickBot="1" x14ac:dyDescent="0.3">
      <c r="A2" s="18" t="s">
        <v>48</v>
      </c>
      <c r="B2" s="14" t="s">
        <v>42</v>
      </c>
      <c r="C2" s="14"/>
      <c r="D2" s="14"/>
      <c r="E2" s="14"/>
      <c r="F2" s="14"/>
      <c r="G2" s="14" t="s">
        <v>43</v>
      </c>
      <c r="H2" s="14"/>
      <c r="I2" s="14"/>
      <c r="J2" s="14"/>
      <c r="K2" s="14"/>
      <c r="L2" s="14"/>
      <c r="M2" s="14"/>
      <c r="N2" s="14"/>
      <c r="O2" s="14" t="s">
        <v>44</v>
      </c>
      <c r="P2" s="14"/>
      <c r="Q2" s="14"/>
      <c r="R2" s="14"/>
      <c r="S2" s="14"/>
      <c r="T2" s="14"/>
      <c r="U2" s="14"/>
      <c r="V2" s="14"/>
      <c r="W2" s="14"/>
      <c r="X2" s="14"/>
      <c r="Y2" s="14" t="s">
        <v>47</v>
      </c>
      <c r="Z2" s="14"/>
      <c r="AA2" s="14"/>
      <c r="AB2" s="14"/>
      <c r="AC2" s="14"/>
      <c r="AD2" s="14"/>
      <c r="AF2" s="7" t="s">
        <v>12</v>
      </c>
      <c r="AG2" s="7"/>
      <c r="AI2" s="7" t="s">
        <v>25</v>
      </c>
      <c r="AJ2" s="7"/>
    </row>
    <row r="3" spans="1:36" ht="17.25" thickBot="1" x14ac:dyDescent="0.3">
      <c r="A3" s="19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 t="s">
        <v>46</v>
      </c>
      <c r="P3" s="14"/>
      <c r="Q3" s="14"/>
      <c r="R3" s="14"/>
      <c r="S3" s="14"/>
      <c r="T3" s="14"/>
      <c r="U3" s="14" t="s">
        <v>45</v>
      </c>
      <c r="V3" s="14"/>
      <c r="W3" s="14"/>
      <c r="X3" s="14"/>
      <c r="Y3" s="14"/>
      <c r="Z3" s="14"/>
      <c r="AA3" s="14"/>
      <c r="AB3" s="14"/>
      <c r="AC3" s="14"/>
      <c r="AD3" s="14"/>
      <c r="AF3" s="8" t="s">
        <v>13</v>
      </c>
      <c r="AG3" s="10">
        <v>0</v>
      </c>
      <c r="AI3" s="8" t="s">
        <v>26</v>
      </c>
      <c r="AJ3" s="10">
        <v>0</v>
      </c>
    </row>
    <row r="4" spans="1:36" ht="17.25" thickBot="1" x14ac:dyDescent="0.3">
      <c r="B4" s="15">
        <v>28</v>
      </c>
      <c r="C4" s="16">
        <f>B4-1</f>
        <v>27</v>
      </c>
      <c r="D4" s="16">
        <f t="shared" ref="D4:AD4" si="0">C4-1</f>
        <v>26</v>
      </c>
      <c r="E4" s="16">
        <f t="shared" si="0"/>
        <v>25</v>
      </c>
      <c r="F4" s="16">
        <f t="shared" si="0"/>
        <v>24</v>
      </c>
      <c r="G4" s="16">
        <f t="shared" si="0"/>
        <v>23</v>
      </c>
      <c r="H4" s="16">
        <f t="shared" si="0"/>
        <v>22</v>
      </c>
      <c r="I4" s="16">
        <f t="shared" si="0"/>
        <v>21</v>
      </c>
      <c r="J4" s="16">
        <f t="shared" si="0"/>
        <v>20</v>
      </c>
      <c r="K4" s="16">
        <f t="shared" si="0"/>
        <v>19</v>
      </c>
      <c r="L4" s="16">
        <f t="shared" si="0"/>
        <v>18</v>
      </c>
      <c r="M4" s="16">
        <f t="shared" si="0"/>
        <v>17</v>
      </c>
      <c r="N4" s="16">
        <f t="shared" si="0"/>
        <v>16</v>
      </c>
      <c r="O4" s="16">
        <f t="shared" si="0"/>
        <v>15</v>
      </c>
      <c r="P4" s="16">
        <f t="shared" si="0"/>
        <v>14</v>
      </c>
      <c r="Q4" s="16">
        <f t="shared" si="0"/>
        <v>13</v>
      </c>
      <c r="R4" s="16">
        <f t="shared" si="0"/>
        <v>12</v>
      </c>
      <c r="S4" s="16">
        <f t="shared" si="0"/>
        <v>11</v>
      </c>
      <c r="T4" s="16">
        <f t="shared" si="0"/>
        <v>10</v>
      </c>
      <c r="U4" s="16">
        <f t="shared" si="0"/>
        <v>9</v>
      </c>
      <c r="V4" s="16">
        <f t="shared" si="0"/>
        <v>8</v>
      </c>
      <c r="W4" s="16">
        <f t="shared" si="0"/>
        <v>7</v>
      </c>
      <c r="X4" s="16">
        <f t="shared" si="0"/>
        <v>6</v>
      </c>
      <c r="Y4" s="16">
        <f t="shared" si="0"/>
        <v>5</v>
      </c>
      <c r="Z4" s="16">
        <f t="shared" si="0"/>
        <v>4</v>
      </c>
      <c r="AA4" s="16">
        <f t="shared" si="0"/>
        <v>3</v>
      </c>
      <c r="AB4" s="16">
        <f t="shared" si="0"/>
        <v>2</v>
      </c>
      <c r="AC4" s="16">
        <f t="shared" si="0"/>
        <v>1</v>
      </c>
      <c r="AD4" s="17">
        <f t="shared" si="0"/>
        <v>0</v>
      </c>
      <c r="AF4" s="9" t="s">
        <v>1</v>
      </c>
      <c r="AG4" s="11">
        <v>1</v>
      </c>
      <c r="AI4" s="9" t="s">
        <v>8</v>
      </c>
      <c r="AJ4" s="11">
        <v>1</v>
      </c>
    </row>
    <row r="5" spans="1:36" ht="17.25" thickBot="1" x14ac:dyDescent="0.3">
      <c r="A5" s="20" t="s">
        <v>0</v>
      </c>
      <c r="B5" s="1" t="str">
        <f>MID(A5,3,1)</f>
        <v>0</v>
      </c>
      <c r="C5" s="1" t="str">
        <f>MID(HEX2BIN(MID($A5,4,1), 4), 1, 1)</f>
        <v>0</v>
      </c>
      <c r="D5" s="1" t="str">
        <f>MID(HEX2BIN(MID($A5,4,1), 4), 2, 1)</f>
        <v>0</v>
      </c>
      <c r="E5" s="1" t="str">
        <f>MID(HEX2BIN(MID($A5,4,1), 4), 3, 1)</f>
        <v>0</v>
      </c>
      <c r="F5" s="1" t="str">
        <f>MID(HEX2BIN(MID($A5,4,1), 4), 4, 1)</f>
        <v>1</v>
      </c>
      <c r="G5" s="2" t="str">
        <f>MID(HEX2BIN(MID($A5,5,1), 4), 1, 1)</f>
        <v>0</v>
      </c>
      <c r="H5" s="2" t="str">
        <f>MID(HEX2BIN(MID($A5,5,1), 4), 2, 1)</f>
        <v>0</v>
      </c>
      <c r="I5" s="2" t="str">
        <f>MID(HEX2BIN(MID($A5,5,1), 4), 3, 1)</f>
        <v>0</v>
      </c>
      <c r="J5" s="2" t="str">
        <f>MID(HEX2BIN(MID($A5,5,1), 4), 4, 1)</f>
        <v>0</v>
      </c>
      <c r="K5" s="2" t="str">
        <f>MID(HEX2BIN(MID($A5,6,1), 4), 1, 1)</f>
        <v>0</v>
      </c>
      <c r="L5" s="2" t="str">
        <f>MID(HEX2BIN(MID($A5,6,1), 4), 2, 1)</f>
        <v>0</v>
      </c>
      <c r="M5" s="2" t="str">
        <f>MID(HEX2BIN(MID($A5,6,1), 4), 3, 1)</f>
        <v>0</v>
      </c>
      <c r="N5" s="2" t="str">
        <f>MID(HEX2BIN(MID($A5,6,1), 4), 4, 1)</f>
        <v>1</v>
      </c>
      <c r="O5" s="6" t="str">
        <f>MID(HEX2BIN(MID($A5,7,1), 4), 1, 1)</f>
        <v>0</v>
      </c>
      <c r="P5" s="6" t="str">
        <f>MID(HEX2BIN(MID($A5,7,1), 4), 2, 1)</f>
        <v>0</v>
      </c>
      <c r="Q5" s="3" t="str">
        <f>MID(HEX2BIN(MID($A5,7,1), 4), 3, 1)</f>
        <v>0</v>
      </c>
      <c r="R5" s="3" t="str">
        <f>MID(HEX2BIN(MID($A5,7,1), 4), 4, 1)</f>
        <v>1</v>
      </c>
      <c r="S5" s="3" t="str">
        <f>MID(HEX2BIN(MID($A5,8,1), 4), 1, 1)</f>
        <v>1</v>
      </c>
      <c r="T5" s="3" t="str">
        <f>MID(HEX2BIN(MID($A5,8,1), 4), 2, 1)</f>
        <v>0</v>
      </c>
      <c r="U5" s="4" t="str">
        <f>MID(HEX2BIN(MID($A5,8,1), 4), 3, 1)</f>
        <v>0</v>
      </c>
      <c r="V5" s="4" t="str">
        <f>MID(HEX2BIN(MID($A5,8,1), 4), 4, 1)</f>
        <v>0</v>
      </c>
      <c r="W5" s="4" t="str">
        <f>MID(HEX2BIN(MID($A5,9,1), 4), 1, 1)</f>
        <v>0</v>
      </c>
      <c r="X5" s="4" t="str">
        <f>MID(HEX2BIN(MID($A5,9,1), 4), 2, 1)</f>
        <v>1</v>
      </c>
      <c r="Y5" s="5" t="str">
        <f>MID(HEX2BIN(MID($A5,9,1), 4), 3, 1)</f>
        <v>0</v>
      </c>
      <c r="Z5" s="5" t="str">
        <f>MID(HEX2BIN(MID($A5,9,1), 4), 4, 1)</f>
        <v>0</v>
      </c>
      <c r="AA5" s="5" t="str">
        <f>MID(HEX2BIN(MID($A5,10,1), 4), 1, 1)</f>
        <v>0</v>
      </c>
      <c r="AB5" s="5" t="str">
        <f>MID(HEX2BIN(MID($A5,10,1), 4), 2, 1)</f>
        <v>0</v>
      </c>
      <c r="AC5" s="5" t="str">
        <f>MID(HEX2BIN(MID($A5,10,1), 4), 3, 1)</f>
        <v>0</v>
      </c>
      <c r="AD5" s="5" t="str">
        <f>MID(HEX2BIN(MID($A5,10,1), 4), 4, 1)</f>
        <v>0</v>
      </c>
      <c r="AF5" s="8" t="s">
        <v>14</v>
      </c>
      <c r="AG5" s="10">
        <v>2</v>
      </c>
      <c r="AI5" s="8" t="s">
        <v>27</v>
      </c>
      <c r="AJ5" s="10">
        <v>2</v>
      </c>
    </row>
    <row r="6" spans="1:36" ht="17.25" thickBot="1" x14ac:dyDescent="0.3">
      <c r="A6" s="20"/>
      <c r="B6" s="13" t="s">
        <v>1</v>
      </c>
      <c r="C6" s="13"/>
      <c r="D6" s="13"/>
      <c r="E6" s="13"/>
      <c r="F6" s="13"/>
      <c r="G6" s="13" t="s">
        <v>8</v>
      </c>
      <c r="H6" s="13"/>
      <c r="I6" s="13"/>
      <c r="J6" s="13"/>
      <c r="K6" s="13"/>
      <c r="L6" s="13"/>
      <c r="M6" s="13"/>
      <c r="N6" s="13"/>
      <c r="O6" s="13" t="s">
        <v>2</v>
      </c>
      <c r="P6" s="13"/>
      <c r="Q6" s="13"/>
      <c r="R6" s="13"/>
      <c r="S6" s="13"/>
      <c r="T6" s="13"/>
      <c r="U6" s="13"/>
      <c r="V6" s="13"/>
      <c r="W6" s="13"/>
      <c r="X6" s="13"/>
      <c r="Y6" s="13" t="s">
        <v>9</v>
      </c>
      <c r="Z6" s="13"/>
      <c r="AA6" s="13"/>
      <c r="AB6" s="13"/>
      <c r="AC6" s="13"/>
      <c r="AD6" s="13"/>
      <c r="AF6" s="9" t="s">
        <v>15</v>
      </c>
      <c r="AG6" s="11">
        <v>3</v>
      </c>
      <c r="AI6" s="9" t="s">
        <v>28</v>
      </c>
      <c r="AJ6" s="11">
        <v>3</v>
      </c>
    </row>
    <row r="7" spans="1:36" ht="17.25" thickBot="1" x14ac:dyDescent="0.3">
      <c r="A7" s="20" t="s">
        <v>3</v>
      </c>
      <c r="B7" s="1" t="str">
        <f>MID(A7,3,1)</f>
        <v>0</v>
      </c>
      <c r="C7" s="1" t="str">
        <f>MID(HEX2BIN(MID($A7,4,1), 4), 1, 1)</f>
        <v>1</v>
      </c>
      <c r="D7" s="1" t="str">
        <f>MID(HEX2BIN(MID($A7,4,1), 4), 2, 1)</f>
        <v>0</v>
      </c>
      <c r="E7" s="1" t="str">
        <f>MID(HEX2BIN(MID($A7,4,1), 4), 3, 1)</f>
        <v>1</v>
      </c>
      <c r="F7" s="1" t="str">
        <f>MID(HEX2BIN(MID($A7,4,1), 4), 4, 1)</f>
        <v>0</v>
      </c>
      <c r="G7" s="2" t="str">
        <f>MID(HEX2BIN(MID($A7,5,1), 4), 1, 1)</f>
        <v>0</v>
      </c>
      <c r="H7" s="2" t="str">
        <f>MID(HEX2BIN(MID($A7,5,1), 4), 2, 1)</f>
        <v>0</v>
      </c>
      <c r="I7" s="2" t="str">
        <f>MID(HEX2BIN(MID($A7,5,1), 4), 3, 1)</f>
        <v>0</v>
      </c>
      <c r="J7" s="2" t="str">
        <f>MID(HEX2BIN(MID($A7,5,1), 4), 4, 1)</f>
        <v>0</v>
      </c>
      <c r="K7" s="2" t="str">
        <f>MID(HEX2BIN(MID($A7,6,1), 4), 1, 1)</f>
        <v>1</v>
      </c>
      <c r="L7" s="2" t="str">
        <f>MID(HEX2BIN(MID($A7,6,1), 4), 2, 1)</f>
        <v>0</v>
      </c>
      <c r="M7" s="2" t="str">
        <f>MID(HEX2BIN(MID($A7,6,1), 4), 3, 1)</f>
        <v>0</v>
      </c>
      <c r="N7" s="2" t="str">
        <f>MID(HEX2BIN(MID($A7,6,1), 4), 4, 1)</f>
        <v>0</v>
      </c>
      <c r="O7" s="6" t="str">
        <f>MID(HEX2BIN(MID($A7,7,1), 4), 1, 1)</f>
        <v>0</v>
      </c>
      <c r="P7" s="6" t="str">
        <f>MID(HEX2BIN(MID($A7,7,1), 4), 2, 1)</f>
        <v>0</v>
      </c>
      <c r="Q7" s="3" t="str">
        <f>MID(HEX2BIN(MID($A7,7,1), 4), 3, 1)</f>
        <v>0</v>
      </c>
      <c r="R7" s="3" t="str">
        <f>MID(HEX2BIN(MID($A7,7,1), 4), 4, 1)</f>
        <v>0</v>
      </c>
      <c r="S7" s="3" t="str">
        <f>MID(HEX2BIN(MID($A7,8,1), 4), 1, 1)</f>
        <v>0</v>
      </c>
      <c r="T7" s="3" t="str">
        <f>MID(HEX2BIN(MID($A7,8,1), 4), 2, 1)</f>
        <v>0</v>
      </c>
      <c r="U7" s="4" t="str">
        <f>MID(HEX2BIN(MID($A7,8,1), 4), 3, 1)</f>
        <v>0</v>
      </c>
      <c r="V7" s="4" t="str">
        <f>MID(HEX2BIN(MID($A7,8,1), 4), 4, 1)</f>
        <v>0</v>
      </c>
      <c r="W7" s="4" t="str">
        <f>MID(HEX2BIN(MID($A7,9,1), 4), 1, 1)</f>
        <v>0</v>
      </c>
      <c r="X7" s="4" t="str">
        <f>MID(HEX2BIN(MID($A7,9,1), 4), 2, 1)</f>
        <v>1</v>
      </c>
      <c r="Y7" s="5" t="str">
        <f>MID(HEX2BIN(MID($A7,9,1), 4), 3, 1)</f>
        <v>0</v>
      </c>
      <c r="Z7" s="5" t="str">
        <f>MID(HEX2BIN(MID($A7,9,1), 4), 4, 1)</f>
        <v>0</v>
      </c>
      <c r="AA7" s="5" t="str">
        <f>MID(HEX2BIN(MID($A7,10,1), 4), 1, 1)</f>
        <v>0</v>
      </c>
      <c r="AB7" s="5" t="str">
        <f>MID(HEX2BIN(MID($A7,10,1), 4), 2, 1)</f>
        <v>0</v>
      </c>
      <c r="AC7" s="5" t="str">
        <f>MID(HEX2BIN(MID($A7,10,1), 4), 3, 1)</f>
        <v>0</v>
      </c>
      <c r="AD7" s="5" t="str">
        <f>MID(HEX2BIN(MID($A7,10,1), 4), 4, 1)</f>
        <v>0</v>
      </c>
      <c r="AF7" s="8" t="s">
        <v>16</v>
      </c>
      <c r="AG7" s="10">
        <v>4</v>
      </c>
      <c r="AI7" s="8" t="s">
        <v>29</v>
      </c>
      <c r="AJ7" s="10">
        <v>4</v>
      </c>
    </row>
    <row r="8" spans="1:36" ht="17.25" thickBot="1" x14ac:dyDescent="0.3">
      <c r="A8" s="20"/>
      <c r="B8" s="13" t="s">
        <v>4</v>
      </c>
      <c r="C8" s="13"/>
      <c r="D8" s="13"/>
      <c r="E8" s="13"/>
      <c r="F8" s="13"/>
      <c r="G8" s="13" t="s">
        <v>5</v>
      </c>
      <c r="H8" s="13"/>
      <c r="I8" s="13"/>
      <c r="J8" s="13"/>
      <c r="K8" s="13"/>
      <c r="L8" s="13"/>
      <c r="M8" s="13"/>
      <c r="N8" s="13"/>
      <c r="O8" s="13" t="s">
        <v>6</v>
      </c>
      <c r="P8" s="13"/>
      <c r="Q8" s="13"/>
      <c r="R8" s="13"/>
      <c r="S8" s="13"/>
      <c r="T8" s="13"/>
      <c r="U8" s="13"/>
      <c r="V8" s="13"/>
      <c r="W8" s="13"/>
      <c r="X8" s="13"/>
      <c r="Y8" s="13" t="s">
        <v>9</v>
      </c>
      <c r="Z8" s="13"/>
      <c r="AA8" s="13"/>
      <c r="AB8" s="13"/>
      <c r="AC8" s="13"/>
      <c r="AD8" s="13"/>
      <c r="AF8" s="9" t="s">
        <v>17</v>
      </c>
      <c r="AG8" s="11">
        <v>5</v>
      </c>
      <c r="AI8" s="9" t="s">
        <v>30</v>
      </c>
      <c r="AJ8" s="11">
        <v>5</v>
      </c>
    </row>
    <row r="9" spans="1:36" ht="17.25" thickBot="1" x14ac:dyDescent="0.3">
      <c r="A9" s="20" t="s">
        <v>7</v>
      </c>
      <c r="B9" s="1" t="str">
        <f>MID(A9,3,1)</f>
        <v>0</v>
      </c>
      <c r="C9" s="1" t="str">
        <f>MID(HEX2BIN(MID($A9,4,1), 4), 1, 1)</f>
        <v>1</v>
      </c>
      <c r="D9" s="1" t="str">
        <f>MID(HEX2BIN(MID($A9,4,1), 4), 2, 1)</f>
        <v>0</v>
      </c>
      <c r="E9" s="1" t="str">
        <f>MID(HEX2BIN(MID($A9,4,1), 4), 3, 1)</f>
        <v>1</v>
      </c>
      <c r="F9" s="1" t="str">
        <f>MID(HEX2BIN(MID($A9,4,1), 4), 4, 1)</f>
        <v>0</v>
      </c>
      <c r="G9" s="2" t="str">
        <f>MID(HEX2BIN(MID($A9,5,1), 4), 1, 1)</f>
        <v>0</v>
      </c>
      <c r="H9" s="2" t="str">
        <f>MID(HEX2BIN(MID($A9,5,1), 4), 2, 1)</f>
        <v>0</v>
      </c>
      <c r="I9" s="2" t="str">
        <f>MID(HEX2BIN(MID($A9,5,1), 4), 3, 1)</f>
        <v>0</v>
      </c>
      <c r="J9" s="2" t="str">
        <f>MID(HEX2BIN(MID($A9,5,1), 4), 4, 1)</f>
        <v>0</v>
      </c>
      <c r="K9" s="2" t="str">
        <f>MID(HEX2BIN(MID($A9,6,1), 4), 1, 1)</f>
        <v>1</v>
      </c>
      <c r="L9" s="2" t="str">
        <f>MID(HEX2BIN(MID($A9,6,1), 4), 2, 1)</f>
        <v>0</v>
      </c>
      <c r="M9" s="2" t="str">
        <f>MID(HEX2BIN(MID($A9,6,1), 4), 3, 1)</f>
        <v>0</v>
      </c>
      <c r="N9" s="2" t="str">
        <f>MID(HEX2BIN(MID($A9,6,1), 4), 4, 1)</f>
        <v>0</v>
      </c>
      <c r="O9" s="6" t="str">
        <f>MID(HEX2BIN(MID($A9,7,1), 4), 1, 1)</f>
        <v>0</v>
      </c>
      <c r="P9" s="6" t="str">
        <f>MID(HEX2BIN(MID($A9,7,1), 4), 2, 1)</f>
        <v>1</v>
      </c>
      <c r="Q9" s="3" t="str">
        <f>MID(HEX2BIN(MID($A9,7,1), 4), 3, 1)</f>
        <v>0</v>
      </c>
      <c r="R9" s="3" t="str">
        <f>MID(HEX2BIN(MID($A9,7,1), 4), 4, 1)</f>
        <v>0</v>
      </c>
      <c r="S9" s="3" t="str">
        <f>MID(HEX2BIN(MID($A9,8,1), 4), 1, 1)</f>
        <v>1</v>
      </c>
      <c r="T9" s="3" t="str">
        <f>MID(HEX2BIN(MID($A9,8,1), 4), 2, 1)</f>
        <v>0</v>
      </c>
      <c r="U9" s="4" t="str">
        <f>MID(HEX2BIN(MID($A9,8,1), 4), 3, 1)</f>
        <v>0</v>
      </c>
      <c r="V9" s="4" t="str">
        <f>MID(HEX2BIN(MID($A9,8,1), 4), 4, 1)</f>
        <v>0</v>
      </c>
      <c r="W9" s="4" t="str">
        <f>MID(HEX2BIN(MID($A9,9,1), 4), 1, 1)</f>
        <v>1</v>
      </c>
      <c r="X9" s="4" t="str">
        <f>MID(HEX2BIN(MID($A9,9,1), 4), 2, 1)</f>
        <v>1</v>
      </c>
      <c r="Y9" s="5" t="str">
        <f>MID(HEX2BIN(MID($A9,9,1), 4), 3, 1)</f>
        <v>0</v>
      </c>
      <c r="Z9" s="5" t="str">
        <f>MID(HEX2BIN(MID($A9,9,1), 4), 4, 1)</f>
        <v>1</v>
      </c>
      <c r="AA9" s="5" t="str">
        <f>MID(HEX2BIN(MID($A9,10,1), 4), 1, 1)</f>
        <v>0</v>
      </c>
      <c r="AB9" s="5" t="str">
        <f>MID(HEX2BIN(MID($A9,10,1), 4), 2, 1)</f>
        <v>0</v>
      </c>
      <c r="AC9" s="5" t="str">
        <f>MID(HEX2BIN(MID($A9,10,1), 4), 3, 1)</f>
        <v>0</v>
      </c>
      <c r="AD9" s="5" t="str">
        <f>MID(HEX2BIN(MID($A9,10,1), 4), 4, 1)</f>
        <v>1</v>
      </c>
      <c r="AF9" s="8" t="s">
        <v>18</v>
      </c>
      <c r="AG9" s="10">
        <v>6</v>
      </c>
      <c r="AI9" s="8" t="s">
        <v>31</v>
      </c>
      <c r="AJ9" s="10">
        <v>6</v>
      </c>
    </row>
    <row r="10" spans="1:36" ht="17.25" thickBot="1" x14ac:dyDescent="0.3">
      <c r="B10" s="13" t="s">
        <v>4</v>
      </c>
      <c r="C10" s="13"/>
      <c r="D10" s="13"/>
      <c r="E10" s="13"/>
      <c r="F10" s="13"/>
      <c r="G10" s="13" t="s">
        <v>5</v>
      </c>
      <c r="H10" s="13"/>
      <c r="I10" s="13"/>
      <c r="J10" s="13"/>
      <c r="K10" s="13"/>
      <c r="L10" s="13"/>
      <c r="M10" s="13"/>
      <c r="N10" s="13"/>
      <c r="O10" s="13" t="s">
        <v>10</v>
      </c>
      <c r="P10" s="13"/>
      <c r="Q10" s="13"/>
      <c r="R10" s="13"/>
      <c r="S10" s="13"/>
      <c r="T10" s="13"/>
      <c r="U10" s="13"/>
      <c r="V10" s="13"/>
      <c r="W10" s="13"/>
      <c r="X10" s="13"/>
      <c r="Y10" s="13" t="s">
        <v>11</v>
      </c>
      <c r="Z10" s="13"/>
      <c r="AA10" s="13"/>
      <c r="AB10" s="13"/>
      <c r="AC10" s="13"/>
      <c r="AD10" s="13"/>
      <c r="AF10" s="9" t="s">
        <v>19</v>
      </c>
      <c r="AG10" s="11">
        <v>7</v>
      </c>
      <c r="AI10" s="9" t="s">
        <v>32</v>
      </c>
      <c r="AJ10" s="11">
        <v>7</v>
      </c>
    </row>
    <row r="11" spans="1:36" ht="17.25" thickBot="1" x14ac:dyDescent="0.3">
      <c r="AF11" s="8" t="s">
        <v>20</v>
      </c>
      <c r="AG11" s="10">
        <v>8</v>
      </c>
      <c r="AI11" s="8" t="s">
        <v>5</v>
      </c>
      <c r="AJ11" s="10">
        <v>8</v>
      </c>
    </row>
    <row r="12" spans="1:36" ht="17.25" thickBot="1" x14ac:dyDescent="0.3">
      <c r="AF12" s="9" t="s">
        <v>21</v>
      </c>
      <c r="AG12" s="11">
        <v>9</v>
      </c>
      <c r="AI12" s="9" t="s">
        <v>33</v>
      </c>
      <c r="AJ12" s="11">
        <v>9</v>
      </c>
    </row>
    <row r="13" spans="1:36" ht="17.25" thickBot="1" x14ac:dyDescent="0.3">
      <c r="AF13" s="8" t="s">
        <v>4</v>
      </c>
      <c r="AG13" s="10">
        <v>10</v>
      </c>
      <c r="AI13" s="8" t="s">
        <v>34</v>
      </c>
      <c r="AJ13" s="10">
        <v>10</v>
      </c>
    </row>
    <row r="14" spans="1:36" ht="17.25" thickBot="1" x14ac:dyDescent="0.3">
      <c r="AF14" s="9" t="s">
        <v>22</v>
      </c>
      <c r="AG14" s="11">
        <v>11</v>
      </c>
      <c r="AI14" s="9" t="s">
        <v>35</v>
      </c>
      <c r="AJ14" s="11">
        <v>11</v>
      </c>
    </row>
    <row r="15" spans="1:36" ht="17.25" thickBot="1" x14ac:dyDescent="0.3">
      <c r="AF15" s="8" t="s">
        <v>23</v>
      </c>
      <c r="AG15" s="12">
        <v>45656</v>
      </c>
      <c r="AI15" s="8" t="s">
        <v>36</v>
      </c>
      <c r="AJ15" s="10">
        <v>12</v>
      </c>
    </row>
    <row r="16" spans="1:36" ht="17.25" thickBot="1" x14ac:dyDescent="0.3">
      <c r="AF16" s="9" t="s">
        <v>24</v>
      </c>
      <c r="AG16" s="11">
        <v>31</v>
      </c>
      <c r="AI16" s="9" t="s">
        <v>37</v>
      </c>
      <c r="AJ16" s="11">
        <v>13</v>
      </c>
    </row>
    <row r="17" spans="35:36" ht="17.25" thickBot="1" x14ac:dyDescent="0.3">
      <c r="AI17" s="8" t="s">
        <v>38</v>
      </c>
      <c r="AJ17" s="10">
        <v>14</v>
      </c>
    </row>
    <row r="18" spans="35:36" ht="17.25" thickBot="1" x14ac:dyDescent="0.3">
      <c r="AI18" s="9" t="s">
        <v>39</v>
      </c>
      <c r="AJ18" s="11">
        <v>15</v>
      </c>
    </row>
    <row r="19" spans="35:36" ht="17.25" thickBot="1" x14ac:dyDescent="0.3">
      <c r="AI19" s="8" t="s">
        <v>40</v>
      </c>
      <c r="AJ19" s="10">
        <v>16</v>
      </c>
    </row>
    <row r="20" spans="35:36" ht="17.25" thickBot="1" x14ac:dyDescent="0.3">
      <c r="AI20" s="9" t="s">
        <v>23</v>
      </c>
      <c r="AJ20" s="11" t="s">
        <v>41</v>
      </c>
    </row>
  </sheetData>
  <mergeCells count="19">
    <mergeCell ref="O2:X2"/>
    <mergeCell ref="Y2:AD3"/>
    <mergeCell ref="B2:F3"/>
    <mergeCell ref="G2:N3"/>
    <mergeCell ref="A2:A3"/>
    <mergeCell ref="B6:F6"/>
    <mergeCell ref="G6:N6"/>
    <mergeCell ref="O6:X6"/>
    <mergeCell ref="Y6:AD6"/>
    <mergeCell ref="O3:T3"/>
    <mergeCell ref="U3:X3"/>
    <mergeCell ref="B10:F10"/>
    <mergeCell ref="G10:N10"/>
    <mergeCell ref="O10:X10"/>
    <mergeCell ref="Y10:AD10"/>
    <mergeCell ref="B8:F8"/>
    <mergeCell ref="G8:N8"/>
    <mergeCell ref="O8:X8"/>
    <mergeCell ref="Y8:A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Wight</dc:creator>
  <cp:lastModifiedBy>Derek Wight</cp:lastModifiedBy>
  <dcterms:created xsi:type="dcterms:W3CDTF">2024-11-29T03:34:23Z</dcterms:created>
  <dcterms:modified xsi:type="dcterms:W3CDTF">2024-11-30T05:20:08Z</dcterms:modified>
</cp:coreProperties>
</file>