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00" activeTab="3"/>
  </bookViews>
  <sheets>
    <sheet name="运算结果报告" sheetId="1" r:id="rId1"/>
    <sheet name="敏感性报告" sheetId="2" r:id="rId2"/>
    <sheet name="极限值报告" sheetId="3" r:id="rId3"/>
    <sheet name="Sheet1" sheetId="4" r:id="rId4"/>
  </sheets>
  <definedNames>
    <definedName name="solver_opt" localSheetId="3" hidden="1">Sheet1!$B$68</definedName>
    <definedName name="solver_typ" localSheetId="3" hidden="1">2</definedName>
    <definedName name="solver_val" localSheetId="3" hidden="1">0</definedName>
    <definedName name="solver_adj" localSheetId="3" hidden="1">Sheet1!$B$57:$E$64</definedName>
    <definedName name="solver_neg" localSheetId="3" hidden="1">1</definedName>
    <definedName name="solver_num" localSheetId="3" hidden="1">2</definedName>
    <definedName name="solver_lin" localSheetId="3" hidden="1">0</definedName>
    <definedName name="solver_eng" localSheetId="3" hidden="1">2</definedName>
    <definedName name="solver_ver" localSheetId="3" hidden="1">3</definedName>
    <definedName name="solver_lhs1" localSheetId="3" hidden="1">Sheet1!$C$49:$C$52</definedName>
    <definedName name="solver_rel1" localSheetId="3" hidden="1">3</definedName>
    <definedName name="solver_rhs1" localSheetId="3" hidden="1">Sheet1!$B$49:$B$52</definedName>
    <definedName name="solver_lhs2" localSheetId="3" hidden="1">Sheet1!$C$16:$C$23</definedName>
    <definedName name="solver_rel2" localSheetId="3" hidden="1">1</definedName>
    <definedName name="solver_rhs2" localSheetId="3" hidden="1">Sheet1!$B$16:$B$23</definedName>
    <definedName name="solver_pre" localSheetId="3" hidden="1">0.000001</definedName>
    <definedName name="solver_itr" localSheetId="3" hidden="1">2</definedName>
    <definedName name="solver_tim" localSheetId="3" hidden="1">2</definedName>
    <definedName name="solver_tol" localSheetId="3" hidden="1">0.01</definedName>
    <definedName name="solver_sho" localSheetId="3" hidden="1">0</definedName>
    <definedName name="solver_rlx" localSheetId="3" hidden="1">0</definedName>
    <definedName name="solver_nod" localSheetId="3" hidden="1">0</definedName>
    <definedName name="solver_mip" localSheetId="3" hidden="1">0</definedName>
    <definedName name="solver_cvg" localSheetId="3" hidden="1">0.0001</definedName>
    <definedName name="solver_drv" localSheetId="3" hidden="1">1</definedName>
    <definedName name="solver_msl" localSheetId="3" hidden="1">0</definedName>
    <definedName name="solver_ssz" localSheetId="3" hidden="1">100</definedName>
    <definedName name="solver_rsd" localSheetId="3" hidden="1">0</definedName>
    <definedName name="solver_rbv" localSheetId="3" hidden="1">1</definedName>
  </definedNames>
  <calcPr calcId="144525" concurrentCalc="0"/>
</workbook>
</file>

<file path=xl/sharedStrings.xml><?xml version="1.0" encoding="utf-8"?>
<sst xmlns="http://schemas.openxmlformats.org/spreadsheetml/2006/main" count="165">
  <si>
    <t>WPS Office 专业版 运算结果报告</t>
  </si>
  <si>
    <t>工作表: [FilatoiRiuniti.xlsx]Sheet1</t>
  </si>
  <si>
    <t>报告的建立: 5/2/2014 12:20:45 AM</t>
  </si>
  <si>
    <t>结果: 规划求解找到一解，可满足所有的约束及最优状况。</t>
  </si>
  <si>
    <t>规划求解引擎</t>
  </si>
  <si>
    <t>引擎: 单纯线性规划</t>
  </si>
  <si>
    <t>求解时间: 0.767 秒.</t>
  </si>
  <si>
    <t>迭代次数: 38 子问题: 0</t>
  </si>
  <si>
    <t>规划求解选项</t>
  </si>
  <si>
    <t>最大时间 2 秒, 迭代 无限制</t>
  </si>
  <si>
    <t>最大子问题数目 无限制, 最大整数解数目 无限制, 整数允许误差1%, 无整数约束的求解, 假设为非负数</t>
  </si>
  <si>
    <t>目标单元格 (最小值)</t>
  </si>
  <si>
    <t>单元格</t>
  </si>
  <si>
    <t>名称</t>
  </si>
  <si>
    <t>初值</t>
  </si>
  <si>
    <t>终值</t>
  </si>
  <si>
    <t>$B$63</t>
  </si>
  <si>
    <t>Total Cost Extra Fine</t>
  </si>
  <si>
    <t>可变单元格</t>
  </si>
  <si>
    <t>整数</t>
  </si>
  <si>
    <t>$B$53</t>
  </si>
  <si>
    <t>Ambrosi Extra Fine</t>
  </si>
  <si>
    <t>约束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</si>
  <si>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</si>
  <si>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</si>
  <si>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</si>
  <si>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</si>
  <si>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</si>
  <si>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</si>
  <si>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</si>
  <si>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</si>
  <si>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</si>
  <si>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</si>
  <si>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</si>
  <si>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</si>
  <si>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</si>
  <si>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</si>
  <si>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</si>
  <si>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</si>
  <si>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</si>
  <si>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</si>
  <si>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</si>
  <si>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</si>
  <si>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</si>
  <si>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</si>
  <si>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</si>
  <si>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</si>
  <si>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</si>
  <si>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</si>
  <si>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</si>
  <si>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</si>
  <si>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</si>
  <si>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</si>
  <si>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</si>
  <si>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</si>
  <si>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</si>
  <si>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</si>
  <si>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</si>
  <si>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</si>
  <si>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</si>
  <si>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</si>
  <si>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</si>
  <si>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</si>
  <si>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</si>
  <si>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</si>
  <si>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</si>
  <si>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</si>
  <si>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</si>
  <si>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</si>
  <si>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</si>
  <si>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</si>
  <si>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</si>
  <si>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</si>
  <si>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</si>
  <si>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</si>
  <si>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</si>
  <si>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</si>
  <si>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单元格值</t>
  </si>
  <si>
    <t>公式</t>
  </si>
  <si>
    <t>状态</t>
  </si>
  <si>
    <t>型数值</t>
  </si>
  <si>
    <t>$C$45</t>
  </si>
  <si>
    <t>Extra Fine Actual</t>
  </si>
  <si>
    <t>$C$45&gt;=$B$45</t>
  </si>
  <si>
    <t>到达限制值</t>
  </si>
  <si>
    <t>$C$46</t>
  </si>
  <si>
    <t>Fine Actual</t>
  </si>
  <si>
    <t>$C$46&gt;=$B$46</t>
  </si>
  <si>
    <t>$C$47</t>
  </si>
  <si>
    <t>Medium Actual</t>
  </si>
  <si>
    <t>$C$47&gt;=$B$47</t>
  </si>
  <si>
    <t>$C$48</t>
  </si>
  <si>
    <t>Coarse Actual</t>
  </si>
  <si>
    <t>$C$48&gt;=$B$48</t>
  </si>
  <si>
    <t>$C$15</t>
  </si>
  <si>
    <t>Ambrosi Hours Used</t>
  </si>
  <si>
    <t>$C$15&lt;=$B$15</t>
  </si>
  <si>
    <t>$C$16</t>
  </si>
  <si>
    <t>Bresciani Hours Used</t>
  </si>
  <si>
    <t>$C$16&lt;=$B$16</t>
  </si>
  <si>
    <t>$C$17</t>
  </si>
  <si>
    <t>Castri Hours Used</t>
  </si>
  <si>
    <t>$C$17&lt;=$B$17</t>
  </si>
  <si>
    <t>$C$18</t>
  </si>
  <si>
    <t>De Blasi Hours Used</t>
  </si>
  <si>
    <t>$C$18&lt;=$B$18</t>
  </si>
  <si>
    <t>未到限制值</t>
  </si>
  <si>
    <t>$C$19</t>
  </si>
  <si>
    <t>Estensi Hours Used</t>
  </si>
  <si>
    <t>$C$19&lt;=$B$19</t>
  </si>
  <si>
    <t>$C$20</t>
  </si>
  <si>
    <t>Filatoi Riuniti Hours Used</t>
  </si>
  <si>
    <t>$C$20&lt;=$B$20</t>
  </si>
  <si>
    <t>$C$21</t>
  </si>
  <si>
    <t>Giuliani Hours Used</t>
  </si>
  <si>
    <t>$C$21&lt;=$B$21</t>
  </si>
  <si>
    <t>WPS Office 专业版 敏感性报告</t>
  </si>
  <si>
    <t>报告的建立: 5/2/2014 12:20:46 AM</t>
  </si>
  <si>
    <t>终</t>
  </si>
  <si>
    <t>递减</t>
  </si>
  <si>
    <t>目标式</t>
  </si>
  <si>
    <t>允许的</t>
  </si>
  <si>
    <t>值</t>
  </si>
  <si>
    <t>成本</t>
  </si>
  <si>
    <t>系数</t>
  </si>
  <si>
    <t>增量</t>
  </si>
  <si>
    <t>减量</t>
  </si>
  <si>
    <t>阴影</t>
  </si>
  <si>
    <t>价格</t>
  </si>
  <si>
    <t>限制值</t>
  </si>
  <si>
    <t>WPS Office 专业版 极限值报告</t>
  </si>
  <si>
    <t>变量</t>
  </si>
  <si>
    <t>下限</t>
  </si>
  <si>
    <t>上限</t>
  </si>
  <si>
    <t>极限</t>
  </si>
  <si>
    <t>结果</t>
  </si>
  <si>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</si>
  <si>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</si>
  <si>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</si>
  <si>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</si>
  <si>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</si>
  <si>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</si>
  <si>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</si>
  <si>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</si>
  <si>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</si>
  <si>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</si>
  <si>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</si>
  <si>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</si>
  <si>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</si>
  <si>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</si>
  <si>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New machine</t>
  </si>
  <si>
    <t>Production Capacity (hours/month)</t>
  </si>
  <si>
    <t>Hours</t>
  </si>
  <si>
    <t>Hours Used</t>
  </si>
  <si>
    <t>Cost of Production ($/kg)</t>
  </si>
  <si>
    <t>Factor</t>
  </si>
  <si>
    <t>Cost of Transportation ($/kg)</t>
  </si>
  <si>
    <t>Demand to Meet (kg/month)</t>
  </si>
  <si>
    <t>Size</t>
  </si>
  <si>
    <t>Demand</t>
  </si>
  <si>
    <t>Actual</t>
  </si>
  <si>
    <t>Decision Variables</t>
  </si>
  <si>
    <t>Sum</t>
  </si>
  <si>
    <t>OutSource</t>
  </si>
  <si>
    <t>Total Cost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</si>
</sst>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"/>
  </numFmts>
  <fonts count="6">
    <font>
      <sz val="12"/>
      <color indexed="8"/>
      <name val="Calibri"/>
      <family val="2"/>
      <charset val="134"/>
    </font>
    <font>
      <sz val="12"/>
      <name val="宋体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b/>
      <sz val="12"/>
      <color indexed="8"/>
      <name val="Calibri"/>
      <family val="2"/>
      <charset val="134"/>
    </font>
    <font>
      <b/>
      <sz val="12"/>
      <color indexed="18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thick">
        <color indexed="55"/>
      </top>
      <bottom/>
      <diagonal/>
    </border>
    <border>
      <left/>
      <right/>
      <top/>
      <bottom style="thick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ck">
        <color indexed="55"/>
      </top>
      <bottom style="thick">
        <color indexed="55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1"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76" fontId="3" fillId="0" borderId="0" xfId="0" applyNumberFormat="1" applyFont="1" applyAlignment="1">
      <alignment horizontal="right" vertical="center" wrapText="1"/>
    </xf>
    <xf numFmtId="176" fontId="3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8" xfId="0" applyNumberFormat="1" applyFont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2" fontId="3" fillId="0" borderId="8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0" xfId="0" applyFont="1" applyAlignment="1"/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6" xfId="0" applyBorder="1" applyAlignment="1"/>
    <xf numFmtId="0" fontId="0" fillId="0" borderId="17" xfId="0" applyBorder="1" applyAlignment="1"/>
    <xf numFmtId="11" fontId="0" fillId="0" borderId="17" xfId="0" applyNumberFormat="1" applyBorder="1" applyAlignment="1"/>
    <xf numFmtId="11" fontId="0" fillId="0" borderId="16" xfId="0" applyNumberFormat="1" applyBorder="1" applyAlignment="1"/>
    <xf numFmtId="0" fontId="5" fillId="0" borderId="18" xfId="0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3"/>
  <sheetViews>
    <sheetView showGridLines="0" topLeftCell="A27" workbookViewId="0">
      <selection activeCell="C66" sqref="C66"/>
    </sheetView>
  </sheetViews>
  <sheetFormatPr defaultColWidth="9" defaultRowHeight="15.75" outlineLevelCol="6"/>
  <cols>
    <col min="1" max="1" width="1.625" customWidth="1"/>
    <col min="2" max="2" width="7.75" customWidth="1"/>
    <col min="3" max="3" width="23.375" customWidth="1"/>
    <col min="4" max="4" width="12.625" customWidth="1"/>
    <col min="5" max="5" width="14" customWidth="1"/>
    <col min="6" max="6" width="11.5" customWidth="1"/>
    <col min="7" max="7" width="12.625" customWidth="1"/>
  </cols>
  <sheetData>
    <row r="1" spans="1:1">
      <c r="A1" s="33" t="s">
        <v>0</v>
      </c>
    </row>
    <row r="2" spans="1:1">
      <c r="A2" s="33" t="s">
        <v>1</v>
      </c>
    </row>
    <row r="3" spans="1:1">
      <c r="A3" s="33" t="s">
        <v>2</v>
      </c>
    </row>
    <row r="4" spans="1:1">
      <c r="A4" s="33" t="s">
        <v>3</v>
      </c>
    </row>
    <row r="5" spans="1:1">
      <c r="A5" s="33" t="s">
        <v>4</v>
      </c>
    </row>
    <row r="6" spans="1:2">
      <c r="A6" s="33"/>
      <c r="B6" t="s">
        <v>5</v>
      </c>
    </row>
    <row r="7" spans="1:2">
      <c r="A7" s="33"/>
      <c r="B7" t="s">
        <v>6</v>
      </c>
    </row>
    <row r="8" spans="1:2">
      <c r="A8" s="33"/>
      <c r="B8" t="s">
        <v>7</v>
      </c>
    </row>
    <row r="9" spans="1:1">
      <c r="A9" s="33" t="s">
        <v>8</v>
      </c>
    </row>
    <row r="10" spans="2:2">
      <c r="B10" t="s">
        <v>9</v>
      </c>
    </row>
    <row r="11" spans="2:2">
      <c r="B11" t="s">
        <v>10</v>
      </c>
    </row>
    <row r="14" spans="1:1">
      <c r="A14" t="s">
        <v>11</v>
      </c>
    </row>
    <row r="15" spans="2:5">
      <c r="B15" s="40" t="s">
        <v>12</v>
      </c>
      <c r="C15" s="40" t="s">
        <v>13</v>
      </c>
      <c r="D15" s="40" t="s">
        <v>14</v>
      </c>
      <c r="E15" s="40" t="s">
        <v>15</v>
      </c>
    </row>
    <row r="16" spans="2:5">
      <c r="B16" s="36" t="s">
        <v>16</v>
      </c>
      <c r="C16" s="36" t="s">
        <v>17</v>
      </c>
      <c r="D16" s="36">
        <v>1382544.33431521</v>
      </c>
      <c r="E16" s="36">
        <v>1382544.33431521</v>
      </c>
    </row>
    <row r="19" spans="1:1">
      <c r="A19" t="s">
        <v>18</v>
      </c>
    </row>
    <row r="20" spans="2:6">
      <c r="B20" s="40" t="s">
        <v>12</v>
      </c>
      <c r="C20" s="40" t="s">
        <v>13</v>
      </c>
      <c r="D20" s="40" t="s">
        <v>14</v>
      </c>
      <c r="E20" s="40" t="s">
        <v>15</v>
      </c>
      <c r="F20" s="40" t="s">
        <v>19</v>
      </c>
    </row>
    <row r="21" spans="2:6">
      <c r="B21" s="37" t="s">
        <v>20</v>
      </c>
      <c r="C21" s="37" t="s">
        <v>21</v>
      </c>
      <c r="D21" s="37">
        <v>0</v>
      </c>
      <c r="E21" s="37">
        <v>0</v>
      </c>
      <c r="F21" s="37" t="s">
        <v>22</v>
      </c>
    </row>
    <row r="22" spans="2:6">
      <c r="B22" s="37" t="s">
        <v>23</v>
      </c>
      <c r="C22" s="37" t="s">
        <v>24</v>
      </c>
      <c r="D22" s="37">
        <v>6249.99999999857</v>
      </c>
      <c r="E22" s="37">
        <v>6249.99999999857</v>
      </c>
      <c r="F22" s="37" t="s">
        <v>22</v>
      </c>
    </row>
    <row r="23" spans="2:6">
      <c r="B23" s="37" t="s">
        <v>25</v>
      </c>
      <c r="C23" s="37" t="s">
        <v>26</v>
      </c>
      <c r="D23" s="37">
        <v>0</v>
      </c>
      <c r="E23" s="37">
        <v>0</v>
      </c>
      <c r="F23" s="37" t="s">
        <v>22</v>
      </c>
    </row>
    <row r="24" spans="2:6">
      <c r="B24" s="37" t="s">
        <v>27</v>
      </c>
      <c r="C24" s="37" t="s">
        <v>28</v>
      </c>
      <c r="D24" s="37">
        <v>0</v>
      </c>
      <c r="E24" s="37">
        <v>0</v>
      </c>
      <c r="F24" s="37" t="s">
        <v>22</v>
      </c>
    </row>
    <row r="25" spans="2:6">
      <c r="B25" s="37" t="s">
        <v>29</v>
      </c>
      <c r="C25" s="37" t="s">
        <v>30</v>
      </c>
      <c r="D25" s="37">
        <v>4285.71428571539</v>
      </c>
      <c r="E25" s="37">
        <v>4285.71428571539</v>
      </c>
      <c r="F25" s="37" t="s">
        <v>22</v>
      </c>
    </row>
    <row r="26" spans="2:6">
      <c r="B26" s="37" t="s">
        <v>31</v>
      </c>
      <c r="C26" s="37" t="s">
        <v>32</v>
      </c>
      <c r="D26" s="37">
        <v>0</v>
      </c>
      <c r="E26" s="37">
        <v>0</v>
      </c>
      <c r="F26" s="37" t="s">
        <v>22</v>
      </c>
    </row>
    <row r="27" spans="2:6">
      <c r="B27" s="37" t="s">
        <v>33</v>
      </c>
      <c r="C27" s="37" t="s">
        <v>34</v>
      </c>
      <c r="D27" s="37">
        <v>0</v>
      </c>
      <c r="E27" s="37">
        <v>0</v>
      </c>
      <c r="F27" s="37" t="s">
        <v>22</v>
      </c>
    </row>
    <row r="28" spans="2:6">
      <c r="B28" s="37" t="s">
        <v>35</v>
      </c>
      <c r="C28" s="37" t="s">
        <v>36</v>
      </c>
      <c r="D28" s="37">
        <v>0</v>
      </c>
      <c r="E28" s="37">
        <v>0</v>
      </c>
      <c r="F28" s="37" t="s">
        <v>22</v>
      </c>
    </row>
    <row r="29" spans="2:6">
      <c r="B29" s="37" t="s">
        <v>37</v>
      </c>
      <c r="C29" s="37" t="s">
        <v>38</v>
      </c>
      <c r="D29" s="37">
        <v>3703.7037037027</v>
      </c>
      <c r="E29" s="37">
        <v>3703.7037037027</v>
      </c>
      <c r="F29" s="37" t="s">
        <v>22</v>
      </c>
    </row>
    <row r="30" spans="2:6">
      <c r="B30" s="37" t="s">
        <v>39</v>
      </c>
      <c r="C30" s="37" t="s">
        <v>40</v>
      </c>
      <c r="D30" s="37">
        <v>0</v>
      </c>
      <c r="E30" s="37">
        <v>0</v>
      </c>
      <c r="F30" s="37" t="s">
        <v>22</v>
      </c>
    </row>
    <row r="31" spans="2:6">
      <c r="B31" s="37" t="s">
        <v>41</v>
      </c>
      <c r="C31" s="37" t="s">
        <v>42</v>
      </c>
      <c r="D31" s="37">
        <v>0</v>
      </c>
      <c r="E31" s="37">
        <v>0</v>
      </c>
      <c r="F31" s="37" t="s">
        <v>22</v>
      </c>
    </row>
    <row r="32" spans="2:6">
      <c r="B32" s="37" t="s">
        <v>43</v>
      </c>
      <c r="C32" s="37" t="s">
        <v>44</v>
      </c>
      <c r="D32" s="37">
        <v>0</v>
      </c>
      <c r="E32" s="37">
        <v>0</v>
      </c>
      <c r="F32" s="37" t="s">
        <v>22</v>
      </c>
    </row>
    <row r="33" spans="2:6">
      <c r="B33" s="37" t="s">
        <v>45</v>
      </c>
      <c r="C33" s="37" t="s">
        <v>46</v>
      </c>
      <c r="D33" s="37">
        <v>0</v>
      </c>
      <c r="E33" s="37">
        <v>0</v>
      </c>
      <c r="F33" s="37" t="s">
        <v>22</v>
      </c>
    </row>
    <row r="34" spans="2:6">
      <c r="B34" s="37" t="s">
        <v>47</v>
      </c>
      <c r="C34" s="37" t="s">
        <v>48</v>
      </c>
      <c r="D34" s="37">
        <v>0</v>
      </c>
      <c r="E34" s="37">
        <v>0</v>
      </c>
      <c r="F34" s="37" t="s">
        <v>22</v>
      </c>
    </row>
    <row r="35" spans="2:6">
      <c r="B35" s="37" t="s">
        <v>49</v>
      </c>
      <c r="C35" s="37" t="s">
        <v>50</v>
      </c>
      <c r="D35" s="37">
        <v>2040.12545221119</v>
      </c>
      <c r="E35" s="37">
        <v>2040.12545221119</v>
      </c>
      <c r="F35" s="37" t="s">
        <v>22</v>
      </c>
    </row>
    <row r="36" spans="2:6">
      <c r="B36" s="37" t="s">
        <v>51</v>
      </c>
      <c r="C36" s="37" t="s">
        <v>52</v>
      </c>
      <c r="D36" s="37">
        <v>0</v>
      </c>
      <c r="E36" s="37">
        <v>0</v>
      </c>
      <c r="F36" s="37" t="s">
        <v>22</v>
      </c>
    </row>
    <row r="37" spans="2:6">
      <c r="B37" s="37" t="s">
        <v>53</v>
      </c>
      <c r="C37" s="37" t="s">
        <v>54</v>
      </c>
      <c r="D37" s="37">
        <v>3846.1538461533</v>
      </c>
      <c r="E37" s="37">
        <v>3846.1538461533</v>
      </c>
      <c r="F37" s="37" t="s">
        <v>22</v>
      </c>
    </row>
    <row r="38" spans="2:6">
      <c r="B38" s="37" t="s">
        <v>55</v>
      </c>
      <c r="C38" s="37" t="s">
        <v>56</v>
      </c>
      <c r="D38" s="37">
        <v>0</v>
      </c>
      <c r="E38" s="37">
        <v>0</v>
      </c>
      <c r="F38" s="37" t="s">
        <v>22</v>
      </c>
    </row>
    <row r="39" spans="2:6">
      <c r="B39" s="37" t="s">
        <v>57</v>
      </c>
      <c r="C39" s="37" t="s">
        <v>58</v>
      </c>
      <c r="D39" s="37">
        <v>0</v>
      </c>
      <c r="E39" s="37">
        <v>0</v>
      </c>
      <c r="F39" s="37" t="s">
        <v>22</v>
      </c>
    </row>
    <row r="40" spans="2:6">
      <c r="B40" s="37" t="s">
        <v>59</v>
      </c>
      <c r="C40" s="37" t="s">
        <v>60</v>
      </c>
      <c r="D40" s="37">
        <v>0</v>
      </c>
      <c r="E40" s="37">
        <v>0</v>
      </c>
      <c r="F40" s="37" t="s">
        <v>22</v>
      </c>
    </row>
    <row r="41" spans="2:6">
      <c r="B41" s="37" t="s">
        <v>61</v>
      </c>
      <c r="C41" s="37" t="s">
        <v>62</v>
      </c>
      <c r="D41" s="37">
        <v>13164.4281644285</v>
      </c>
      <c r="E41" s="37">
        <v>13164.4281644285</v>
      </c>
      <c r="F41" s="37" t="s">
        <v>22</v>
      </c>
    </row>
    <row r="42" spans="2:6">
      <c r="B42" s="37" t="s">
        <v>63</v>
      </c>
      <c r="C42" s="37" t="s">
        <v>64</v>
      </c>
      <c r="D42" s="37">
        <v>19750.0000000014</v>
      </c>
      <c r="E42" s="37">
        <v>19750.0000000014</v>
      </c>
      <c r="F42" s="37" t="s">
        <v>22</v>
      </c>
    </row>
    <row r="43" spans="2:6">
      <c r="B43" s="37" t="s">
        <v>65</v>
      </c>
      <c r="C43" s="37" t="s">
        <v>66</v>
      </c>
      <c r="D43" s="37">
        <v>18817.0174049297</v>
      </c>
      <c r="E43" s="37">
        <v>18817.0174049297</v>
      </c>
      <c r="F43" s="37" t="s">
        <v>22</v>
      </c>
    </row>
    <row r="44" spans="2:6">
      <c r="B44" s="37" t="s">
        <v>67</v>
      </c>
      <c r="C44" s="37" t="s">
        <v>68</v>
      </c>
      <c r="D44" s="37">
        <v>27999.9999999999</v>
      </c>
      <c r="E44" s="37">
        <v>27999.9999999999</v>
      </c>
      <c r="F44" s="37" t="s">
        <v>22</v>
      </c>
    </row>
    <row r="45" spans="2:6">
      <c r="B45" s="37" t="s">
        <v>69</v>
      </c>
      <c r="C45" s="37" t="s">
        <v>70</v>
      </c>
      <c r="D45" s="37">
        <v>0</v>
      </c>
      <c r="E45" s="37">
        <v>0</v>
      </c>
      <c r="F45" s="37" t="s">
        <v>22</v>
      </c>
    </row>
    <row r="46" spans="2:6">
      <c r="B46" s="37" t="s">
        <v>71</v>
      </c>
      <c r="C46" s="37" t="s">
        <v>72</v>
      </c>
      <c r="D46" s="37">
        <v>0</v>
      </c>
      <c r="E46" s="37">
        <v>0</v>
      </c>
      <c r="F46" s="37" t="s">
        <v>22</v>
      </c>
    </row>
    <row r="47" spans="2:6">
      <c r="B47" s="37" t="s">
        <v>73</v>
      </c>
      <c r="C47" s="37" t="s">
        <v>74</v>
      </c>
      <c r="D47" s="37">
        <v>7142.85714285899</v>
      </c>
      <c r="E47" s="37">
        <v>7142.85714285899</v>
      </c>
      <c r="F47" s="37" t="s">
        <v>22</v>
      </c>
    </row>
    <row r="48" spans="2:6">
      <c r="B48" s="36" t="s">
        <v>75</v>
      </c>
      <c r="C48" s="36" t="s">
        <v>76</v>
      </c>
      <c r="D48" s="36">
        <v>0</v>
      </c>
      <c r="E48" s="36">
        <v>0</v>
      </c>
      <c r="F48" s="36" t="s">
        <v>22</v>
      </c>
    </row>
    <row r="51" spans="1:1">
      <c r="A51" t="s">
        <v>22</v>
      </c>
    </row>
    <row r="52" spans="2:7">
      <c r="B52" s="40" t="s">
        <v>12</v>
      </c>
      <c r="C52" s="40" t="s">
        <v>13</v>
      </c>
      <c r="D52" s="40" t="s">
        <v>77</v>
      </c>
      <c r="E52" s="40" t="s">
        <v>78</v>
      </c>
      <c r="F52" s="40" t="s">
        <v>79</v>
      </c>
      <c r="G52" s="40" t="s">
        <v>80</v>
      </c>
    </row>
    <row r="53" spans="2:7">
      <c r="B53" s="37" t="s">
        <v>81</v>
      </c>
      <c r="C53" s="37" t="s">
        <v>82</v>
      </c>
      <c r="D53" s="37">
        <v>25000</v>
      </c>
      <c r="E53" s="37" t="s">
        <v>83</v>
      </c>
      <c r="F53" s="37" t="s">
        <v>84</v>
      </c>
      <c r="G53" s="37">
        <v>0</v>
      </c>
    </row>
    <row r="54" spans="2:7">
      <c r="B54" s="37" t="s">
        <v>85</v>
      </c>
      <c r="C54" s="37" t="s">
        <v>86</v>
      </c>
      <c r="D54" s="37">
        <v>25999.9999999999</v>
      </c>
      <c r="E54" s="37" t="s">
        <v>87</v>
      </c>
      <c r="F54" s="37" t="s">
        <v>84</v>
      </c>
      <c r="G54" s="37">
        <v>0</v>
      </c>
    </row>
    <row r="55" spans="2:7">
      <c r="B55" s="37" t="s">
        <v>88</v>
      </c>
      <c r="C55" s="37" t="s">
        <v>89</v>
      </c>
      <c r="D55" s="37">
        <v>27999.9999999999</v>
      </c>
      <c r="E55" s="37" t="s">
        <v>90</v>
      </c>
      <c r="F55" s="37" t="s">
        <v>84</v>
      </c>
      <c r="G55" s="37">
        <v>0</v>
      </c>
    </row>
    <row r="56" spans="2:7">
      <c r="B56" s="37" t="s">
        <v>91</v>
      </c>
      <c r="C56" s="37" t="s">
        <v>92</v>
      </c>
      <c r="D56" s="37">
        <v>27999.9999999999</v>
      </c>
      <c r="E56" s="37" t="s">
        <v>93</v>
      </c>
      <c r="F56" s="37" t="s">
        <v>84</v>
      </c>
      <c r="G56" s="37">
        <v>0</v>
      </c>
    </row>
    <row r="57" spans="2:7">
      <c r="B57" s="37" t="s">
        <v>94</v>
      </c>
      <c r="C57" s="37" t="s">
        <v>95</v>
      </c>
      <c r="D57" s="37">
        <v>2499.99999999943</v>
      </c>
      <c r="E57" s="37" t="s">
        <v>96</v>
      </c>
      <c r="F57" s="37" t="s">
        <v>84</v>
      </c>
      <c r="G57" s="37">
        <v>0</v>
      </c>
    </row>
    <row r="58" spans="2:7">
      <c r="B58" s="37" t="s">
        <v>97</v>
      </c>
      <c r="C58" s="37" t="s">
        <v>98</v>
      </c>
      <c r="D58" s="37">
        <v>3000.00000000077</v>
      </c>
      <c r="E58" s="37" t="s">
        <v>99</v>
      </c>
      <c r="F58" s="37" t="s">
        <v>84</v>
      </c>
      <c r="G58" s="37">
        <v>0</v>
      </c>
    </row>
    <row r="59" spans="2:7">
      <c r="B59" s="37" t="s">
        <v>100</v>
      </c>
      <c r="C59" s="37" t="s">
        <v>101</v>
      </c>
      <c r="D59" s="37">
        <v>2499.99999999932</v>
      </c>
      <c r="E59" s="37" t="s">
        <v>102</v>
      </c>
      <c r="F59" s="37" t="s">
        <v>84</v>
      </c>
      <c r="G59" s="37">
        <v>0</v>
      </c>
    </row>
    <row r="60" spans="2:7">
      <c r="B60" s="37" t="s">
        <v>103</v>
      </c>
      <c r="C60" s="37" t="s">
        <v>104</v>
      </c>
      <c r="D60" s="37">
        <v>714.043908273919</v>
      </c>
      <c r="E60" s="37" t="s">
        <v>105</v>
      </c>
      <c r="F60" s="37" t="s">
        <v>106</v>
      </c>
      <c r="G60" s="37">
        <v>1885.95609172608</v>
      </c>
    </row>
    <row r="61" spans="2:7">
      <c r="B61" s="37" t="s">
        <v>107</v>
      </c>
      <c r="C61" s="37" t="s">
        <v>108</v>
      </c>
      <c r="D61" s="37">
        <v>2499.99999999964</v>
      </c>
      <c r="E61" s="37" t="s">
        <v>109</v>
      </c>
      <c r="F61" s="37" t="s">
        <v>84</v>
      </c>
      <c r="G61" s="37">
        <v>0</v>
      </c>
    </row>
    <row r="62" spans="2:7">
      <c r="B62" s="37" t="s">
        <v>110</v>
      </c>
      <c r="C62" s="37" t="s">
        <v>111</v>
      </c>
      <c r="D62" s="37">
        <v>37999.9999998637</v>
      </c>
      <c r="E62" s="37" t="s">
        <v>112</v>
      </c>
      <c r="F62" s="37" t="s">
        <v>106</v>
      </c>
      <c r="G62" s="38">
        <v>1.36264134198427e-7</v>
      </c>
    </row>
    <row r="63" spans="2:7">
      <c r="B63" s="36" t="s">
        <v>113</v>
      </c>
      <c r="C63" s="36" t="s">
        <v>114</v>
      </c>
      <c r="D63" s="36">
        <v>2500.00000000064</v>
      </c>
      <c r="E63" s="36" t="s">
        <v>115</v>
      </c>
      <c r="F63" s="36" t="s">
        <v>84</v>
      </c>
      <c r="G63" s="36"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1"/>
  <sheetViews>
    <sheetView showGridLines="0" topLeftCell="A15" workbookViewId="0">
      <selection activeCell="E43" sqref="E43"/>
    </sheetView>
  </sheetViews>
  <sheetFormatPr defaultColWidth="9" defaultRowHeight="15.75" outlineLevelCol="7"/>
  <cols>
    <col min="1" max="1" width="1.625" customWidth="1"/>
    <col min="2" max="2" width="7.75" customWidth="1"/>
    <col min="3" max="3" width="23.375" customWidth="1"/>
    <col min="4" max="4" width="12.625" customWidth="1"/>
    <col min="5" max="5" width="13.75" customWidth="1"/>
    <col min="6" max="6" width="10.375" customWidth="1"/>
    <col min="7" max="8" width="12.625" customWidth="1"/>
  </cols>
  <sheetData>
    <row r="1" spans="1:1">
      <c r="A1" s="33" t="s">
        <v>116</v>
      </c>
    </row>
    <row r="2" spans="1:1">
      <c r="A2" s="33" t="s">
        <v>1</v>
      </c>
    </row>
    <row r="3" spans="1:1">
      <c r="A3" s="33" t="s">
        <v>117</v>
      </c>
    </row>
    <row r="6" spans="1:1">
      <c r="A6" t="s">
        <v>18</v>
      </c>
    </row>
    <row r="7" spans="2:8">
      <c r="B7" s="34"/>
      <c r="C7" s="34"/>
      <c r="D7" s="34" t="s">
        <v>118</v>
      </c>
      <c r="E7" s="34" t="s">
        <v>119</v>
      </c>
      <c r="F7" s="34" t="s">
        <v>120</v>
      </c>
      <c r="G7" s="34" t="s">
        <v>121</v>
      </c>
      <c r="H7" s="34" t="s">
        <v>121</v>
      </c>
    </row>
    <row r="8" spans="2:8">
      <c r="B8" s="35" t="s">
        <v>12</v>
      </c>
      <c r="C8" s="35" t="s">
        <v>13</v>
      </c>
      <c r="D8" s="35" t="s">
        <v>122</v>
      </c>
      <c r="E8" s="35" t="s">
        <v>123</v>
      </c>
      <c r="F8" s="35" t="s">
        <v>124</v>
      </c>
      <c r="G8" s="35" t="s">
        <v>125</v>
      </c>
      <c r="H8" s="35" t="s">
        <v>126</v>
      </c>
    </row>
    <row r="9" spans="2:8">
      <c r="B9" s="37" t="s">
        <v>20</v>
      </c>
      <c r="C9" s="37" t="s">
        <v>21</v>
      </c>
      <c r="D9" s="37">
        <v>0</v>
      </c>
      <c r="E9" s="37">
        <v>614705862.77751</v>
      </c>
      <c r="F9" s="37">
        <v>200000000</v>
      </c>
      <c r="G9" s="38">
        <v>1e+30</v>
      </c>
      <c r="H9" s="37">
        <v>1133024860.15362</v>
      </c>
    </row>
    <row r="10" spans="2:8">
      <c r="B10" s="37" t="s">
        <v>23</v>
      </c>
      <c r="C10" s="37" t="s">
        <v>24</v>
      </c>
      <c r="D10" s="37">
        <v>6249.99999999857</v>
      </c>
      <c r="E10" s="37">
        <v>0</v>
      </c>
      <c r="F10" s="37">
        <v>13.3</v>
      </c>
      <c r="G10" s="37">
        <v>0.378823529404222</v>
      </c>
      <c r="H10" s="38">
        <v>1e+30</v>
      </c>
    </row>
    <row r="11" spans="2:8">
      <c r="B11" s="37" t="s">
        <v>25</v>
      </c>
      <c r="C11" s="37" t="s">
        <v>26</v>
      </c>
      <c r="D11" s="37">
        <v>0</v>
      </c>
      <c r="E11" s="37">
        <v>0.355147058816378</v>
      </c>
      <c r="F11" s="37">
        <v>11.0999999999999</v>
      </c>
      <c r="G11" s="38">
        <v>1e+30</v>
      </c>
      <c r="H11" s="37">
        <v>0.0561568353043724</v>
      </c>
    </row>
    <row r="12" spans="2:8">
      <c r="B12" s="37" t="s">
        <v>27</v>
      </c>
      <c r="C12" s="37" t="s">
        <v>28</v>
      </c>
      <c r="D12" s="37">
        <v>0</v>
      </c>
      <c r="E12" s="37">
        <v>1.28676470587757</v>
      </c>
      <c r="F12" s="37">
        <v>10.0499999999999</v>
      </c>
      <c r="G12" s="38">
        <v>1e+30</v>
      </c>
      <c r="H12" s="37">
        <v>1.55522656122599</v>
      </c>
    </row>
    <row r="13" spans="2:8">
      <c r="B13" s="37" t="s">
        <v>29</v>
      </c>
      <c r="C13" s="37" t="s">
        <v>30</v>
      </c>
      <c r="D13" s="37">
        <v>4285.71428571539</v>
      </c>
      <c r="E13" s="37">
        <v>0</v>
      </c>
      <c r="F13" s="37">
        <v>17.7999999999999</v>
      </c>
      <c r="G13" s="37">
        <v>0.773529411755639</v>
      </c>
      <c r="H13" s="38">
        <v>1e+30</v>
      </c>
    </row>
    <row r="14" spans="2:8">
      <c r="B14" s="37" t="s">
        <v>31</v>
      </c>
      <c r="C14" s="37" t="s">
        <v>32</v>
      </c>
      <c r="D14" s="37">
        <v>0</v>
      </c>
      <c r="E14" s="37">
        <v>0.807983193278413</v>
      </c>
      <c r="F14" s="37">
        <v>14.5</v>
      </c>
      <c r="G14" s="38">
        <v>1e+30</v>
      </c>
      <c r="H14" s="37">
        <v>20.2240274540878</v>
      </c>
    </row>
    <row r="15" spans="2:8">
      <c r="B15" s="37" t="s">
        <v>33</v>
      </c>
      <c r="C15" s="37" t="s">
        <v>34</v>
      </c>
      <c r="D15" s="37">
        <v>0</v>
      </c>
      <c r="E15" s="37">
        <v>0.386764705877819</v>
      </c>
      <c r="F15" s="37">
        <v>11.7999999999999</v>
      </c>
      <c r="G15" s="38">
        <v>1e+30</v>
      </c>
      <c r="H15" s="37">
        <v>13.6893496548848</v>
      </c>
    </row>
    <row r="16" spans="2:8">
      <c r="B16" s="37" t="s">
        <v>35</v>
      </c>
      <c r="C16" s="37" t="s">
        <v>36</v>
      </c>
      <c r="D16" s="37">
        <v>0</v>
      </c>
      <c r="E16" s="37">
        <v>0.883403361341459</v>
      </c>
      <c r="F16" s="37">
        <v>10.0499999999999</v>
      </c>
      <c r="G16" s="38">
        <v>1e+30</v>
      </c>
      <c r="H16" s="37">
        <v>11.0908955673712</v>
      </c>
    </row>
    <row r="17" spans="2:8">
      <c r="B17" s="37" t="s">
        <v>37</v>
      </c>
      <c r="C17" s="37" t="s">
        <v>38</v>
      </c>
      <c r="D17" s="37">
        <v>3703.7037037027</v>
      </c>
      <c r="E17" s="37">
        <v>0</v>
      </c>
      <c r="F17" s="37">
        <v>18.1999999999999</v>
      </c>
      <c r="G17" s="37">
        <v>1.20477941175563</v>
      </c>
      <c r="H17" s="37">
        <v>1.88250459371797e+16</v>
      </c>
    </row>
    <row r="18" spans="2:8">
      <c r="B18" s="37" t="s">
        <v>39</v>
      </c>
      <c r="C18" s="37" t="s">
        <v>40</v>
      </c>
      <c r="D18" s="37">
        <v>0</v>
      </c>
      <c r="E18" s="37">
        <v>0.976862745098632</v>
      </c>
      <c r="F18" s="37">
        <v>15.02</v>
      </c>
      <c r="G18" s="38">
        <v>1e+30</v>
      </c>
      <c r="H18" s="37">
        <v>7.66865521805719</v>
      </c>
    </row>
    <row r="19" spans="2:8">
      <c r="B19" s="37" t="s">
        <v>41</v>
      </c>
      <c r="C19" s="37" t="s">
        <v>42</v>
      </c>
      <c r="D19" s="37">
        <v>0</v>
      </c>
      <c r="E19" s="37">
        <v>0.71394335511442</v>
      </c>
      <c r="F19" s="37">
        <v>12.1999999999999</v>
      </c>
      <c r="G19" s="38">
        <v>1e+30</v>
      </c>
      <c r="H19" s="37">
        <v>5.06130360592568</v>
      </c>
    </row>
    <row r="20" spans="2:8">
      <c r="B20" s="37" t="s">
        <v>43</v>
      </c>
      <c r="C20" s="37" t="s">
        <v>44</v>
      </c>
      <c r="D20" s="37">
        <v>0</v>
      </c>
      <c r="E20" s="37">
        <v>1.40871459694639</v>
      </c>
      <c r="F20" s="37">
        <v>10.6999999999999</v>
      </c>
      <c r="G20" s="38">
        <v>1e+30</v>
      </c>
      <c r="H20" s="37">
        <v>4.86047842472647</v>
      </c>
    </row>
    <row r="21" spans="2:8">
      <c r="B21" s="37" t="s">
        <v>45</v>
      </c>
      <c r="C21" s="37" t="s">
        <v>46</v>
      </c>
      <c r="D21" s="37">
        <v>0</v>
      </c>
      <c r="E21" s="37">
        <v>199999980.426471</v>
      </c>
      <c r="F21" s="37">
        <v>200000000</v>
      </c>
      <c r="G21" s="38">
        <v>1e+30</v>
      </c>
      <c r="H21" s="37">
        <v>1230000016.23508</v>
      </c>
    </row>
    <row r="22" spans="2:8">
      <c r="B22" s="37" t="s">
        <v>47</v>
      </c>
      <c r="C22" s="37" t="s">
        <v>48</v>
      </c>
      <c r="D22" s="37">
        <v>0</v>
      </c>
      <c r="E22" s="37">
        <v>0.041176470595472</v>
      </c>
      <c r="F22" s="37">
        <v>15</v>
      </c>
      <c r="G22" s="38">
        <v>1e+30</v>
      </c>
      <c r="H22" s="37">
        <v>1.28281366139231</v>
      </c>
    </row>
    <row r="23" spans="2:8">
      <c r="B23" s="37" t="s">
        <v>49</v>
      </c>
      <c r="C23" s="37" t="s">
        <v>50</v>
      </c>
      <c r="D23" s="37">
        <v>2040.12545221119</v>
      </c>
      <c r="E23" s="37">
        <v>0</v>
      </c>
      <c r="F23" s="37">
        <v>12.3</v>
      </c>
      <c r="G23" s="37">
        <v>0.0350000000063908</v>
      </c>
      <c r="H23" s="37">
        <v>0.800000000000008</v>
      </c>
    </row>
    <row r="24" spans="2:8">
      <c r="B24" s="37" t="s">
        <v>51</v>
      </c>
      <c r="C24" s="37" t="s">
        <v>52</v>
      </c>
      <c r="D24" s="37">
        <v>0</v>
      </c>
      <c r="E24" s="37">
        <v>0.849999999999988</v>
      </c>
      <c r="F24" s="37">
        <v>10.65</v>
      </c>
      <c r="G24" s="38">
        <v>1e+30</v>
      </c>
      <c r="H24" s="37">
        <v>1.92778867102457</v>
      </c>
    </row>
    <row r="25" spans="2:8">
      <c r="B25" s="37" t="s">
        <v>53</v>
      </c>
      <c r="C25" s="37" t="s">
        <v>54</v>
      </c>
      <c r="D25" s="37">
        <v>3846.1538461533</v>
      </c>
      <c r="E25" s="37">
        <v>0</v>
      </c>
      <c r="F25" s="37">
        <v>18.1999999999999</v>
      </c>
      <c r="G25" s="37">
        <v>0.710784313726542</v>
      </c>
      <c r="H25" s="38">
        <v>1e+30</v>
      </c>
    </row>
    <row r="26" spans="2:8">
      <c r="B26" s="37" t="s">
        <v>55</v>
      </c>
      <c r="C26" s="37" t="s">
        <v>56</v>
      </c>
      <c r="D26" s="37">
        <v>0</v>
      </c>
      <c r="E26" s="37">
        <v>0.492081447964261</v>
      </c>
      <c r="F26" s="37">
        <v>14.5</v>
      </c>
      <c r="G26" s="38">
        <v>1e+30</v>
      </c>
      <c r="H26" s="37">
        <v>19.5204192250014</v>
      </c>
    </row>
    <row r="27" spans="2:8">
      <c r="B27" s="37" t="s">
        <v>57</v>
      </c>
      <c r="C27" s="37" t="s">
        <v>58</v>
      </c>
      <c r="D27" s="37">
        <v>0</v>
      </c>
      <c r="E27" s="37">
        <v>0.995248868772776</v>
      </c>
      <c r="F27" s="37">
        <v>12.45</v>
      </c>
      <c r="G27" s="38">
        <v>1e+30</v>
      </c>
      <c r="H27" s="37">
        <v>15.5962049454383</v>
      </c>
    </row>
    <row r="28" spans="2:8">
      <c r="B28" s="37" t="s">
        <v>59</v>
      </c>
      <c r="C28" s="37" t="s">
        <v>60</v>
      </c>
      <c r="D28" s="37">
        <v>0</v>
      </c>
      <c r="E28" s="37">
        <v>1.37828054298286</v>
      </c>
      <c r="F28" s="37">
        <v>10.65</v>
      </c>
      <c r="G28" s="38">
        <v>1e+30</v>
      </c>
      <c r="H28" s="37">
        <v>11.4447917619204</v>
      </c>
    </row>
    <row r="29" spans="2:8">
      <c r="B29" s="37" t="s">
        <v>61</v>
      </c>
      <c r="C29" s="37" t="s">
        <v>62</v>
      </c>
      <c r="D29" s="37">
        <v>13164.4281644285</v>
      </c>
      <c r="E29" s="37">
        <v>0</v>
      </c>
      <c r="F29" s="37">
        <v>18.25</v>
      </c>
      <c r="G29" s="37">
        <v>2.27647058824437</v>
      </c>
      <c r="H29" s="37">
        <v>0.710784313726542</v>
      </c>
    </row>
    <row r="30" spans="2:8">
      <c r="B30" s="37" t="s">
        <v>63</v>
      </c>
      <c r="C30" s="37" t="s">
        <v>64</v>
      </c>
      <c r="D30" s="37">
        <v>19750.0000000014</v>
      </c>
      <c r="E30" s="37">
        <v>0</v>
      </c>
      <c r="F30" s="37">
        <v>13.9</v>
      </c>
      <c r="G30" s="37">
        <v>0.041176470595472</v>
      </c>
      <c r="H30" s="37">
        <v>0.378823529404222</v>
      </c>
    </row>
    <row r="31" spans="2:8">
      <c r="B31" s="37" t="s">
        <v>65</v>
      </c>
      <c r="C31" s="37" t="s">
        <v>66</v>
      </c>
      <c r="D31" s="37">
        <v>18817.0174049297</v>
      </c>
      <c r="E31" s="37">
        <v>0</v>
      </c>
      <c r="F31" s="37">
        <v>11.4</v>
      </c>
      <c r="G31" s="37">
        <v>0.321999999995794</v>
      </c>
      <c r="H31" s="37">
        <v>0.0350000000063909</v>
      </c>
    </row>
    <row r="32" spans="2:8">
      <c r="B32" s="37" t="s">
        <v>67</v>
      </c>
      <c r="C32" s="37" t="s">
        <v>68</v>
      </c>
      <c r="D32" s="37">
        <v>27999.9999999999</v>
      </c>
      <c r="E32" s="37">
        <v>0</v>
      </c>
      <c r="F32" s="37">
        <v>8.9</v>
      </c>
      <c r="G32" s="37">
        <v>0.849999999999988</v>
      </c>
      <c r="H32" s="37">
        <v>9.8</v>
      </c>
    </row>
    <row r="33" spans="2:8">
      <c r="B33" s="37" t="s">
        <v>69</v>
      </c>
      <c r="C33" s="37" t="s">
        <v>70</v>
      </c>
      <c r="D33" s="37">
        <v>0</v>
      </c>
      <c r="E33" s="37">
        <v>2.27647058824437</v>
      </c>
      <c r="F33" s="37">
        <v>20.25</v>
      </c>
      <c r="G33" s="38">
        <v>1e+30</v>
      </c>
      <c r="H33" s="37">
        <v>44.4450858644038</v>
      </c>
    </row>
    <row r="34" spans="2:8">
      <c r="B34" s="37" t="s">
        <v>71</v>
      </c>
      <c r="C34" s="37" t="s">
        <v>72</v>
      </c>
      <c r="D34" s="37">
        <v>0</v>
      </c>
      <c r="E34" s="37">
        <v>0.469747899166774</v>
      </c>
      <c r="F34" s="37">
        <v>14.4</v>
      </c>
      <c r="G34" s="38">
        <v>1e+30</v>
      </c>
      <c r="H34" s="37">
        <v>11.3171863386058</v>
      </c>
    </row>
    <row r="35" spans="2:8">
      <c r="B35" s="37" t="s">
        <v>73</v>
      </c>
      <c r="C35" s="37" t="s">
        <v>74</v>
      </c>
      <c r="D35" s="37">
        <v>7142.85714285899</v>
      </c>
      <c r="E35" s="37">
        <v>0</v>
      </c>
      <c r="F35" s="37">
        <v>11.5</v>
      </c>
      <c r="G35" s="37">
        <v>0.365359477129766</v>
      </c>
      <c r="H35" s="37">
        <v>1.46417023955863e+16</v>
      </c>
    </row>
    <row r="36" spans="2:8">
      <c r="B36" s="36" t="s">
        <v>75</v>
      </c>
      <c r="C36" s="36" t="s">
        <v>76</v>
      </c>
      <c r="D36" s="36">
        <v>0</v>
      </c>
      <c r="E36" s="36">
        <v>1.26428571428616</v>
      </c>
      <c r="F36" s="36">
        <v>10.15</v>
      </c>
      <c r="G36" s="39">
        <v>1e+30</v>
      </c>
      <c r="H36" s="36">
        <v>11.7322113289842</v>
      </c>
    </row>
    <row r="38" spans="1:1">
      <c r="A38" t="s">
        <v>22</v>
      </c>
    </row>
    <row r="39" spans="2:8">
      <c r="B39" s="34"/>
      <c r="C39" s="34"/>
      <c r="D39" s="34" t="s">
        <v>118</v>
      </c>
      <c r="E39" s="34" t="s">
        <v>127</v>
      </c>
      <c r="F39" s="34" t="s">
        <v>22</v>
      </c>
      <c r="G39" s="34" t="s">
        <v>121</v>
      </c>
      <c r="H39" s="34" t="s">
        <v>121</v>
      </c>
    </row>
    <row r="40" spans="2:8">
      <c r="B40" s="35" t="s">
        <v>12</v>
      </c>
      <c r="C40" s="35" t="s">
        <v>13</v>
      </c>
      <c r="D40" s="35" t="s">
        <v>122</v>
      </c>
      <c r="E40" s="35" t="s">
        <v>128</v>
      </c>
      <c r="F40" s="35" t="s">
        <v>129</v>
      </c>
      <c r="G40" s="35" t="s">
        <v>125</v>
      </c>
      <c r="H40" s="35" t="s">
        <v>126</v>
      </c>
    </row>
    <row r="41" spans="2:8">
      <c r="B41" s="37" t="s">
        <v>81</v>
      </c>
      <c r="C41" s="37" t="s">
        <v>82</v>
      </c>
      <c r="D41" s="37">
        <v>25000</v>
      </c>
      <c r="E41" s="37">
        <v>19.5735294117556</v>
      </c>
      <c r="F41" s="37">
        <v>25000</v>
      </c>
      <c r="G41" s="37">
        <v>3664.14326395136</v>
      </c>
      <c r="H41" s="37">
        <v>1387.28530751311</v>
      </c>
    </row>
    <row r="42" spans="2:8">
      <c r="B42" s="37" t="s">
        <v>85</v>
      </c>
      <c r="C42" s="37" t="s">
        <v>86</v>
      </c>
      <c r="D42" s="37">
        <v>25999.9999999999</v>
      </c>
      <c r="E42" s="37">
        <v>14.9588235294045</v>
      </c>
      <c r="F42" s="37">
        <v>26000</v>
      </c>
      <c r="G42" s="37">
        <v>4580.1790799392</v>
      </c>
      <c r="H42" s="37">
        <v>1734.10663439139</v>
      </c>
    </row>
    <row r="43" spans="2:8">
      <c r="B43" s="37" t="s">
        <v>88</v>
      </c>
      <c r="C43" s="37" t="s">
        <v>89</v>
      </c>
      <c r="D43" s="37">
        <v>27999.9999999999</v>
      </c>
      <c r="E43" s="37">
        <v>12.3</v>
      </c>
      <c r="F43" s="37">
        <v>28000</v>
      </c>
      <c r="G43" s="37">
        <v>5388.44597636215</v>
      </c>
      <c r="H43" s="37">
        <v>2040.12545221119</v>
      </c>
    </row>
    <row r="44" spans="2:8">
      <c r="B44" s="37" t="s">
        <v>91</v>
      </c>
      <c r="C44" s="37" t="s">
        <v>92</v>
      </c>
      <c r="D44" s="37">
        <v>27999.9999999999</v>
      </c>
      <c r="E44" s="37">
        <v>9.80000000000001</v>
      </c>
      <c r="F44" s="37">
        <v>28000</v>
      </c>
      <c r="G44" s="37">
        <v>5388.44597636215</v>
      </c>
      <c r="H44" s="37">
        <v>2040.12545221119</v>
      </c>
    </row>
    <row r="45" spans="2:8">
      <c r="B45" s="37" t="s">
        <v>94</v>
      </c>
      <c r="C45" s="37" t="s">
        <v>95</v>
      </c>
      <c r="D45" s="37">
        <v>2499.99999999943</v>
      </c>
      <c r="E45" s="37">
        <v>-4.1470588235104</v>
      </c>
      <c r="F45" s="37">
        <v>2500</v>
      </c>
      <c r="G45" s="37">
        <v>693.642653756715</v>
      </c>
      <c r="H45" s="37">
        <v>1832.07163197609</v>
      </c>
    </row>
    <row r="46" spans="2:8">
      <c r="B46" s="37" t="s">
        <v>97</v>
      </c>
      <c r="C46" s="37" t="s">
        <v>98</v>
      </c>
      <c r="D46" s="37">
        <v>3000.00000000077</v>
      </c>
      <c r="E46" s="37">
        <v>-2.53361344536589</v>
      </c>
      <c r="F46" s="37">
        <v>3000</v>
      </c>
      <c r="G46" s="37">
        <v>971.099715258927</v>
      </c>
      <c r="H46" s="37">
        <v>2564.90028476528</v>
      </c>
    </row>
    <row r="47" spans="2:8">
      <c r="B47" s="37" t="s">
        <v>100</v>
      </c>
      <c r="C47" s="37" t="s">
        <v>101</v>
      </c>
      <c r="D47" s="37">
        <v>2499.99999999932</v>
      </c>
      <c r="E47" s="37">
        <v>-2.03485838778561</v>
      </c>
      <c r="F47" s="37">
        <v>2500</v>
      </c>
      <c r="G47" s="37">
        <v>936.417582571604</v>
      </c>
      <c r="H47" s="37">
        <v>2473.29670316783</v>
      </c>
    </row>
    <row r="48" spans="2:8">
      <c r="B48" s="37" t="s">
        <v>103</v>
      </c>
      <c r="C48" s="37" t="s">
        <v>104</v>
      </c>
      <c r="D48" s="37">
        <v>714.043908273919</v>
      </c>
      <c r="E48" s="37">
        <v>0</v>
      </c>
      <c r="F48" s="37">
        <v>2600</v>
      </c>
      <c r="G48" s="38">
        <v>1e+30</v>
      </c>
      <c r="H48" s="37">
        <v>1885.95609172626</v>
      </c>
    </row>
    <row r="49" spans="2:8">
      <c r="B49" s="37" t="s">
        <v>107</v>
      </c>
      <c r="C49" s="37" t="s">
        <v>108</v>
      </c>
      <c r="D49" s="37">
        <v>2499.99999999964</v>
      </c>
      <c r="E49" s="37">
        <v>-2.1131221719315</v>
      </c>
      <c r="F49" s="37">
        <v>2500</v>
      </c>
      <c r="G49" s="37">
        <v>901.73544988365</v>
      </c>
      <c r="H49" s="37">
        <v>2381.69312156871</v>
      </c>
    </row>
    <row r="50" spans="2:8">
      <c r="B50" s="37" t="s">
        <v>110</v>
      </c>
      <c r="C50" s="37" t="s">
        <v>111</v>
      </c>
      <c r="D50" s="37">
        <v>37999.9999998637</v>
      </c>
      <c r="E50" s="37">
        <v>-2.11764705880906</v>
      </c>
      <c r="F50" s="37">
        <v>38000</v>
      </c>
      <c r="G50" s="37">
        <v>867.053317195696</v>
      </c>
      <c r="H50" s="37">
        <v>2290.0895399696</v>
      </c>
    </row>
    <row r="51" spans="2:8">
      <c r="B51" s="36" t="s">
        <v>113</v>
      </c>
      <c r="C51" s="36" t="s">
        <v>114</v>
      </c>
      <c r="D51" s="36">
        <v>2500.00000000064</v>
      </c>
      <c r="E51" s="36">
        <v>-2.2857142857149</v>
      </c>
      <c r="F51" s="36">
        <v>2500</v>
      </c>
      <c r="G51" s="36">
        <v>714.043908273733</v>
      </c>
      <c r="H51" s="36">
        <v>1885.95609172626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0"/>
  <sheetViews>
    <sheetView showGridLines="0" topLeftCell="A13" workbookViewId="0">
      <selection activeCell="A1" sqref="A1"/>
    </sheetView>
  </sheetViews>
  <sheetFormatPr defaultColWidth="9" defaultRowHeight="15.75"/>
  <cols>
    <col min="1" max="1" width="1.625" customWidth="1"/>
    <col min="2" max="2" width="7.75" customWidth="1"/>
    <col min="3" max="3" width="21.875" customWidth="1"/>
    <col min="4" max="4" width="12.625" customWidth="1"/>
    <col min="5" max="5" width="1.625" customWidth="1"/>
    <col min="6" max="7" width="12.625" customWidth="1"/>
    <col min="8" max="8" width="1.625" customWidth="1"/>
    <col min="9" max="10" width="12.625" customWidth="1"/>
  </cols>
  <sheetData>
    <row r="1" spans="1:1">
      <c r="A1" s="33" t="s">
        <v>130</v>
      </c>
    </row>
    <row r="2" spans="1:1">
      <c r="A2" s="33" t="s">
        <v>1</v>
      </c>
    </row>
    <row r="3" spans="1:1">
      <c r="A3" s="33" t="s">
        <v>117</v>
      </c>
    </row>
    <row r="6" spans="2:4">
      <c r="B6" s="34"/>
      <c r="C6" s="34" t="s">
        <v>120</v>
      </c>
      <c r="D6" s="34"/>
    </row>
    <row r="7" spans="2:4">
      <c r="B7" s="35" t="s">
        <v>12</v>
      </c>
      <c r="C7" s="35" t="s">
        <v>13</v>
      </c>
      <c r="D7" s="35" t="s">
        <v>122</v>
      </c>
    </row>
    <row r="8" spans="2:4">
      <c r="B8" s="36" t="s">
        <v>16</v>
      </c>
      <c r="C8" s="36" t="s">
        <v>17</v>
      </c>
      <c r="D8" s="36">
        <v>1382544.33431521</v>
      </c>
    </row>
    <row r="11" spans="2:10">
      <c r="B11" s="34"/>
      <c r="C11" s="34" t="s">
        <v>131</v>
      </c>
      <c r="D11" s="34"/>
      <c r="F11" s="34" t="s">
        <v>132</v>
      </c>
      <c r="G11" s="34" t="s">
        <v>120</v>
      </c>
      <c r="I11" s="34" t="s">
        <v>133</v>
      </c>
      <c r="J11" s="34" t="s">
        <v>120</v>
      </c>
    </row>
    <row r="12" spans="2:10">
      <c r="B12" s="35" t="s">
        <v>12</v>
      </c>
      <c r="C12" s="35" t="s">
        <v>13</v>
      </c>
      <c r="D12" s="35" t="s">
        <v>122</v>
      </c>
      <c r="F12" s="35" t="s">
        <v>134</v>
      </c>
      <c r="G12" s="35" t="s">
        <v>135</v>
      </c>
      <c r="I12" s="35" t="s">
        <v>134</v>
      </c>
      <c r="J12" s="35" t="s">
        <v>135</v>
      </c>
    </row>
    <row r="13" spans="2:10">
      <c r="B13" s="37" t="s">
        <v>20</v>
      </c>
      <c r="C13" s="37" t="s">
        <v>21</v>
      </c>
      <c r="D13" s="37">
        <v>0</v>
      </c>
      <c r="F13" s="37">
        <v>0</v>
      </c>
      <c r="G13" s="37">
        <v>1382544.33431521</v>
      </c>
      <c r="I13" s="38">
        <v>9.09494701772928e-21</v>
      </c>
      <c r="J13" s="37">
        <v>1382544.33431521</v>
      </c>
    </row>
    <row r="14" spans="2:10">
      <c r="B14" s="37" t="s">
        <v>23</v>
      </c>
      <c r="C14" s="37" t="s">
        <v>24</v>
      </c>
      <c r="D14" s="37">
        <v>6249.99999999857</v>
      </c>
      <c r="F14" s="37">
        <v>6249.99999999857</v>
      </c>
      <c r="G14" s="37">
        <v>1382544.33431521</v>
      </c>
      <c r="I14" s="37">
        <v>6249.99999999857</v>
      </c>
      <c r="J14" s="37">
        <v>1382544.33431521</v>
      </c>
    </row>
    <row r="15" spans="2:10">
      <c r="B15" s="37" t="s">
        <v>25</v>
      </c>
      <c r="C15" s="37" t="s">
        <v>26</v>
      </c>
      <c r="D15" s="37">
        <v>0</v>
      </c>
      <c r="F15" s="37">
        <v>0</v>
      </c>
      <c r="G15" s="37">
        <v>1382544.33431521</v>
      </c>
      <c r="I15" s="37">
        <v>0</v>
      </c>
      <c r="J15" s="37">
        <v>1382544.33431521</v>
      </c>
    </row>
    <row r="16" spans="2:10">
      <c r="B16" s="37" t="s">
        <v>27</v>
      </c>
      <c r="C16" s="37" t="s">
        <v>28</v>
      </c>
      <c r="D16" s="37">
        <v>0</v>
      </c>
      <c r="F16" s="37">
        <v>0</v>
      </c>
      <c r="G16" s="37">
        <v>1382544.33431521</v>
      </c>
      <c r="I16" s="37">
        <v>0</v>
      </c>
      <c r="J16" s="37">
        <v>1382544.33431521</v>
      </c>
    </row>
    <row r="17" spans="2:10">
      <c r="B17" s="37" t="s">
        <v>29</v>
      </c>
      <c r="C17" s="37" t="s">
        <v>30</v>
      </c>
      <c r="D17" s="37">
        <v>4285.71428571539</v>
      </c>
      <c r="F17" s="37">
        <v>4285.71428571539</v>
      </c>
      <c r="G17" s="37">
        <v>1382544.33431521</v>
      </c>
      <c r="I17" s="37">
        <v>4285.71428571539</v>
      </c>
      <c r="J17" s="37">
        <v>1382544.33431521</v>
      </c>
    </row>
    <row r="18" spans="2:10">
      <c r="B18" s="37" t="s">
        <v>31</v>
      </c>
      <c r="C18" s="37" t="s">
        <v>32</v>
      </c>
      <c r="D18" s="37">
        <v>0</v>
      </c>
      <c r="F18" s="37">
        <v>0</v>
      </c>
      <c r="G18" s="37">
        <v>1382544.33431521</v>
      </c>
      <c r="I18" s="37">
        <v>0</v>
      </c>
      <c r="J18" s="37">
        <v>1382544.33431521</v>
      </c>
    </row>
    <row r="19" spans="2:10">
      <c r="B19" s="37" t="s">
        <v>33</v>
      </c>
      <c r="C19" s="37" t="s">
        <v>34</v>
      </c>
      <c r="D19" s="37">
        <v>0</v>
      </c>
      <c r="F19" s="37">
        <v>0</v>
      </c>
      <c r="G19" s="37">
        <v>1382544.33431521</v>
      </c>
      <c r="I19" s="37">
        <v>0</v>
      </c>
      <c r="J19" s="37">
        <v>1382544.33431521</v>
      </c>
    </row>
    <row r="20" spans="2:10">
      <c r="B20" s="37" t="s">
        <v>35</v>
      </c>
      <c r="C20" s="37" t="s">
        <v>36</v>
      </c>
      <c r="D20" s="37">
        <v>0</v>
      </c>
      <c r="F20" s="37">
        <v>0</v>
      </c>
      <c r="G20" s="37">
        <v>1382544.33431521</v>
      </c>
      <c r="I20" s="37">
        <v>0</v>
      </c>
      <c r="J20" s="37">
        <v>1382544.33431521</v>
      </c>
    </row>
    <row r="21" spans="2:10">
      <c r="B21" s="37" t="s">
        <v>37</v>
      </c>
      <c r="C21" s="37" t="s">
        <v>38</v>
      </c>
      <c r="D21" s="37">
        <v>3703.7037037027</v>
      </c>
      <c r="F21" s="37">
        <v>3703.7037037027</v>
      </c>
      <c r="G21" s="37">
        <v>1382544.33431521</v>
      </c>
      <c r="I21" s="37">
        <v>3703.7037037027</v>
      </c>
      <c r="J21" s="37">
        <v>1382544.33431521</v>
      </c>
    </row>
    <row r="22" spans="2:10">
      <c r="B22" s="37" t="s">
        <v>39</v>
      </c>
      <c r="C22" s="37" t="s">
        <v>40</v>
      </c>
      <c r="D22" s="37">
        <v>0</v>
      </c>
      <c r="F22" s="37">
        <v>0</v>
      </c>
      <c r="G22" s="37">
        <v>1382544.33431521</v>
      </c>
      <c r="I22" s="37">
        <v>0</v>
      </c>
      <c r="J22" s="37">
        <v>1382544.33431521</v>
      </c>
    </row>
    <row r="23" spans="2:10">
      <c r="B23" s="37" t="s">
        <v>41</v>
      </c>
      <c r="C23" s="37" t="s">
        <v>42</v>
      </c>
      <c r="D23" s="37">
        <v>0</v>
      </c>
      <c r="F23" s="37">
        <v>0</v>
      </c>
      <c r="G23" s="37">
        <v>1382544.33431521</v>
      </c>
      <c r="I23" s="37">
        <v>0</v>
      </c>
      <c r="J23" s="37">
        <v>1382544.33431521</v>
      </c>
    </row>
    <row r="24" spans="2:10">
      <c r="B24" s="37" t="s">
        <v>43</v>
      </c>
      <c r="C24" s="37" t="s">
        <v>44</v>
      </c>
      <c r="D24" s="37">
        <v>0</v>
      </c>
      <c r="F24" s="37">
        <v>0</v>
      </c>
      <c r="G24" s="37">
        <v>1382544.33431521</v>
      </c>
      <c r="I24" s="37">
        <v>0</v>
      </c>
      <c r="J24" s="37">
        <v>1382544.33431521</v>
      </c>
    </row>
    <row r="25" spans="2:10">
      <c r="B25" s="37" t="s">
        <v>45</v>
      </c>
      <c r="C25" s="37" t="s">
        <v>46</v>
      </c>
      <c r="D25" s="37">
        <v>0</v>
      </c>
      <c r="F25" s="37">
        <v>0</v>
      </c>
      <c r="G25" s="37">
        <v>1382544.33431521</v>
      </c>
      <c r="I25" s="38">
        <v>1.88595609172626e-5</v>
      </c>
      <c r="J25" s="37">
        <v>1386316.24649866</v>
      </c>
    </row>
    <row r="26" spans="2:10">
      <c r="B26" s="37" t="s">
        <v>47</v>
      </c>
      <c r="C26" s="37" t="s">
        <v>48</v>
      </c>
      <c r="D26" s="37">
        <v>0</v>
      </c>
      <c r="F26" s="38">
        <v>3.63797880709171e-12</v>
      </c>
      <c r="G26" s="37">
        <v>1382544.33431521</v>
      </c>
      <c r="I26" s="37">
        <v>4191.01353717117</v>
      </c>
      <c r="J26" s="37">
        <v>1445409.53737277</v>
      </c>
    </row>
    <row r="27" spans="2:10">
      <c r="B27" s="37" t="s">
        <v>49</v>
      </c>
      <c r="C27" s="37" t="s">
        <v>50</v>
      </c>
      <c r="D27" s="37">
        <v>2040.12545221119</v>
      </c>
      <c r="F27" s="37">
        <v>2040.1254522112</v>
      </c>
      <c r="G27" s="37">
        <v>1382544.33431521</v>
      </c>
      <c r="I27" s="37">
        <v>7428.57142857335</v>
      </c>
      <c r="J27" s="37">
        <v>1448822.21982446</v>
      </c>
    </row>
    <row r="28" spans="2:10">
      <c r="B28" s="37" t="s">
        <v>51</v>
      </c>
      <c r="C28" s="37" t="s">
        <v>52</v>
      </c>
      <c r="D28" s="37">
        <v>0</v>
      </c>
      <c r="F28" s="38">
        <v>7.27595761418342e-12</v>
      </c>
      <c r="G28" s="37">
        <v>1382544.33431521</v>
      </c>
      <c r="I28" s="37">
        <v>9429.7804586399</v>
      </c>
      <c r="J28" s="37">
        <v>1482971.49619972</v>
      </c>
    </row>
    <row r="29" spans="2:10">
      <c r="B29" s="37" t="s">
        <v>53</v>
      </c>
      <c r="C29" s="37" t="s">
        <v>54</v>
      </c>
      <c r="D29" s="37">
        <v>3846.1538461533</v>
      </c>
      <c r="F29" s="37">
        <v>3846.1538461533</v>
      </c>
      <c r="G29" s="37">
        <v>1382544.33431521</v>
      </c>
      <c r="I29" s="37">
        <v>3846.1538461533</v>
      </c>
      <c r="J29" s="37">
        <v>1382544.33431521</v>
      </c>
    </row>
    <row r="30" spans="2:10">
      <c r="B30" s="37" t="s">
        <v>55</v>
      </c>
      <c r="C30" s="37" t="s">
        <v>56</v>
      </c>
      <c r="D30" s="37">
        <v>0</v>
      </c>
      <c r="F30" s="38">
        <v>3.63797880709171e-12</v>
      </c>
      <c r="G30" s="37">
        <v>1382544.33431521</v>
      </c>
      <c r="I30" s="38">
        <v>4.04219867454798e-12</v>
      </c>
      <c r="J30" s="37">
        <v>1382544.33431521</v>
      </c>
    </row>
    <row r="31" spans="2:10">
      <c r="B31" s="37" t="s">
        <v>57</v>
      </c>
      <c r="C31" s="37" t="s">
        <v>58</v>
      </c>
      <c r="D31" s="37">
        <v>0</v>
      </c>
      <c r="F31" s="37">
        <v>0</v>
      </c>
      <c r="G31" s="37">
        <v>1382544.33431521</v>
      </c>
      <c r="I31" s="37">
        <v>0</v>
      </c>
      <c r="J31" s="37">
        <v>1382544.33431521</v>
      </c>
    </row>
    <row r="32" spans="2:10">
      <c r="B32" s="37" t="s">
        <v>59</v>
      </c>
      <c r="C32" s="37" t="s">
        <v>60</v>
      </c>
      <c r="D32" s="37">
        <v>0</v>
      </c>
      <c r="F32" s="38">
        <v>7.27595761418342e-12</v>
      </c>
      <c r="G32" s="37">
        <v>1382544.33431521</v>
      </c>
      <c r="I32" s="38">
        <v>7.27595761418342e-12</v>
      </c>
      <c r="J32" s="37">
        <v>1382544.33431521</v>
      </c>
    </row>
    <row r="33" spans="2:10">
      <c r="B33" s="37" t="s">
        <v>61</v>
      </c>
      <c r="C33" s="37" t="s">
        <v>62</v>
      </c>
      <c r="D33" s="37">
        <v>13164.4281644285</v>
      </c>
      <c r="F33" s="37">
        <v>13164.4281644285</v>
      </c>
      <c r="G33" s="37">
        <v>1382544.33431521</v>
      </c>
      <c r="I33" s="37">
        <v>13164.4281644286</v>
      </c>
      <c r="J33" s="37">
        <v>1382544.33431521</v>
      </c>
    </row>
    <row r="34" spans="2:10">
      <c r="B34" s="37" t="s">
        <v>63</v>
      </c>
      <c r="C34" s="37" t="s">
        <v>64</v>
      </c>
      <c r="D34" s="37">
        <v>19750.0000000014</v>
      </c>
      <c r="F34" s="37">
        <v>19750.0000000014</v>
      </c>
      <c r="G34" s="37">
        <v>1382544.33431521</v>
      </c>
      <c r="I34" s="37">
        <v>19750.0000000014</v>
      </c>
      <c r="J34" s="37">
        <v>1382544.33431521</v>
      </c>
    </row>
    <row r="35" spans="2:10">
      <c r="B35" s="37" t="s">
        <v>65</v>
      </c>
      <c r="C35" s="37" t="s">
        <v>66</v>
      </c>
      <c r="D35" s="37">
        <v>18817.0174049297</v>
      </c>
      <c r="F35" s="37">
        <v>18817.0174049298</v>
      </c>
      <c r="G35" s="37">
        <v>1382544.33431521</v>
      </c>
      <c r="I35" s="37">
        <v>18817.0174049298</v>
      </c>
      <c r="J35" s="37">
        <v>1382544.33431521</v>
      </c>
    </row>
    <row r="36" spans="2:10">
      <c r="B36" s="37" t="s">
        <v>67</v>
      </c>
      <c r="C36" s="37" t="s">
        <v>68</v>
      </c>
      <c r="D36" s="37">
        <v>27999.9999999999</v>
      </c>
      <c r="F36" s="37">
        <v>28000</v>
      </c>
      <c r="G36" s="37">
        <v>1382544.33431521</v>
      </c>
      <c r="I36" s="37">
        <v>28000</v>
      </c>
      <c r="J36" s="37">
        <v>1382544.33431521</v>
      </c>
    </row>
    <row r="37" spans="2:10">
      <c r="B37" s="37" t="s">
        <v>69</v>
      </c>
      <c r="C37" s="37" t="s">
        <v>70</v>
      </c>
      <c r="D37" s="37">
        <v>0</v>
      </c>
      <c r="F37" s="37">
        <v>0</v>
      </c>
      <c r="G37" s="37">
        <v>1382544.33431521</v>
      </c>
      <c r="I37" s="37">
        <v>0</v>
      </c>
      <c r="J37" s="37">
        <v>1382544.33431521</v>
      </c>
    </row>
    <row r="38" spans="2:10">
      <c r="B38" s="37" t="s">
        <v>71</v>
      </c>
      <c r="C38" s="37" t="s">
        <v>72</v>
      </c>
      <c r="D38" s="37">
        <v>0</v>
      </c>
      <c r="F38" s="37">
        <v>0</v>
      </c>
      <c r="G38" s="37">
        <v>1382544.33431521</v>
      </c>
      <c r="I38" s="37">
        <v>0</v>
      </c>
      <c r="J38" s="37">
        <v>1382544.33431521</v>
      </c>
    </row>
    <row r="39" spans="2:10">
      <c r="B39" s="37" t="s">
        <v>73</v>
      </c>
      <c r="C39" s="37" t="s">
        <v>74</v>
      </c>
      <c r="D39" s="37">
        <v>7142.85714285899</v>
      </c>
      <c r="F39" s="37">
        <v>7142.85714285899</v>
      </c>
      <c r="G39" s="37">
        <v>1382544.33431521</v>
      </c>
      <c r="I39" s="37">
        <v>7142.85714285899</v>
      </c>
      <c r="J39" s="37">
        <v>1382544.33431521</v>
      </c>
    </row>
    <row r="40" spans="2:10">
      <c r="B40" s="36" t="s">
        <v>75</v>
      </c>
      <c r="C40" s="36" t="s">
        <v>76</v>
      </c>
      <c r="D40" s="36">
        <v>0</v>
      </c>
      <c r="F40" s="36">
        <v>0</v>
      </c>
      <c r="G40" s="36">
        <v>1382544.33431521</v>
      </c>
      <c r="I40" s="36">
        <v>0</v>
      </c>
      <c r="J40" s="36">
        <v>1382544.33431521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8"/>
  <sheetViews>
    <sheetView tabSelected="1" topLeftCell="A21" workbookViewId="0">
      <selection activeCell="B68" sqref="B68"/>
    </sheetView>
  </sheetViews>
  <sheetFormatPr defaultColWidth="9" defaultRowHeight="15.75" outlineLevelCol="5"/>
  <cols>
    <col min="2" max="2" width="12.625"/>
    <col min="3" max="3" width="11.125"/>
    <col min="4" max="4" width="12.625"/>
    <col min="5" max="5" width="11.125"/>
  </cols>
  <sheetData>
    <row r="1" spans="1:5">
      <c r="A1" s="1" t="s">
        <v>136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1" t="s">
        <v>137</v>
      </c>
      <c r="B3" s="2"/>
      <c r="C3" s="2"/>
      <c r="D3" s="2"/>
      <c r="E3" s="2"/>
    </row>
    <row r="4" ht="25.5" spans="1:5">
      <c r="A4" s="3" t="s">
        <v>138</v>
      </c>
      <c r="B4" s="4" t="s">
        <v>139</v>
      </c>
      <c r="C4" s="4" t="s">
        <v>140</v>
      </c>
      <c r="D4" s="4" t="s">
        <v>141</v>
      </c>
      <c r="E4" s="5" t="s">
        <v>142</v>
      </c>
    </row>
    <row r="5" spans="1:5">
      <c r="A5" s="6" t="s">
        <v>143</v>
      </c>
      <c r="B5" s="7">
        <v>100000000</v>
      </c>
      <c r="C5" s="8">
        <v>0.4</v>
      </c>
      <c r="D5" s="8">
        <v>0.375</v>
      </c>
      <c r="E5" s="9">
        <v>0.25</v>
      </c>
    </row>
    <row r="6" spans="1:5">
      <c r="A6" s="6" t="s">
        <v>144</v>
      </c>
      <c r="B6" s="8">
        <v>0.7</v>
      </c>
      <c r="C6" s="8">
        <v>0.5</v>
      </c>
      <c r="D6" s="8">
        <v>0.35</v>
      </c>
      <c r="E6" s="9">
        <v>0.25</v>
      </c>
    </row>
    <row r="7" spans="1:5">
      <c r="A7" s="6" t="s">
        <v>145</v>
      </c>
      <c r="B7" s="8">
        <v>0.675</v>
      </c>
      <c r="C7" s="8">
        <v>0.45</v>
      </c>
      <c r="D7" s="8">
        <v>0.4</v>
      </c>
      <c r="E7" s="9">
        <v>0.25</v>
      </c>
    </row>
    <row r="8" spans="1:5">
      <c r="A8" s="6" t="s">
        <v>146</v>
      </c>
      <c r="B8" s="7">
        <v>100000000</v>
      </c>
      <c r="C8" s="8">
        <v>0.45</v>
      </c>
      <c r="D8" s="8">
        <v>0.35</v>
      </c>
      <c r="E8" s="9">
        <v>0.2</v>
      </c>
    </row>
    <row r="9" spans="1:5">
      <c r="A9" s="6" t="s">
        <v>147</v>
      </c>
      <c r="B9" s="8">
        <v>0.65</v>
      </c>
      <c r="C9" s="8">
        <v>0.45</v>
      </c>
      <c r="D9" s="8">
        <v>0.4</v>
      </c>
      <c r="E9" s="9">
        <v>0.25</v>
      </c>
    </row>
    <row r="10" ht="25.5" spans="1:5">
      <c r="A10" s="6" t="s">
        <v>148</v>
      </c>
      <c r="B10" s="8">
        <v>0.625</v>
      </c>
      <c r="C10" s="8">
        <v>0.5</v>
      </c>
      <c r="D10" s="8">
        <v>0.425</v>
      </c>
      <c r="E10" s="9">
        <v>0.425</v>
      </c>
    </row>
    <row r="11" spans="1:5">
      <c r="A11" s="10" t="s">
        <v>149</v>
      </c>
      <c r="B11" s="11">
        <v>0.7</v>
      </c>
      <c r="C11" s="11">
        <v>0.45</v>
      </c>
      <c r="D11" s="11">
        <v>0.35</v>
      </c>
      <c r="E11" s="12">
        <v>0.4</v>
      </c>
    </row>
    <row r="12" ht="25.5" spans="1:5">
      <c r="A12" s="2" t="s">
        <v>150</v>
      </c>
      <c r="B12" s="13">
        <v>100000000</v>
      </c>
      <c r="C12" s="13">
        <v>100000000</v>
      </c>
      <c r="D12" s="13">
        <v>100000000</v>
      </c>
      <c r="E12" s="13">
        <v>100000000</v>
      </c>
    </row>
    <row r="13" spans="1:5">
      <c r="A13" s="2"/>
      <c r="B13" s="2"/>
      <c r="C13" s="2"/>
      <c r="D13" s="2"/>
      <c r="E13" s="2"/>
    </row>
    <row r="14" spans="1:5">
      <c r="A14" s="1" t="s">
        <v>151</v>
      </c>
      <c r="B14" s="2"/>
      <c r="C14" s="2"/>
      <c r="D14" s="2"/>
      <c r="E14" s="2"/>
    </row>
    <row r="15" ht="25.5" spans="1:5">
      <c r="A15" s="3" t="s">
        <v>138</v>
      </c>
      <c r="B15" s="5" t="s">
        <v>152</v>
      </c>
      <c r="C15" s="2" t="s">
        <v>153</v>
      </c>
      <c r="D15" s="2"/>
      <c r="E15" s="2"/>
    </row>
    <row r="16" spans="1:5">
      <c r="A16" s="6" t="s">
        <v>143</v>
      </c>
      <c r="B16" s="14">
        <v>2500</v>
      </c>
      <c r="C16" s="2">
        <f>SUMPRODUCT(B57:E57,B5:E5)</f>
        <v>2499.99999999943</v>
      </c>
      <c r="D16" s="2"/>
      <c r="E16" s="2"/>
    </row>
    <row r="17" spans="1:5">
      <c r="A17" s="6" t="s">
        <v>144</v>
      </c>
      <c r="B17" s="14">
        <v>3000</v>
      </c>
      <c r="C17" s="2">
        <f t="shared" ref="C17:C22" si="0">SUMPRODUCT(B58:E58,B6:E6)</f>
        <v>3000.00000000078</v>
      </c>
      <c r="D17" s="2"/>
      <c r="E17" s="2"/>
    </row>
    <row r="18" spans="1:5">
      <c r="A18" s="6" t="s">
        <v>145</v>
      </c>
      <c r="B18" s="14">
        <v>2500</v>
      </c>
      <c r="C18" s="2">
        <f>SUMPRODUCT(B59:E59,B7:E7)</f>
        <v>2499.99999999933</v>
      </c>
      <c r="D18" s="2"/>
      <c r="E18" s="2"/>
    </row>
    <row r="19" spans="1:5">
      <c r="A19" s="6" t="s">
        <v>146</v>
      </c>
      <c r="B19" s="14">
        <v>2600</v>
      </c>
      <c r="C19" s="2">
        <f>SUMPRODUCT(B60:E60,B8:E8)</f>
        <v>714.043908273921</v>
      </c>
      <c r="D19" s="2"/>
      <c r="E19" s="2"/>
    </row>
    <row r="20" spans="1:5">
      <c r="A20" s="6" t="s">
        <v>147</v>
      </c>
      <c r="B20" s="14">
        <v>2500</v>
      </c>
      <c r="C20" s="2">
        <f>SUMPRODUCT(B61:E61,B9:E9)</f>
        <v>2499.99999999965</v>
      </c>
      <c r="D20" s="2"/>
      <c r="E20" s="2"/>
    </row>
    <row r="21" ht="25.5" spans="1:5">
      <c r="A21" s="6" t="s">
        <v>148</v>
      </c>
      <c r="B21" s="14">
        <v>38000</v>
      </c>
      <c r="C21" s="2">
        <f>SUMPRODUCT(B62:E62,B10:E10)</f>
        <v>37999.9999998637</v>
      </c>
      <c r="D21" s="2"/>
      <c r="E21" s="2"/>
    </row>
    <row r="22" spans="1:5">
      <c r="A22" s="10" t="s">
        <v>149</v>
      </c>
      <c r="B22" s="15">
        <v>2500</v>
      </c>
      <c r="C22" s="2">
        <f>SUMPRODUCT(B63:E63,B11:E11)</f>
        <v>2500.00000000065</v>
      </c>
      <c r="D22" s="2"/>
      <c r="E22" s="2"/>
    </row>
    <row r="23" ht="25.5" spans="1:5">
      <c r="A23" s="2" t="s">
        <v>150</v>
      </c>
      <c r="B23" s="16">
        <v>300</v>
      </c>
      <c r="C23" s="2">
        <f>SUMPRODUCT(B64:E64,B12:E12)</f>
        <v>0</v>
      </c>
      <c r="D23" s="2"/>
      <c r="E23" s="2"/>
    </row>
    <row r="24" spans="1:5">
      <c r="A24" s="2"/>
      <c r="B24" s="2"/>
      <c r="C24" s="2"/>
      <c r="D24" s="2"/>
      <c r="E24" s="2"/>
    </row>
    <row r="25" spans="1:5">
      <c r="A25" s="1" t="s">
        <v>154</v>
      </c>
      <c r="B25" s="2"/>
      <c r="C25" s="2"/>
      <c r="D25" s="2"/>
      <c r="E25" s="2"/>
    </row>
    <row r="26" ht="25.5" spans="1:6">
      <c r="A26" s="3" t="s">
        <v>138</v>
      </c>
      <c r="B26" s="4" t="s">
        <v>139</v>
      </c>
      <c r="C26" s="4" t="s">
        <v>140</v>
      </c>
      <c r="D26" s="4" t="s">
        <v>141</v>
      </c>
      <c r="E26" s="5" t="s">
        <v>142</v>
      </c>
      <c r="F26" t="s">
        <v>155</v>
      </c>
    </row>
    <row r="27" spans="1:5">
      <c r="A27" s="6" t="s">
        <v>143</v>
      </c>
      <c r="B27" s="13">
        <v>100000000</v>
      </c>
      <c r="C27" s="17">
        <v>13</v>
      </c>
      <c r="D27" s="17">
        <v>10.65</v>
      </c>
      <c r="E27" s="18">
        <v>9.6</v>
      </c>
    </row>
    <row r="28" spans="1:5">
      <c r="A28" s="6" t="s">
        <v>144</v>
      </c>
      <c r="B28" s="17">
        <v>17.4</v>
      </c>
      <c r="C28" s="17">
        <v>14.1</v>
      </c>
      <c r="D28" s="17">
        <v>11.2</v>
      </c>
      <c r="E28" s="18">
        <v>9.45</v>
      </c>
    </row>
    <row r="29" spans="1:5">
      <c r="A29" s="6" t="s">
        <v>145</v>
      </c>
      <c r="B29" s="17">
        <v>17.4</v>
      </c>
      <c r="C29" s="17">
        <v>14.22</v>
      </c>
      <c r="D29" s="17">
        <v>11</v>
      </c>
      <c r="E29" s="18">
        <v>9.5</v>
      </c>
    </row>
    <row r="30" spans="1:5">
      <c r="A30" s="6" t="s">
        <v>146</v>
      </c>
      <c r="B30" s="13">
        <v>100000000</v>
      </c>
      <c r="C30" s="17">
        <v>14.3</v>
      </c>
      <c r="D30" s="17">
        <v>11.25</v>
      </c>
      <c r="E30" s="18">
        <v>9.6</v>
      </c>
    </row>
    <row r="31" spans="1:5">
      <c r="A31" s="6" t="s">
        <v>147</v>
      </c>
      <c r="B31" s="17">
        <v>17.5</v>
      </c>
      <c r="C31" s="17">
        <v>13.8</v>
      </c>
      <c r="D31" s="17">
        <v>11.4</v>
      </c>
      <c r="E31" s="18">
        <v>9.6</v>
      </c>
    </row>
    <row r="32" ht="25.5" spans="1:6">
      <c r="A32" s="6" t="s">
        <v>148</v>
      </c>
      <c r="B32" s="17">
        <f>18.25*F32</f>
        <v>17.3375</v>
      </c>
      <c r="C32" s="17">
        <f>13.9*F32</f>
        <v>13.205</v>
      </c>
      <c r="D32" s="17">
        <f>11.4*F32</f>
        <v>10.83</v>
      </c>
      <c r="E32" s="18">
        <f>8.9*F32</f>
        <v>8.455</v>
      </c>
      <c r="F32">
        <v>0.95</v>
      </c>
    </row>
    <row r="33" spans="1:5">
      <c r="A33" s="10" t="s">
        <v>149</v>
      </c>
      <c r="B33" s="19">
        <v>19.75</v>
      </c>
      <c r="C33" s="19">
        <v>13.9</v>
      </c>
      <c r="D33" s="19">
        <v>10.75</v>
      </c>
      <c r="E33" s="20">
        <v>9.4</v>
      </c>
    </row>
    <row r="34" spans="1:5">
      <c r="A34" s="2"/>
      <c r="B34" s="13">
        <v>100000000</v>
      </c>
      <c r="C34" s="13">
        <v>100000000</v>
      </c>
      <c r="D34" s="13">
        <v>100000000</v>
      </c>
      <c r="E34" s="13">
        <v>100000000</v>
      </c>
    </row>
    <row r="35" spans="1:5">
      <c r="A35" s="2"/>
      <c r="B35" s="2"/>
      <c r="C35" s="2"/>
      <c r="D35" s="2"/>
      <c r="E35" s="2"/>
    </row>
    <row r="36" spans="1:5">
      <c r="A36" s="1" t="s">
        <v>156</v>
      </c>
      <c r="B36" s="2"/>
      <c r="C36" s="2"/>
      <c r="D36" s="2"/>
      <c r="E36" s="2"/>
    </row>
    <row r="37" ht="25.5" spans="1:5">
      <c r="A37" s="3" t="s">
        <v>138</v>
      </c>
      <c r="B37" s="4" t="s">
        <v>139</v>
      </c>
      <c r="C37" s="4" t="s">
        <v>140</v>
      </c>
      <c r="D37" s="4" t="s">
        <v>141</v>
      </c>
      <c r="E37" s="5" t="s">
        <v>142</v>
      </c>
    </row>
    <row r="38" spans="1:5">
      <c r="A38" s="6" t="s">
        <v>143</v>
      </c>
      <c r="B38" s="7">
        <v>100000000</v>
      </c>
      <c r="C38" s="21">
        <v>0.3</v>
      </c>
      <c r="D38" s="21">
        <v>0.45</v>
      </c>
      <c r="E38" s="22">
        <v>0.45</v>
      </c>
    </row>
    <row r="39" spans="1:5">
      <c r="A39" s="6" t="s">
        <v>144</v>
      </c>
      <c r="B39" s="21">
        <v>0.4</v>
      </c>
      <c r="C39" s="21">
        <v>0.4</v>
      </c>
      <c r="D39" s="21">
        <v>0.6</v>
      </c>
      <c r="E39" s="22">
        <v>0.6</v>
      </c>
    </row>
    <row r="40" spans="1:5">
      <c r="A40" s="6" t="s">
        <v>145</v>
      </c>
      <c r="B40" s="21">
        <v>0.8</v>
      </c>
      <c r="C40" s="21">
        <v>0.8</v>
      </c>
      <c r="D40" s="21">
        <v>1.2</v>
      </c>
      <c r="E40" s="22">
        <v>1.2</v>
      </c>
    </row>
    <row r="41" spans="1:5">
      <c r="A41" s="6" t="s">
        <v>146</v>
      </c>
      <c r="B41" s="7">
        <v>100000000</v>
      </c>
      <c r="C41" s="21">
        <v>0.7</v>
      </c>
      <c r="D41" s="21">
        <v>1.05</v>
      </c>
      <c r="E41" s="22">
        <v>1.05</v>
      </c>
    </row>
    <row r="42" spans="1:5">
      <c r="A42" s="6" t="s">
        <v>147</v>
      </c>
      <c r="B42" s="21">
        <v>0.7</v>
      </c>
      <c r="C42" s="21">
        <v>0.7</v>
      </c>
      <c r="D42" s="21">
        <v>1.05</v>
      </c>
      <c r="E42" s="22">
        <v>1.05</v>
      </c>
    </row>
    <row r="43" ht="25.5" spans="1:5">
      <c r="A43" s="6" t="s">
        <v>148</v>
      </c>
      <c r="B43" s="21">
        <v>0</v>
      </c>
      <c r="C43" s="21">
        <v>0</v>
      </c>
      <c r="D43" s="21">
        <v>0</v>
      </c>
      <c r="E43" s="22">
        <v>0</v>
      </c>
    </row>
    <row r="44" spans="1:5">
      <c r="A44" s="10" t="s">
        <v>149</v>
      </c>
      <c r="B44" s="23">
        <v>0.5</v>
      </c>
      <c r="C44" s="23">
        <v>0.5</v>
      </c>
      <c r="D44" s="23">
        <v>0.75</v>
      </c>
      <c r="E44" s="24">
        <v>0.75</v>
      </c>
    </row>
    <row r="45" ht="25.5" spans="1:5">
      <c r="A45" s="2" t="s">
        <v>150</v>
      </c>
      <c r="B45" s="2">
        <v>0</v>
      </c>
      <c r="C45" s="2">
        <v>0</v>
      </c>
      <c r="D45" s="2">
        <v>0</v>
      </c>
      <c r="E45" s="2">
        <v>0</v>
      </c>
    </row>
    <row r="46" spans="1:5">
      <c r="A46" s="2"/>
      <c r="B46" s="2"/>
      <c r="C46" s="2"/>
      <c r="D46" s="2"/>
      <c r="E46" s="2"/>
    </row>
    <row r="47" spans="1:5">
      <c r="A47" s="1" t="s">
        <v>157</v>
      </c>
      <c r="B47" s="2"/>
      <c r="C47" s="2"/>
      <c r="D47" s="2"/>
      <c r="E47" s="2"/>
    </row>
    <row r="48" spans="1:5">
      <c r="A48" s="3" t="s">
        <v>158</v>
      </c>
      <c r="B48" s="5" t="s">
        <v>159</v>
      </c>
      <c r="C48" s="25" t="s">
        <v>160</v>
      </c>
      <c r="D48" s="25"/>
      <c r="E48" s="25"/>
    </row>
    <row r="49" spans="1:5">
      <c r="A49" s="6" t="s">
        <v>139</v>
      </c>
      <c r="B49" s="14">
        <v>25000</v>
      </c>
      <c r="C49" s="16">
        <f>SUM(B57:B63)</f>
        <v>25000</v>
      </c>
      <c r="D49" s="16"/>
      <c r="E49" s="16"/>
    </row>
    <row r="50" spans="1:5">
      <c r="A50" s="6" t="s">
        <v>140</v>
      </c>
      <c r="B50" s="14">
        <v>26000</v>
      </c>
      <c r="C50" s="16">
        <f>SUM(C57:C63)</f>
        <v>26000</v>
      </c>
      <c r="D50" s="2"/>
      <c r="E50" s="2"/>
    </row>
    <row r="51" spans="1:5">
      <c r="A51" s="6" t="s">
        <v>141</v>
      </c>
      <c r="B51" s="14">
        <f>28000</f>
        <v>28000</v>
      </c>
      <c r="C51" s="16">
        <f>SUM(D57:D64)</f>
        <v>28000</v>
      </c>
      <c r="D51" s="2"/>
      <c r="E51" s="2"/>
    </row>
    <row r="52" spans="1:5">
      <c r="A52" s="10" t="s">
        <v>142</v>
      </c>
      <c r="B52" s="15">
        <v>28000</v>
      </c>
      <c r="C52" s="16">
        <f>SUM(E57:E63)</f>
        <v>28000</v>
      </c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1" t="s">
        <v>161</v>
      </c>
      <c r="B55" s="2"/>
      <c r="C55" s="2"/>
      <c r="D55" s="2"/>
      <c r="E55" s="2"/>
    </row>
    <row r="56" ht="25.5" spans="1:5">
      <c r="A56" s="3" t="s">
        <v>138</v>
      </c>
      <c r="B56" s="4" t="s">
        <v>139</v>
      </c>
      <c r="C56" s="4" t="s">
        <v>140</v>
      </c>
      <c r="D56" s="4" t="s">
        <v>141</v>
      </c>
      <c r="E56" s="5" t="s">
        <v>142</v>
      </c>
    </row>
    <row r="57" spans="1:5">
      <c r="A57" s="6" t="s">
        <v>143</v>
      </c>
      <c r="B57" s="26">
        <v>0</v>
      </c>
      <c r="C57" s="26">
        <v>6249.99999999858</v>
      </c>
      <c r="D57" s="26">
        <v>0</v>
      </c>
      <c r="E57" s="27">
        <v>0</v>
      </c>
    </row>
    <row r="58" spans="1:5">
      <c r="A58" s="6" t="s">
        <v>144</v>
      </c>
      <c r="B58" s="28">
        <v>4285.7142857154</v>
      </c>
      <c r="C58" s="28">
        <v>0</v>
      </c>
      <c r="D58" s="28">
        <v>0</v>
      </c>
      <c r="E58" s="29">
        <v>0</v>
      </c>
    </row>
    <row r="59" spans="1:5">
      <c r="A59" s="6" t="s">
        <v>145</v>
      </c>
      <c r="B59" s="28">
        <v>3703.7037037027</v>
      </c>
      <c r="C59" s="28">
        <v>0</v>
      </c>
      <c r="D59" s="28">
        <v>0</v>
      </c>
      <c r="E59" s="29">
        <v>0</v>
      </c>
    </row>
    <row r="60" spans="1:5">
      <c r="A60" s="6" t="s">
        <v>146</v>
      </c>
      <c r="B60" s="28">
        <v>0</v>
      </c>
      <c r="C60" s="28">
        <v>0</v>
      </c>
      <c r="D60" s="28">
        <v>2040.1254522112</v>
      </c>
      <c r="E60" s="29">
        <v>0</v>
      </c>
    </row>
    <row r="61" spans="1:5">
      <c r="A61" s="6" t="s">
        <v>147</v>
      </c>
      <c r="B61" s="28">
        <v>3846.15384615331</v>
      </c>
      <c r="C61" s="28">
        <v>0</v>
      </c>
      <c r="D61" s="28">
        <v>0</v>
      </c>
      <c r="E61" s="29">
        <v>0</v>
      </c>
    </row>
    <row r="62" ht="25.5" spans="1:5">
      <c r="A62" s="6" t="s">
        <v>148</v>
      </c>
      <c r="B62" s="28">
        <v>13164.4281644286</v>
      </c>
      <c r="C62" s="28">
        <v>19750.0000000014</v>
      </c>
      <c r="D62" s="28">
        <v>18817.0174049298</v>
      </c>
      <c r="E62" s="29">
        <v>28000</v>
      </c>
    </row>
    <row r="63" spans="1:5">
      <c r="A63" s="10" t="s">
        <v>149</v>
      </c>
      <c r="B63" s="30">
        <v>0</v>
      </c>
      <c r="C63" s="30">
        <v>0</v>
      </c>
      <c r="D63" s="30">
        <v>7142.857142859</v>
      </c>
      <c r="E63" s="31">
        <v>0</v>
      </c>
    </row>
    <row r="64" ht="25.5" spans="1:5">
      <c r="A64" s="2" t="s">
        <v>150</v>
      </c>
      <c r="B64" s="32">
        <v>0</v>
      </c>
      <c r="C64" s="32">
        <v>0</v>
      </c>
      <c r="D64" s="32">
        <v>0</v>
      </c>
      <c r="E64" s="32">
        <v>0</v>
      </c>
    </row>
    <row r="65" spans="1:5">
      <c r="A65" t="s">
        <v>162</v>
      </c>
      <c r="B65">
        <f>SUM(B57:B63)</f>
        <v>25000</v>
      </c>
      <c r="C65">
        <f>SUM(C57:C63)</f>
        <v>26000</v>
      </c>
      <c r="D65">
        <f>SUM(D57:D63)</f>
        <v>28000</v>
      </c>
      <c r="E65">
        <f>SUM(E57:E63)</f>
        <v>28000</v>
      </c>
    </row>
    <row r="66" spans="1:5">
      <c r="A66" t="s">
        <v>163</v>
      </c>
      <c r="B66">
        <f>B65-B62</f>
        <v>11835.5718355714</v>
      </c>
      <c r="C66">
        <f>C65-C62</f>
        <v>6249.99999999858</v>
      </c>
      <c r="D66">
        <f>D65-D62</f>
        <v>9182.9825950702</v>
      </c>
      <c r="E66">
        <f>E65-E62</f>
        <v>0</v>
      </c>
    </row>
    <row r="68" spans="1:2">
      <c r="A68" t="s">
        <v>164</v>
      </c>
      <c r="B68">
        <f>SUMPRODUCT(B57:E64,B27:E34)+SUMPRODUCT(B57:E64,B38:E45)</f>
        <v>1333619.84369436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MIT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</vt:lpstr>
      <vt:lpstr>敏感性报告</vt:lpstr>
      <vt:lpstr>极限值报告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2014-05-01T23:56:08Z</dcterms:created>
  <dcterms:modified xsi:type="dcterms:W3CDTF">2014-05-02T01:01:54Z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