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1.2.3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Z14" i="1"/>
  <c r="AA14" i="1"/>
  <c r="AB14" i="1"/>
  <c r="AC14" i="1"/>
  <c r="AD14" i="1"/>
  <c r="AE14" i="1"/>
  <c r="AF14" i="1"/>
  <c r="AG14" i="1"/>
  <c r="AH14" i="1"/>
  <c r="AI14" i="1"/>
  <c r="AJ14" i="1"/>
  <c r="AK14" i="1"/>
  <c r="X3" i="1"/>
  <c r="X14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K4" i="1" l="1"/>
  <c r="K3" i="1"/>
  <c r="J5" i="1"/>
  <c r="J4" i="1"/>
  <c r="I5" i="1"/>
  <c r="I4" i="1"/>
  <c r="I3" i="1"/>
  <c r="F10" i="1"/>
  <c r="F9" i="1"/>
  <c r="F8" i="1"/>
  <c r="F7" i="1"/>
  <c r="F6" i="1"/>
  <c r="F5" i="1"/>
  <c r="F4" i="1"/>
  <c r="F3" i="1"/>
  <c r="F2" i="1"/>
  <c r="D10" i="1"/>
  <c r="D9" i="1"/>
  <c r="D8" i="1"/>
  <c r="D4" i="1"/>
  <c r="D3" i="1"/>
  <c r="D2" i="1"/>
  <c r="B10" i="1"/>
  <c r="B9" i="1"/>
  <c r="B8" i="1"/>
  <c r="D7" i="1"/>
  <c r="D6" i="1"/>
  <c r="D5" i="1"/>
</calcChain>
</file>

<file path=xl/sharedStrings.xml><?xml version="1.0" encoding="utf-8"?>
<sst xmlns="http://schemas.openxmlformats.org/spreadsheetml/2006/main" count="55" uniqueCount="25">
  <si>
    <t>Установка</t>
  </si>
  <si>
    <t>T(10), с</t>
  </si>
  <si>
    <t>Диск</t>
  </si>
  <si>
    <t>Палка</t>
  </si>
  <si>
    <t>Цилиндр Полый</t>
  </si>
  <si>
    <t>Цилиндры</t>
  </si>
  <si>
    <t>Цилиндры + Диск</t>
  </si>
  <si>
    <t>Цилиндр( не полый )</t>
  </si>
  <si>
    <t>Цилиндр( полый ) + Диск</t>
  </si>
  <si>
    <t>Цилиндр( не полый ) + Диск</t>
  </si>
  <si>
    <t>Цилиндр(оба)</t>
  </si>
  <si>
    <t>Цилиндр(один)</t>
  </si>
  <si>
    <t>l_стержня, см</t>
  </si>
  <si>
    <t>d_ц_нп, см</t>
  </si>
  <si>
    <t>l_палки, см</t>
  </si>
  <si>
    <t>d_диск, см</t>
  </si>
  <si>
    <t>d_ц_п, см</t>
  </si>
  <si>
    <t>R, мм</t>
  </si>
  <si>
    <t>r, мм</t>
  </si>
  <si>
    <t>z, мм</t>
  </si>
  <si>
    <t>m, г</t>
  </si>
  <si>
    <t>114+-0,5</t>
  </si>
  <si>
    <t>30,2+-0,3</t>
  </si>
  <si>
    <t>2230,1+-0,5</t>
  </si>
  <si>
    <t>965,7+-0,5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</si>
</sst>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Лист1!$X$1:$AK$1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Лист1!$X$3:$AK$3</c:f>
              <c:numCache>
                <c:formatCode>General</c:formatCode>
                <c:ptCount val="14"/>
                <c:pt idx="0">
                  <c:v>9.6261267599999982</c:v>
                </c:pt>
                <c:pt idx="1">
                  <c:v>9.6459936399999986</c:v>
                </c:pt>
                <c:pt idx="2">
                  <c:v>9.8508099599999994</c:v>
                </c:pt>
                <c:pt idx="3">
                  <c:v>10.081260009999999</c:v>
                </c:pt>
                <c:pt idx="4">
                  <c:v>10.57485361</c:v>
                </c:pt>
                <c:pt idx="5">
                  <c:v>11.548442889999999</c:v>
                </c:pt>
                <c:pt idx="6">
                  <c:v>11.688877209999999</c:v>
                </c:pt>
                <c:pt idx="7">
                  <c:v>11.922518410000004</c:v>
                </c:pt>
                <c:pt idx="8">
                  <c:v>12.77419081</c:v>
                </c:pt>
                <c:pt idx="9">
                  <c:v>12.304660840000004</c:v>
                </c:pt>
                <c:pt idx="10">
                  <c:v>13.229951289999999</c:v>
                </c:pt>
                <c:pt idx="11">
                  <c:v>15.553558440000003</c:v>
                </c:pt>
                <c:pt idx="12">
                  <c:v>15.735502240000001</c:v>
                </c:pt>
                <c:pt idx="13">
                  <c:v>16.081704039999995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0-4A30-ADF3-04DAD6A9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8912"/>
        <c:axId val="196253904"/>
      </c:scatterChart>
      <c:valAx>
        <c:axId val="1962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53904"/>
        <c:crosses val="autoZero"/>
        <c:crossBetween val="midCat"/>
      </c:valAx>
      <c:valAx>
        <c:axId val="196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Лист1!$X$1:$AK$1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Лист1!$X$14:$AK$14</c:f>
              <c:numCache>
                <c:formatCode>General</c:formatCode>
                <c:ptCount val="14"/>
                <c:pt idx="0">
                  <c:v>9.4543950400000014</c:v>
                </c:pt>
                <c:pt idx="1">
                  <c:v>9.6230244100000011</c:v>
                </c:pt>
                <c:pt idx="2">
                  <c:v>9.7125722499999991</c:v>
                </c:pt>
                <c:pt idx="3">
                  <c:v>9.7175592899999987</c:v>
                </c:pt>
                <c:pt idx="4">
                  <c:v>9.975490559999999</c:v>
                </c:pt>
                <c:pt idx="5">
                  <c:v>10.38257284</c:v>
                </c:pt>
                <c:pt idx="6">
                  <c:v>10.547555289999996</c:v>
                </c:pt>
                <c:pt idx="7">
                  <c:v>10.678516839999999</c:v>
                </c:pt>
                <c:pt idx="8">
                  <c:v>10.877463610000001</c:v>
                </c:pt>
                <c:pt idx="9">
                  <c:v>10.908487839999999</c:v>
                </c:pt>
                <c:pt idx="10">
                  <c:v>11.883877289999999</c:v>
                </c:pt>
                <c:pt idx="11">
                  <c:v>12.03326721</c:v>
                </c:pt>
                <c:pt idx="12">
                  <c:v>12.394624360000003</c:v>
                </c:pt>
                <c:pt idx="13">
                  <c:v>13.033544039999999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4-40BA-8805-E685CD25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8912"/>
        <c:axId val="196253904"/>
      </c:scatterChart>
      <c:valAx>
        <c:axId val="1962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53904"/>
        <c:crosses val="autoZero"/>
        <c:crossBetween val="midCat"/>
      </c:valAx>
      <c:valAx>
        <c:axId val="196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4327</xdr:colOff>
      <xdr:row>21</xdr:row>
      <xdr:rowOff>9523</xdr:rowOff>
    </xdr:from>
    <xdr:to>
      <xdr:col>27</xdr:col>
      <xdr:colOff>30305</xdr:colOff>
      <xdr:row>36</xdr:row>
      <xdr:rowOff>25110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251112</xdr:colOff>
      <xdr:row>21</xdr:row>
      <xdr:rowOff>86590</xdr:rowOff>
    </xdr:from>
    <xdr:ext cx="663643" cy="264560"/>
    <xdr:sp macro="" textlink="">
      <xdr:nvSpPr>
        <xdr:cNvPr id="3" name="TextBox 2"/>
        <xdr:cNvSpPr txBox="1"/>
      </xdr:nvSpPr>
      <xdr:spPr>
        <a:xfrm>
          <a:off x="16157863" y="3905250"/>
          <a:ext cx="663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T^2,</a:t>
          </a:r>
          <a:r>
            <a:rPr lang="en-US" sz="1100" baseline="0"/>
            <a:t> c^2</a:t>
          </a:r>
        </a:p>
      </xdr:txBody>
    </xdr:sp>
    <xdr:clientData/>
  </xdr:oneCellAnchor>
  <xdr:oneCellAnchor>
    <xdr:from>
      <xdr:col>26</xdr:col>
      <xdr:colOff>329044</xdr:colOff>
      <xdr:row>33</xdr:row>
      <xdr:rowOff>86590</xdr:rowOff>
    </xdr:from>
    <xdr:ext cx="258789" cy="264560"/>
    <xdr:sp macro="" textlink="">
      <xdr:nvSpPr>
        <xdr:cNvPr id="4" name="TextBox 3"/>
        <xdr:cNvSpPr txBox="1"/>
      </xdr:nvSpPr>
      <xdr:spPr>
        <a:xfrm>
          <a:off x="20132386" y="6087341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</a:t>
          </a:r>
          <a:endParaRPr lang="ru-RU" sz="1100"/>
        </a:p>
      </xdr:txBody>
    </xdr:sp>
    <xdr:clientData/>
  </xdr:oneCellAnchor>
  <xdr:twoCellAnchor>
    <xdr:from>
      <xdr:col>28</xdr:col>
      <xdr:colOff>0</xdr:colOff>
      <xdr:row>21</xdr:row>
      <xdr:rowOff>0</xdr:rowOff>
    </xdr:from>
    <xdr:to>
      <xdr:col>35</xdr:col>
      <xdr:colOff>25978</xdr:colOff>
      <xdr:row>36</xdr:row>
      <xdr:rowOff>15587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28</xdr:col>
      <xdr:colOff>233795</xdr:colOff>
      <xdr:row>21</xdr:row>
      <xdr:rowOff>17317</xdr:rowOff>
    </xdr:from>
    <xdr:ext cx="663643" cy="264560"/>
    <xdr:sp macro="" textlink="">
      <xdr:nvSpPr>
        <xdr:cNvPr id="7" name="TextBox 6"/>
        <xdr:cNvSpPr txBox="1"/>
      </xdr:nvSpPr>
      <xdr:spPr>
        <a:xfrm>
          <a:off x="21336000" y="3835977"/>
          <a:ext cx="663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T^2,</a:t>
          </a:r>
          <a:r>
            <a:rPr lang="en-US" sz="1100" baseline="0"/>
            <a:t> c^2</a:t>
          </a:r>
        </a:p>
      </xdr:txBody>
    </xdr:sp>
    <xdr:clientData/>
  </xdr:oneCellAnchor>
  <xdr:oneCellAnchor>
    <xdr:from>
      <xdr:col>34</xdr:col>
      <xdr:colOff>320386</xdr:colOff>
      <xdr:row>33</xdr:row>
      <xdr:rowOff>51953</xdr:rowOff>
    </xdr:from>
    <xdr:ext cx="258789" cy="264560"/>
    <xdr:sp macro="" textlink="">
      <xdr:nvSpPr>
        <xdr:cNvPr id="8" name="TextBox 7"/>
        <xdr:cNvSpPr txBox="1"/>
      </xdr:nvSpPr>
      <xdr:spPr>
        <a:xfrm>
          <a:off x="25319182" y="6052704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topLeftCell="T15" zoomScaleNormal="100" workbookViewId="0">
      <selection activeCell="AJ42" sqref="AJ42"/>
    </sheetView>
  </sheetViews>
  <sheetFormatPr defaultRowHeight="14.25" x14ac:dyDescent="0.45"/>
  <cols>
    <col min="1" max="1" width="13.53125" customWidth="1"/>
    <col min="3" max="3" width="23.53125" customWidth="1"/>
    <col min="5" max="5" width="24.9296875" customWidth="1"/>
    <col min="8" max="8" width="15.19921875" customWidth="1"/>
  </cols>
  <sheetData>
    <row r="1" spans="1:37" x14ac:dyDescent="0.45">
      <c r="A1" s="1"/>
      <c r="B1" s="2" t="s">
        <v>1</v>
      </c>
      <c r="C1" s="1"/>
      <c r="D1" s="2" t="s">
        <v>1</v>
      </c>
      <c r="E1" s="1"/>
      <c r="F1" s="2" t="s">
        <v>1</v>
      </c>
      <c r="H1" s="1"/>
      <c r="I1" s="4">
        <v>1</v>
      </c>
      <c r="J1" s="4">
        <v>2</v>
      </c>
      <c r="K1" s="4">
        <v>3</v>
      </c>
      <c r="L1" s="5">
        <v>4</v>
      </c>
      <c r="M1" s="5">
        <v>5</v>
      </c>
      <c r="N1" s="5">
        <v>6</v>
      </c>
      <c r="O1" s="5">
        <v>7</v>
      </c>
      <c r="P1" s="5">
        <v>8</v>
      </c>
      <c r="Q1" s="5">
        <v>9</v>
      </c>
      <c r="R1" s="5">
        <v>10</v>
      </c>
      <c r="S1" s="12">
        <v>11</v>
      </c>
      <c r="T1" s="12">
        <v>12</v>
      </c>
      <c r="U1" s="12">
        <v>13</v>
      </c>
      <c r="V1" s="12">
        <v>14</v>
      </c>
      <c r="X1" s="6">
        <v>1</v>
      </c>
      <c r="Y1" s="6">
        <v>2</v>
      </c>
      <c r="Z1" s="6">
        <v>3</v>
      </c>
      <c r="AA1" s="5">
        <v>4</v>
      </c>
      <c r="AB1" s="5">
        <v>5</v>
      </c>
      <c r="AC1" s="5">
        <v>6</v>
      </c>
      <c r="AD1" s="5">
        <v>7</v>
      </c>
      <c r="AE1" s="5">
        <v>8</v>
      </c>
      <c r="AF1" s="5">
        <v>9</v>
      </c>
      <c r="AG1" s="5">
        <v>10</v>
      </c>
      <c r="AH1" s="12">
        <v>11</v>
      </c>
      <c r="AI1" s="12">
        <v>12</v>
      </c>
      <c r="AJ1" s="12">
        <v>13</v>
      </c>
      <c r="AK1" s="12">
        <v>14</v>
      </c>
    </row>
    <row r="2" spans="1:37" x14ac:dyDescent="0.45">
      <c r="A2" s="8" t="s">
        <v>0</v>
      </c>
      <c r="B2" s="1">
        <v>44.155999999999999</v>
      </c>
      <c r="C2" s="8" t="s">
        <v>4</v>
      </c>
      <c r="D2" s="1">
        <f>2*21.363</f>
        <v>42.725999999999999</v>
      </c>
      <c r="E2" s="8" t="s">
        <v>7</v>
      </c>
      <c r="F2" s="1">
        <f>2*15.507</f>
        <v>31.013999999999999</v>
      </c>
      <c r="H2" s="1"/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</row>
    <row r="3" spans="1:37" x14ac:dyDescent="0.45">
      <c r="A3" s="9"/>
      <c r="B3" s="1">
        <v>44.005000000000003</v>
      </c>
      <c r="C3" s="9"/>
      <c r="D3" s="1">
        <f>2*21.249</f>
        <v>42.497999999999998</v>
      </c>
      <c r="E3" s="9"/>
      <c r="F3" s="1">
        <f>2*15.541</f>
        <v>31.082000000000001</v>
      </c>
      <c r="H3" s="7" t="s">
        <v>10</v>
      </c>
      <c r="I3" s="1">
        <f>2*15.513</f>
        <v>31.026</v>
      </c>
      <c r="J3" s="1">
        <v>31.058</v>
      </c>
      <c r="K3" s="1">
        <f>2*15.693</f>
        <v>31.385999999999999</v>
      </c>
      <c r="L3" s="1">
        <v>31.751000000000001</v>
      </c>
      <c r="M3" s="1">
        <v>32.518999999999998</v>
      </c>
      <c r="N3" s="1">
        <v>33.982999999999997</v>
      </c>
      <c r="O3" s="1">
        <v>34.189</v>
      </c>
      <c r="P3" s="1">
        <v>34.529000000000003</v>
      </c>
      <c r="Q3" s="1">
        <v>35.741</v>
      </c>
      <c r="R3" s="1">
        <v>35.078000000000003</v>
      </c>
      <c r="S3" s="1">
        <v>36.372999999999998</v>
      </c>
      <c r="T3" s="1">
        <v>39.438000000000002</v>
      </c>
      <c r="U3" s="1">
        <v>39.667999999999999</v>
      </c>
      <c r="V3" s="1">
        <v>40.101999999999997</v>
      </c>
      <c r="X3">
        <f xml:space="preserve"> (I3/10)^2</f>
        <v>9.6261267599999982</v>
      </c>
      <c r="Y3">
        <f t="shared" ref="Y3:AK3" si="0" xml:space="preserve"> (J3/10)^2</f>
        <v>9.6459936399999986</v>
      </c>
      <c r="Z3">
        <f t="shared" si="0"/>
        <v>9.8508099599999994</v>
      </c>
      <c r="AA3">
        <f t="shared" si="0"/>
        <v>10.081260009999999</v>
      </c>
      <c r="AB3">
        <f t="shared" si="0"/>
        <v>10.57485361</v>
      </c>
      <c r="AC3">
        <f t="shared" si="0"/>
        <v>11.548442889999999</v>
      </c>
      <c r="AD3">
        <f t="shared" si="0"/>
        <v>11.688877209999999</v>
      </c>
      <c r="AE3">
        <f t="shared" si="0"/>
        <v>11.922518410000004</v>
      </c>
      <c r="AF3">
        <f t="shared" si="0"/>
        <v>12.77419081</v>
      </c>
      <c r="AG3">
        <f t="shared" si="0"/>
        <v>12.304660840000004</v>
      </c>
      <c r="AH3">
        <f t="shared" si="0"/>
        <v>13.229951289999999</v>
      </c>
      <c r="AI3">
        <f t="shared" si="0"/>
        <v>15.553558440000003</v>
      </c>
      <c r="AJ3">
        <f t="shared" si="0"/>
        <v>15.735502240000001</v>
      </c>
      <c r="AK3">
        <f t="shared" si="0"/>
        <v>16.081704039999995</v>
      </c>
    </row>
    <row r="4" spans="1:37" x14ac:dyDescent="0.45">
      <c r="A4" s="10"/>
      <c r="B4" s="1">
        <v>44.280999999999999</v>
      </c>
      <c r="C4" s="10"/>
      <c r="D4" s="1">
        <f>2*21.345</f>
        <v>42.69</v>
      </c>
      <c r="E4" s="10"/>
      <c r="F4" s="1">
        <f>2*15.528</f>
        <v>31.056000000000001</v>
      </c>
      <c r="H4" s="7"/>
      <c r="I4" s="1">
        <f>2*15.52</f>
        <v>31.04</v>
      </c>
      <c r="J4" s="1">
        <f>2*15.563</f>
        <v>31.126000000000001</v>
      </c>
      <c r="K4" s="1">
        <f>2*15.71</f>
        <v>31.42</v>
      </c>
      <c r="L4" s="1">
        <v>31.738</v>
      </c>
      <c r="M4" s="1">
        <v>32.485999999999997</v>
      </c>
      <c r="N4" s="1">
        <v>33.975999999999999</v>
      </c>
      <c r="O4" s="1">
        <v>34.082000000000001</v>
      </c>
      <c r="P4" s="1">
        <v>34.567</v>
      </c>
      <c r="Q4" s="1">
        <v>35.798000000000002</v>
      </c>
      <c r="R4" s="1">
        <v>35.057000000000002</v>
      </c>
      <c r="S4" s="1">
        <v>36.320999999999998</v>
      </c>
      <c r="T4" s="1">
        <v>39.429000000000002</v>
      </c>
      <c r="U4" s="1">
        <v>39.701000000000001</v>
      </c>
      <c r="V4" s="1">
        <v>40.027999999999999</v>
      </c>
    </row>
    <row r="5" spans="1:37" x14ac:dyDescent="0.45">
      <c r="A5" s="8" t="s">
        <v>2</v>
      </c>
      <c r="B5" s="1">
        <v>39.664999999999999</v>
      </c>
      <c r="C5" s="8" t="s">
        <v>8</v>
      </c>
      <c r="D5" s="1">
        <f>19.763*2</f>
        <v>39.526000000000003</v>
      </c>
      <c r="E5" s="8" t="s">
        <v>6</v>
      </c>
      <c r="F5" s="1">
        <f>2*16.301</f>
        <v>32.601999999999997</v>
      </c>
      <c r="H5" s="7"/>
      <c r="I5" s="1">
        <f>2*15.542</f>
        <v>31.084</v>
      </c>
      <c r="J5" s="1">
        <f>2*15.456</f>
        <v>30.911999999999999</v>
      </c>
      <c r="K5" s="1">
        <v>31.401</v>
      </c>
      <c r="L5" s="1">
        <v>31.748000000000001</v>
      </c>
      <c r="M5" s="1">
        <v>32.531999999999996</v>
      </c>
      <c r="N5" s="1">
        <v>33.869</v>
      </c>
      <c r="O5" s="1">
        <v>34.021000000000001</v>
      </c>
      <c r="P5" s="1">
        <v>34.588999999999999</v>
      </c>
      <c r="Q5" s="1">
        <v>35.722000000000001</v>
      </c>
      <c r="R5" s="1">
        <v>35.021000000000001</v>
      </c>
      <c r="S5" s="1">
        <v>36.357999999999997</v>
      </c>
      <c r="T5" s="1">
        <v>39.487000000000002</v>
      </c>
      <c r="U5" s="1">
        <v>39.682000000000002</v>
      </c>
      <c r="V5" s="1">
        <v>39.987000000000002</v>
      </c>
    </row>
    <row r="6" spans="1:37" x14ac:dyDescent="0.45">
      <c r="A6" s="9"/>
      <c r="B6" s="1">
        <v>39.652000000000001</v>
      </c>
      <c r="C6" s="9"/>
      <c r="D6" s="1">
        <f>19.921*2</f>
        <v>39.841999999999999</v>
      </c>
      <c r="E6" s="9"/>
      <c r="F6" s="1">
        <f>2*16.367</f>
        <v>32.734000000000002</v>
      </c>
      <c r="H6" s="7"/>
      <c r="I6" s="4">
        <v>11</v>
      </c>
      <c r="J6" s="3">
        <v>12</v>
      </c>
      <c r="K6" s="3">
        <v>13</v>
      </c>
      <c r="L6" s="3">
        <v>14</v>
      </c>
      <c r="M6" s="1"/>
      <c r="N6" s="1"/>
      <c r="O6" s="1"/>
      <c r="P6" s="1"/>
      <c r="Q6" s="1"/>
      <c r="R6" s="1"/>
    </row>
    <row r="7" spans="1:37" x14ac:dyDescent="0.45">
      <c r="A7" s="10"/>
      <c r="B7" s="1">
        <v>39.58</v>
      </c>
      <c r="C7" s="10"/>
      <c r="D7" s="1">
        <f>19.872*2</f>
        <v>39.744</v>
      </c>
      <c r="E7" s="10"/>
      <c r="F7" s="1">
        <f>2*16.358</f>
        <v>32.716000000000001</v>
      </c>
      <c r="H7" s="7"/>
      <c r="I7" s="4" t="s">
        <v>1</v>
      </c>
      <c r="J7" s="4" t="s">
        <v>1</v>
      </c>
      <c r="K7" s="4" t="s">
        <v>1</v>
      </c>
      <c r="L7" s="4" t="s">
        <v>1</v>
      </c>
      <c r="M7" s="1"/>
      <c r="N7" s="1"/>
      <c r="O7" s="1"/>
      <c r="P7" s="1"/>
      <c r="Q7" s="1"/>
      <c r="R7" s="1"/>
    </row>
    <row r="8" spans="1:37" x14ac:dyDescent="0.45">
      <c r="A8" s="8" t="s">
        <v>3</v>
      </c>
      <c r="B8" s="1">
        <f>18.993*2</f>
        <v>37.985999999999997</v>
      </c>
      <c r="C8" s="8" t="s">
        <v>5</v>
      </c>
      <c r="D8" s="1">
        <f>2*16.431</f>
        <v>32.862000000000002</v>
      </c>
      <c r="E8" s="8" t="s">
        <v>9</v>
      </c>
      <c r="F8" s="1">
        <f>2*15.275</f>
        <v>30.55</v>
      </c>
      <c r="H8" s="7"/>
      <c r="I8" s="1">
        <v>36.372999999999998</v>
      </c>
      <c r="J8" s="1">
        <v>39.438000000000002</v>
      </c>
      <c r="K8" s="1">
        <v>39.667999999999999</v>
      </c>
      <c r="L8" s="1">
        <v>40.101999999999997</v>
      </c>
      <c r="M8" s="1"/>
      <c r="N8" s="1"/>
      <c r="O8" s="1"/>
      <c r="P8" s="1"/>
      <c r="Q8" s="1"/>
      <c r="R8" s="1"/>
    </row>
    <row r="9" spans="1:37" x14ac:dyDescent="0.45">
      <c r="A9" s="9"/>
      <c r="B9" s="1">
        <f>18.622*2</f>
        <v>37.244</v>
      </c>
      <c r="C9" s="9"/>
      <c r="D9" s="1">
        <f>2*16.617</f>
        <v>33.234000000000002</v>
      </c>
      <c r="E9" s="9"/>
      <c r="F9" s="1">
        <f>2*15.195</f>
        <v>30.39</v>
      </c>
      <c r="H9" s="7"/>
      <c r="I9" s="1">
        <v>36.320999999999998</v>
      </c>
      <c r="J9" s="1">
        <v>39.429000000000002</v>
      </c>
      <c r="K9" s="1">
        <v>39.701000000000001</v>
      </c>
      <c r="L9" s="1">
        <v>40.027999999999999</v>
      </c>
      <c r="M9" s="1"/>
      <c r="N9" s="1"/>
      <c r="O9" s="1"/>
      <c r="P9" s="1"/>
      <c r="Q9" s="1"/>
      <c r="R9" s="1"/>
    </row>
    <row r="10" spans="1:37" x14ac:dyDescent="0.45">
      <c r="A10" s="10"/>
      <c r="B10" s="1">
        <f>2*18.638</f>
        <v>37.276000000000003</v>
      </c>
      <c r="C10" s="10"/>
      <c r="D10" s="1">
        <f>2*16.532</f>
        <v>33.064</v>
      </c>
      <c r="E10" s="10"/>
      <c r="F10" s="1">
        <f>2*15.257</f>
        <v>30.513999999999999</v>
      </c>
      <c r="H10" s="7"/>
      <c r="I10" s="1">
        <v>36.357999999999997</v>
      </c>
      <c r="J10" s="1">
        <v>39.487000000000002</v>
      </c>
      <c r="K10" s="1">
        <v>39.682000000000002</v>
      </c>
      <c r="L10" s="1">
        <v>39.987000000000002</v>
      </c>
      <c r="M10" s="1"/>
      <c r="N10" s="1"/>
      <c r="O10" s="1"/>
      <c r="P10" s="1"/>
      <c r="Q10" s="1"/>
      <c r="R10" s="1"/>
    </row>
    <row r="12" spans="1:37" x14ac:dyDescent="0.45">
      <c r="H12" s="1"/>
      <c r="I12" s="4">
        <v>1</v>
      </c>
      <c r="J12" s="4">
        <v>2</v>
      </c>
      <c r="K12" s="4">
        <v>3</v>
      </c>
      <c r="L12" s="5">
        <v>4</v>
      </c>
      <c r="M12" s="5">
        <v>5</v>
      </c>
      <c r="N12" s="5">
        <v>6</v>
      </c>
      <c r="O12" s="5">
        <v>7</v>
      </c>
      <c r="P12" s="5">
        <v>8</v>
      </c>
      <c r="Q12" s="5">
        <v>9</v>
      </c>
      <c r="R12" s="5">
        <v>10</v>
      </c>
    </row>
    <row r="13" spans="1:37" x14ac:dyDescent="0.45">
      <c r="H13" s="1"/>
      <c r="I13" s="4" t="s">
        <v>1</v>
      </c>
      <c r="J13" s="4" t="s">
        <v>1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1</v>
      </c>
      <c r="Q13" s="4" t="s">
        <v>1</v>
      </c>
      <c r="R13" s="4" t="s">
        <v>1</v>
      </c>
    </row>
    <row r="14" spans="1:37" x14ac:dyDescent="0.45">
      <c r="H14" s="7" t="s">
        <v>11</v>
      </c>
      <c r="I14" s="1">
        <v>30.748000000000001</v>
      </c>
      <c r="J14" s="1">
        <v>31.021000000000001</v>
      </c>
      <c r="K14" s="1">
        <v>31.164999999999999</v>
      </c>
      <c r="L14" s="1">
        <v>31.172999999999998</v>
      </c>
      <c r="M14" s="1">
        <v>31.584</v>
      </c>
      <c r="N14" s="1">
        <v>32.222000000000001</v>
      </c>
      <c r="O14" s="1">
        <v>32.476999999999997</v>
      </c>
      <c r="P14" s="1">
        <v>32.677999999999997</v>
      </c>
      <c r="Q14" s="1">
        <v>32.981000000000002</v>
      </c>
      <c r="R14" s="1">
        <v>33.027999999999999</v>
      </c>
      <c r="S14" s="1">
        <v>34.472999999999999</v>
      </c>
      <c r="T14" s="1">
        <v>34.689</v>
      </c>
      <c r="U14" s="1">
        <v>35.206000000000003</v>
      </c>
      <c r="V14" s="1">
        <v>36.101999999999997</v>
      </c>
      <c r="X14">
        <f xml:space="preserve"> (I14/10)^2</f>
        <v>9.4543950400000014</v>
      </c>
      <c r="Y14">
        <f t="shared" ref="Y14:AK14" si="1" xml:space="preserve"> (J14/10)^2</f>
        <v>9.6230244100000011</v>
      </c>
      <c r="Z14">
        <f t="shared" si="1"/>
        <v>9.7125722499999991</v>
      </c>
      <c r="AA14">
        <f t="shared" si="1"/>
        <v>9.7175592899999987</v>
      </c>
      <c r="AB14">
        <f t="shared" si="1"/>
        <v>9.975490559999999</v>
      </c>
      <c r="AC14">
        <f t="shared" si="1"/>
        <v>10.38257284</v>
      </c>
      <c r="AD14">
        <f t="shared" si="1"/>
        <v>10.547555289999996</v>
      </c>
      <c r="AE14">
        <f t="shared" si="1"/>
        <v>10.678516839999999</v>
      </c>
      <c r="AF14">
        <f t="shared" si="1"/>
        <v>10.877463610000001</v>
      </c>
      <c r="AG14">
        <f t="shared" si="1"/>
        <v>10.908487839999999</v>
      </c>
      <c r="AH14">
        <f t="shared" si="1"/>
        <v>11.883877289999999</v>
      </c>
      <c r="AI14">
        <f t="shared" si="1"/>
        <v>12.03326721</v>
      </c>
      <c r="AJ14">
        <f t="shared" si="1"/>
        <v>12.394624360000003</v>
      </c>
      <c r="AK14">
        <f t="shared" si="1"/>
        <v>13.033544039999999</v>
      </c>
    </row>
    <row r="15" spans="1:37" x14ac:dyDescent="0.45">
      <c r="H15" s="7"/>
      <c r="I15" s="1">
        <v>30.821000000000002</v>
      </c>
      <c r="J15" s="1">
        <v>31.033999999999999</v>
      </c>
      <c r="K15" s="1">
        <v>31.198</v>
      </c>
      <c r="L15" s="1">
        <v>31.221</v>
      </c>
      <c r="M15" s="1">
        <v>31.687000000000001</v>
      </c>
      <c r="N15" s="1">
        <v>32.213000000000001</v>
      </c>
      <c r="O15" s="1">
        <v>32.500999999999998</v>
      </c>
      <c r="P15" s="1">
        <v>32.651000000000003</v>
      </c>
      <c r="Q15" s="1">
        <v>32.975999999999999</v>
      </c>
      <c r="R15" s="1">
        <v>33.051000000000002</v>
      </c>
      <c r="S15" s="1">
        <v>34.433999999999997</v>
      </c>
      <c r="T15" s="1">
        <v>34.798000000000002</v>
      </c>
      <c r="U15" s="1">
        <v>35.219000000000001</v>
      </c>
      <c r="V15" s="1">
        <v>36.155999999999999</v>
      </c>
    </row>
    <row r="16" spans="1:37" x14ac:dyDescent="0.45">
      <c r="H16" s="7"/>
      <c r="I16" s="1">
        <v>30.791</v>
      </c>
      <c r="J16" s="1">
        <v>31.015000000000001</v>
      </c>
      <c r="K16" s="1">
        <v>31.120999999999999</v>
      </c>
      <c r="L16" s="1">
        <v>31.202999999999999</v>
      </c>
      <c r="M16" s="1">
        <v>31.611999999999998</v>
      </c>
      <c r="N16" s="1">
        <v>32.198</v>
      </c>
      <c r="O16" s="1">
        <v>32.488999999999997</v>
      </c>
      <c r="P16" s="1">
        <v>32.694000000000003</v>
      </c>
      <c r="Q16" s="1">
        <v>32.951000000000001</v>
      </c>
      <c r="R16" s="1">
        <v>33.097999999999999</v>
      </c>
      <c r="S16" s="1">
        <v>34.451999999999998</v>
      </c>
      <c r="T16" s="1">
        <v>34.756</v>
      </c>
      <c r="U16" s="1">
        <v>35.198</v>
      </c>
      <c r="V16" s="1">
        <v>36.058</v>
      </c>
    </row>
    <row r="17" spans="7:18" x14ac:dyDescent="0.45">
      <c r="H17" s="7"/>
      <c r="I17" s="4">
        <v>11</v>
      </c>
      <c r="J17" s="3">
        <v>12</v>
      </c>
      <c r="K17" s="3">
        <v>13</v>
      </c>
      <c r="L17" s="3">
        <v>14</v>
      </c>
      <c r="M17" s="1"/>
      <c r="N17" s="1"/>
      <c r="O17" s="1"/>
      <c r="P17" s="1"/>
      <c r="Q17" s="1"/>
      <c r="R17" s="1"/>
    </row>
    <row r="18" spans="7:18" x14ac:dyDescent="0.45">
      <c r="H18" s="7"/>
      <c r="I18" s="4" t="s">
        <v>1</v>
      </c>
      <c r="J18" s="4" t="s">
        <v>1</v>
      </c>
      <c r="K18" s="4" t="s">
        <v>1</v>
      </c>
      <c r="L18" s="4" t="s">
        <v>1</v>
      </c>
      <c r="M18" s="1"/>
      <c r="N18" s="1"/>
      <c r="O18" s="1"/>
      <c r="P18" s="1"/>
      <c r="Q18" s="1"/>
      <c r="R18" s="1"/>
    </row>
    <row r="19" spans="7:18" x14ac:dyDescent="0.45">
      <c r="H19" s="7"/>
      <c r="I19" s="1">
        <v>34.472999999999999</v>
      </c>
      <c r="J19" s="1">
        <v>34.689</v>
      </c>
      <c r="K19" s="1">
        <v>35.206000000000003</v>
      </c>
      <c r="L19" s="1">
        <v>36.101999999999997</v>
      </c>
      <c r="M19" s="1"/>
      <c r="N19" s="1"/>
      <c r="O19" s="1"/>
      <c r="P19" s="1"/>
      <c r="Q19" s="1"/>
      <c r="R19" s="1"/>
    </row>
    <row r="20" spans="7:18" x14ac:dyDescent="0.45">
      <c r="H20" s="7"/>
      <c r="I20" s="1">
        <v>34.433999999999997</v>
      </c>
      <c r="J20" s="1">
        <v>34.798000000000002</v>
      </c>
      <c r="K20" s="1">
        <v>35.219000000000001</v>
      </c>
      <c r="L20" s="1">
        <v>36.155999999999999</v>
      </c>
      <c r="M20" s="1"/>
      <c r="N20" s="1"/>
      <c r="O20" s="1"/>
      <c r="P20" s="1"/>
      <c r="Q20" s="1"/>
      <c r="R20" s="1"/>
    </row>
    <row r="21" spans="7:18" x14ac:dyDescent="0.45">
      <c r="H21" s="7"/>
      <c r="I21" s="1">
        <v>34.451999999999998</v>
      </c>
      <c r="J21" s="1">
        <v>34.756</v>
      </c>
      <c r="K21" s="1">
        <v>35.198</v>
      </c>
      <c r="L21" s="1">
        <v>36.058</v>
      </c>
      <c r="M21" s="1"/>
      <c r="N21" s="1"/>
      <c r="O21" s="1"/>
      <c r="P21" s="1"/>
      <c r="Q21" s="1"/>
      <c r="R21" s="1"/>
    </row>
    <row r="23" spans="7:18" x14ac:dyDescent="0.45">
      <c r="H23" t="s">
        <v>12</v>
      </c>
      <c r="I23">
        <v>223.1</v>
      </c>
    </row>
    <row r="24" spans="7:18" x14ac:dyDescent="0.45">
      <c r="H24" t="s">
        <v>13</v>
      </c>
      <c r="I24">
        <v>9.48</v>
      </c>
    </row>
    <row r="25" spans="7:18" x14ac:dyDescent="0.45">
      <c r="H25" t="s">
        <v>14</v>
      </c>
      <c r="I25">
        <v>21.01</v>
      </c>
    </row>
    <row r="26" spans="7:18" x14ac:dyDescent="0.45">
      <c r="I26">
        <v>2.63</v>
      </c>
    </row>
    <row r="27" spans="7:18" x14ac:dyDescent="0.45">
      <c r="H27" t="s">
        <v>15</v>
      </c>
      <c r="I27">
        <v>17.010000000000002</v>
      </c>
    </row>
    <row r="28" spans="7:18" x14ac:dyDescent="0.45">
      <c r="H28" t="s">
        <v>16</v>
      </c>
      <c r="I28">
        <v>16.62</v>
      </c>
    </row>
    <row r="31" spans="7:18" x14ac:dyDescent="0.45">
      <c r="G31" s="3" t="s">
        <v>17</v>
      </c>
      <c r="H31" s="3" t="s">
        <v>21</v>
      </c>
    </row>
    <row r="32" spans="7:18" x14ac:dyDescent="0.45">
      <c r="G32" s="3" t="s">
        <v>18</v>
      </c>
      <c r="H32" s="3" t="s">
        <v>22</v>
      </c>
    </row>
    <row r="33" spans="7:8" x14ac:dyDescent="0.45">
      <c r="G33" s="3" t="s">
        <v>19</v>
      </c>
      <c r="H33" s="3" t="s">
        <v>23</v>
      </c>
    </row>
    <row r="34" spans="7:8" x14ac:dyDescent="0.45">
      <c r="G34" s="3" t="s">
        <v>20</v>
      </c>
      <c r="H34" s="3" t="s">
        <v>24</v>
      </c>
    </row>
    <row r="35" spans="7:8" x14ac:dyDescent="0.45">
      <c r="G35" s="11"/>
      <c r="H35" s="11"/>
    </row>
  </sheetData>
  <mergeCells count="11">
    <mergeCell ref="A2:A4"/>
    <mergeCell ref="A5:A7"/>
    <mergeCell ref="A8:A10"/>
    <mergeCell ref="C2:C4"/>
    <mergeCell ref="C5:C7"/>
    <mergeCell ref="C8:C10"/>
    <mergeCell ref="H14:H21"/>
    <mergeCell ref="E2:E4"/>
    <mergeCell ref="E5:E7"/>
    <mergeCell ref="E8:E10"/>
    <mergeCell ref="H3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2022-12-01T11:14:07Z</dcterms:created>
  <dcterms:modified xsi:type="dcterms:W3CDTF">2022-12-07T20:35:07Z</dcterms:modified>
</cp:coreProperties>
</file>