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J39" i="1"/>
  <c r="K39" i="1"/>
  <c r="L39" i="1"/>
  <c r="M39" i="1"/>
  <c r="N39" i="1"/>
  <c r="O39" i="1"/>
  <c r="P39" i="1"/>
  <c r="C39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8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5" i="1"/>
  <c r="BB6" i="1" l="1"/>
  <c r="BA6" i="1"/>
  <c r="AZ6" i="1"/>
  <c r="AY6" i="1"/>
  <c r="AX6" i="1"/>
  <c r="AW6" i="1"/>
  <c r="AV6" i="1"/>
  <c r="AU6" i="1"/>
  <c r="AU5" i="1"/>
  <c r="BB4" i="1"/>
  <c r="BB5" i="1" s="1"/>
  <c r="BA4" i="1"/>
  <c r="BA5" i="1" s="1"/>
  <c r="AZ4" i="1"/>
  <c r="AZ5" i="1" s="1"/>
  <c r="AY4" i="1"/>
  <c r="AY5" i="1" s="1"/>
  <c r="AX4" i="1"/>
  <c r="AX5" i="1" s="1"/>
  <c r="AW4" i="1"/>
  <c r="AW5" i="1" s="1"/>
  <c r="AV4" i="1"/>
  <c r="AV5" i="1" s="1"/>
  <c r="AQ6" i="1"/>
  <c r="AP6" i="1"/>
  <c r="AO6" i="1"/>
  <c r="AN6" i="1"/>
  <c r="AM6" i="1"/>
  <c r="AL6" i="1"/>
  <c r="AK6" i="1"/>
  <c r="AJ6" i="1"/>
  <c r="AJ5" i="1"/>
  <c r="AQ4" i="1"/>
  <c r="AQ5" i="1" s="1"/>
  <c r="AP4" i="1"/>
  <c r="AP5" i="1" s="1"/>
  <c r="AO4" i="1"/>
  <c r="AO5" i="1" s="1"/>
  <c r="AN4" i="1"/>
  <c r="AN5" i="1" s="1"/>
  <c r="AM4" i="1"/>
  <c r="AM5" i="1" s="1"/>
  <c r="AL4" i="1"/>
  <c r="AL5" i="1" s="1"/>
  <c r="AK4" i="1"/>
  <c r="AK5" i="1" s="1"/>
  <c r="AF6" i="1"/>
  <c r="AE6" i="1"/>
  <c r="AD6" i="1"/>
  <c r="AC6" i="1"/>
  <c r="AB6" i="1"/>
  <c r="AA6" i="1"/>
  <c r="Z6" i="1"/>
  <c r="Y6" i="1"/>
  <c r="Y5" i="1"/>
  <c r="AF4" i="1"/>
  <c r="AF5" i="1" s="1"/>
  <c r="AE4" i="1"/>
  <c r="AE5" i="1" s="1"/>
  <c r="AD4" i="1"/>
  <c r="AD5" i="1" s="1"/>
  <c r="AC4" i="1"/>
  <c r="AC5" i="1" s="1"/>
  <c r="AB4" i="1"/>
  <c r="AB5" i="1" s="1"/>
  <c r="AA4" i="1"/>
  <c r="AA5" i="1" s="1"/>
  <c r="Z4" i="1"/>
  <c r="Z5" i="1" s="1"/>
  <c r="O5" i="1"/>
  <c r="P5" i="1"/>
  <c r="Q5" i="1"/>
  <c r="R5" i="1"/>
  <c r="S5" i="1"/>
  <c r="T5" i="1"/>
  <c r="U5" i="1"/>
  <c r="N5" i="1"/>
  <c r="P4" i="1"/>
  <c r="Q4" i="1"/>
  <c r="R4" i="1"/>
  <c r="S4" i="1"/>
  <c r="T4" i="1"/>
  <c r="U4" i="1"/>
  <c r="O4" i="1"/>
  <c r="O6" i="1"/>
  <c r="P6" i="1"/>
  <c r="Q6" i="1"/>
  <c r="R6" i="1"/>
  <c r="S6" i="1"/>
  <c r="T6" i="1"/>
  <c r="U6" i="1"/>
  <c r="N6" i="1"/>
</calcChain>
</file>

<file path=xl/sharedStrings.xml><?xml version="1.0" encoding="utf-8"?>
<sst xmlns="http://schemas.openxmlformats.org/spreadsheetml/2006/main" count="40" uniqueCount="19">
  <si>
    <t>3_4_1</t>
  </si>
  <si>
    <t>B, мТл</t>
  </si>
  <si>
    <t>I, А</t>
  </si>
  <si>
    <t>Cu</t>
  </si>
  <si>
    <t>dm, мг</t>
  </si>
  <si>
    <t>dP, мН</t>
  </si>
  <si>
    <t>B^2, (мТл)^2</t>
  </si>
  <si>
    <t>Al</t>
  </si>
  <si>
    <t>W</t>
  </si>
  <si>
    <t>Gr</t>
  </si>
  <si>
    <t>d, см</t>
  </si>
  <si>
    <t>3_4_2</t>
  </si>
  <si>
    <t>T, гр. Ц</t>
  </si>
  <si>
    <t>tau, мкс</t>
  </si>
  <si>
    <t>dU, мВ</t>
  </si>
  <si>
    <t>T_0, гр. Ц</t>
  </si>
  <si>
    <t>tau_0, мкс</t>
  </si>
  <si>
    <t>tau^2 - tau_0^2</t>
  </si>
  <si>
    <t>1/(tau^2 - tau_0^2)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</si>
</sst>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B(I)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8.2157314127210154E-2"/>
                  <c:y val="0.1501555012236451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989,22x + 30,262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Лист1!$C$3:$I$3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0.4</c:v>
                </c:pt>
                <c:pt idx="4">
                  <c:v>0.61</c:v>
                </c:pt>
                <c:pt idx="5">
                  <c:v>0.81</c:v>
                </c:pt>
                <c:pt idx="6">
                  <c:v>0.95</c:v>
                </c:pt>
              </c:numCache>
            </c:numRef>
          </c:xVal>
          <c:yVal>
            <c:numRef>
              <c:f>Лист1!$C$2:$I$2</c:f>
              <c:numCache>
                <c:formatCode>General</c:formatCode>
                <c:ptCount val="7"/>
                <c:pt idx="0">
                  <c:v>30.9</c:v>
                </c:pt>
                <c:pt idx="1">
                  <c:v>114.7</c:v>
                </c:pt>
                <c:pt idx="2">
                  <c:v>274.89999999999998</c:v>
                </c:pt>
                <c:pt idx="3">
                  <c:v>433.6</c:v>
                </c:pt>
                <c:pt idx="4">
                  <c:v>659.8</c:v>
                </c:pt>
                <c:pt idx="5">
                  <c:v>835</c:v>
                </c:pt>
                <c:pt idx="6">
                  <c:v>949.3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Лист1!$J$3</c:f>
              <c:numCache>
                <c:formatCode>General</c:formatCode>
                <c:ptCount val="1"/>
                <c:pt idx="0">
                  <c:v>1.17</c:v>
                </c:pt>
              </c:numCache>
            </c:numRef>
          </c:xVal>
          <c:yVal>
            <c:numRef>
              <c:f>Лист1!$J$2</c:f>
              <c:numCache>
                <c:formatCode>General</c:formatCode>
                <c:ptCount val="1"/>
                <c:pt idx="0">
                  <c:v>1058.7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31968"/>
        <c:axId val="238132544"/>
      </c:scatterChart>
      <c:valAx>
        <c:axId val="23813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132544"/>
        <c:crosses val="autoZero"/>
        <c:crossBetween val="midCat"/>
      </c:valAx>
      <c:valAx>
        <c:axId val="23813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B,</a:t>
                </a:r>
                <a:r>
                  <a:rPr lang="en-US" baseline="0"/>
                  <a:t> </a:t>
                </a:r>
                <a:r>
                  <a:rPr lang="ru-RU" baseline="0"/>
                  <a:t>мТл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13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Cu, dP(B^2)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6.8327631300287364E-2"/>
                  <c:y val="-0.18059330603135224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/>
                  </a:pPr>
                  <a:endParaRPr lang="ru-RU"/>
                </a:p>
              </c:txPr>
            </c:trendlineLbl>
          </c:trendline>
          <c:xVal>
            <c:numRef>
              <c:f>Лист1!$N$5:$U$5</c:f>
              <c:numCache>
                <c:formatCode>General</c:formatCode>
                <c:ptCount val="8"/>
                <c:pt idx="0">
                  <c:v>1120845.6900000002</c:v>
                </c:pt>
                <c:pt idx="1">
                  <c:v>1059611.2436256399</c:v>
                </c:pt>
                <c:pt idx="2">
                  <c:v>758813.46780099988</c:v>
                </c:pt>
                <c:pt idx="3">
                  <c:v>596257.31932899985</c:v>
                </c:pt>
                <c:pt idx="4">
                  <c:v>440050.20442384016</c:v>
                </c:pt>
                <c:pt idx="5">
                  <c:v>341319.08431504009</c:v>
                </c:pt>
                <c:pt idx="6">
                  <c:v>198679.15534336001</c:v>
                </c:pt>
                <c:pt idx="7">
                  <c:v>52032.347236000009</c:v>
                </c:pt>
              </c:numCache>
            </c:numRef>
          </c:xVal>
          <c:yVal>
            <c:numRef>
              <c:f>Лист1!$N$6:$U$6</c:f>
              <c:numCache>
                <c:formatCode>General</c:formatCode>
                <c:ptCount val="8"/>
                <c:pt idx="0">
                  <c:v>-333.54</c:v>
                </c:pt>
                <c:pt idx="1">
                  <c:v>-274.68</c:v>
                </c:pt>
                <c:pt idx="2">
                  <c:v>-206.01000000000002</c:v>
                </c:pt>
                <c:pt idx="3">
                  <c:v>-166.77</c:v>
                </c:pt>
                <c:pt idx="4">
                  <c:v>-127.53</c:v>
                </c:pt>
                <c:pt idx="5">
                  <c:v>-98.100000000000009</c:v>
                </c:pt>
                <c:pt idx="6">
                  <c:v>-58.86</c:v>
                </c:pt>
                <c:pt idx="7">
                  <c:v>-9.81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04160"/>
        <c:axId val="265004736"/>
      </c:scatterChart>
      <c:valAx>
        <c:axId val="26500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B^2,( </a:t>
                </a:r>
                <a:r>
                  <a:rPr lang="ru-RU"/>
                  <a:t>мТл</a:t>
                </a:r>
                <a:r>
                  <a:rPr lang="en-US"/>
                  <a:t>)^2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004736"/>
        <c:crosses val="autoZero"/>
        <c:crossBetween val="midCat"/>
      </c:valAx>
      <c:valAx>
        <c:axId val="265004736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dP, </a:t>
                </a:r>
                <a:r>
                  <a:rPr lang="ru-RU"/>
                  <a:t>мН</a:t>
                </a:r>
              </a:p>
            </c:rich>
          </c:tx>
          <c:layout>
            <c:manualLayout>
              <c:xMode val="edge"/>
              <c:yMode val="edge"/>
              <c:x val="2.4053568692136703E-2"/>
              <c:y val="0.41863113014428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500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Al,</a:t>
            </a:r>
            <a:r>
              <a:rPr lang="en-US" baseline="0"/>
              <a:t> dP(B^2)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4.6212109921591034E-2"/>
                  <c:y val="2.289935033213225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0,00059x + 12,94260</a:t>
                    </a:r>
                    <a:endParaRPr lang="en-US" b="1"/>
                  </a:p>
                </c:rich>
              </c:tx>
              <c:numFmt formatCode="#,##0.00000" sourceLinked="0"/>
            </c:trendlineLbl>
          </c:trendline>
          <c:xVal>
            <c:numRef>
              <c:f>Лист1!$Y$5:$AF$5</c:f>
              <c:numCache>
                <c:formatCode>General</c:formatCode>
                <c:ptCount val="8"/>
                <c:pt idx="0">
                  <c:v>1120845.6900000002</c:v>
                </c:pt>
                <c:pt idx="1">
                  <c:v>1059611.2436256399</c:v>
                </c:pt>
                <c:pt idx="2">
                  <c:v>758813.46780099988</c:v>
                </c:pt>
                <c:pt idx="3">
                  <c:v>596257.31932899985</c:v>
                </c:pt>
                <c:pt idx="4">
                  <c:v>440050.20442384016</c:v>
                </c:pt>
                <c:pt idx="5">
                  <c:v>341319.08431504009</c:v>
                </c:pt>
                <c:pt idx="6">
                  <c:v>198679.15534336001</c:v>
                </c:pt>
                <c:pt idx="7">
                  <c:v>52032.347236000009</c:v>
                </c:pt>
              </c:numCache>
            </c:numRef>
          </c:xVal>
          <c:yVal>
            <c:numRef>
              <c:f>Лист1!$Y$6:$AF$6</c:f>
              <c:numCache>
                <c:formatCode>General</c:formatCode>
                <c:ptCount val="8"/>
                <c:pt idx="0">
                  <c:v>696.51</c:v>
                </c:pt>
                <c:pt idx="1">
                  <c:v>598.41000000000008</c:v>
                </c:pt>
                <c:pt idx="2">
                  <c:v>470.88</c:v>
                </c:pt>
                <c:pt idx="3">
                  <c:v>382.59000000000003</c:v>
                </c:pt>
                <c:pt idx="4">
                  <c:v>284.49</c:v>
                </c:pt>
                <c:pt idx="5">
                  <c:v>215.82000000000002</c:v>
                </c:pt>
                <c:pt idx="6">
                  <c:v>127.53</c:v>
                </c:pt>
                <c:pt idx="7">
                  <c:v>29.43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06464"/>
        <c:axId val="265007040"/>
      </c:scatterChart>
      <c:valAx>
        <c:axId val="26500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B^2,( </a:t>
                </a:r>
                <a:r>
                  <a:rPr lang="ru-RU" sz="1200" b="1" i="0" baseline="0">
                    <a:effectLst/>
                  </a:rPr>
                  <a:t>мТл</a:t>
                </a:r>
                <a:r>
                  <a:rPr lang="en-US" sz="1200" b="1" i="0" baseline="0">
                    <a:effectLst/>
                  </a:rPr>
                  <a:t>)^2</a:t>
                </a:r>
                <a:endParaRPr lang="ru-RU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007040"/>
        <c:crosses val="autoZero"/>
        <c:crossBetween val="midCat"/>
      </c:valAx>
      <c:valAx>
        <c:axId val="26500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dP,</a:t>
                </a:r>
                <a:r>
                  <a:rPr lang="en-US" baseline="0"/>
                  <a:t> </a:t>
                </a:r>
                <a:r>
                  <a:rPr lang="ru-RU" baseline="0"/>
                  <a:t>мН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4053568692136703E-2"/>
              <c:y val="0.41863113014428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500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W,</a:t>
            </a:r>
            <a:r>
              <a:rPr lang="en-US" baseline="0"/>
              <a:t> dP(B^2)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4.6212109921591034E-2"/>
                  <c:y val="2.2899350332132251E-2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/>
                  </a:pPr>
                  <a:endParaRPr lang="ru-RU"/>
                </a:p>
              </c:txPr>
            </c:trendlineLbl>
          </c:trendline>
          <c:xVal>
            <c:numRef>
              <c:f>Лист1!$AJ$5:$AQ$5</c:f>
              <c:numCache>
                <c:formatCode>General</c:formatCode>
                <c:ptCount val="8"/>
                <c:pt idx="0">
                  <c:v>1120845.6900000002</c:v>
                </c:pt>
                <c:pt idx="1">
                  <c:v>1059611.2436256399</c:v>
                </c:pt>
                <c:pt idx="2">
                  <c:v>758813.46780099988</c:v>
                </c:pt>
                <c:pt idx="3">
                  <c:v>596257.31932899985</c:v>
                </c:pt>
                <c:pt idx="4">
                  <c:v>440050.20442384016</c:v>
                </c:pt>
                <c:pt idx="5">
                  <c:v>341319.08431504009</c:v>
                </c:pt>
                <c:pt idx="6">
                  <c:v>198679.15534336001</c:v>
                </c:pt>
                <c:pt idx="7">
                  <c:v>52032.347236000009</c:v>
                </c:pt>
              </c:numCache>
            </c:numRef>
          </c:xVal>
          <c:yVal>
            <c:numRef>
              <c:f>Лист1!$AJ$6:$AQ$6</c:f>
              <c:numCache>
                <c:formatCode>General</c:formatCode>
                <c:ptCount val="8"/>
                <c:pt idx="0">
                  <c:v>2383.83</c:v>
                </c:pt>
                <c:pt idx="1">
                  <c:v>2011.0500000000002</c:v>
                </c:pt>
                <c:pt idx="2">
                  <c:v>1589.22</c:v>
                </c:pt>
                <c:pt idx="3">
                  <c:v>1255.68</c:v>
                </c:pt>
                <c:pt idx="4">
                  <c:v>951.57</c:v>
                </c:pt>
                <c:pt idx="5">
                  <c:v>725.94</c:v>
                </c:pt>
                <c:pt idx="6">
                  <c:v>421.83000000000004</c:v>
                </c:pt>
                <c:pt idx="7">
                  <c:v>117.72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08768"/>
        <c:axId val="265009344"/>
      </c:scatterChart>
      <c:valAx>
        <c:axId val="2650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B^2,( </a:t>
                </a:r>
                <a:r>
                  <a:rPr lang="ru-RU" sz="1200" b="1" i="0" baseline="0">
                    <a:effectLst/>
                  </a:rPr>
                  <a:t>мТл</a:t>
                </a:r>
                <a:r>
                  <a:rPr lang="en-US" sz="1200" b="1" i="0" baseline="0">
                    <a:effectLst/>
                  </a:rPr>
                  <a:t>)^2</a:t>
                </a:r>
                <a:endParaRPr lang="ru-RU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009344"/>
        <c:crosses val="autoZero"/>
        <c:crossBetween val="midCat"/>
      </c:valAx>
      <c:valAx>
        <c:axId val="26500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dP,</a:t>
                </a:r>
                <a:r>
                  <a:rPr lang="en-US" baseline="0"/>
                  <a:t> </a:t>
                </a:r>
                <a:r>
                  <a:rPr lang="ru-RU" baseline="0"/>
                  <a:t>мН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4053568692136703E-2"/>
              <c:y val="0.41863113014428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500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Gr,</a:t>
            </a:r>
            <a:r>
              <a:rPr lang="en-US" baseline="0"/>
              <a:t> dP(B^2)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Лист1!$AU$5:$BB$5</c:f>
              <c:numCache>
                <c:formatCode>General</c:formatCode>
                <c:ptCount val="8"/>
                <c:pt idx="0">
                  <c:v>1120845.6900000002</c:v>
                </c:pt>
                <c:pt idx="1">
                  <c:v>1059611.2436256399</c:v>
                </c:pt>
                <c:pt idx="2">
                  <c:v>758813.46780099988</c:v>
                </c:pt>
                <c:pt idx="3">
                  <c:v>596257.31932899985</c:v>
                </c:pt>
                <c:pt idx="4">
                  <c:v>440050.20442384016</c:v>
                </c:pt>
                <c:pt idx="5">
                  <c:v>341319.08431504009</c:v>
                </c:pt>
                <c:pt idx="6">
                  <c:v>198679.15534336001</c:v>
                </c:pt>
                <c:pt idx="7">
                  <c:v>52032.347236000009</c:v>
                </c:pt>
              </c:numCache>
            </c:numRef>
          </c:xVal>
          <c:yVal>
            <c:numRef>
              <c:f>Лист1!$AU$6:$BB$6</c:f>
              <c:numCache>
                <c:formatCode>General</c:formatCode>
                <c:ptCount val="8"/>
                <c:pt idx="0">
                  <c:v>-245.25</c:v>
                </c:pt>
                <c:pt idx="1">
                  <c:v>-29.43</c:v>
                </c:pt>
                <c:pt idx="2">
                  <c:v>264.87</c:v>
                </c:pt>
                <c:pt idx="3">
                  <c:v>392.40000000000003</c:v>
                </c:pt>
                <c:pt idx="4">
                  <c:v>490.5</c:v>
                </c:pt>
                <c:pt idx="5">
                  <c:v>519.93000000000006</c:v>
                </c:pt>
                <c:pt idx="6">
                  <c:v>510.12</c:v>
                </c:pt>
                <c:pt idx="7">
                  <c:v>284.49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4.7638706045025209E-2"/>
                  <c:y val="-0.2121193839750162"/>
                </c:manualLayout>
              </c:layout>
              <c:numFmt formatCode="General" sourceLinked="0"/>
            </c:trendlineLbl>
          </c:trendline>
          <c:xVal>
            <c:numRef>
              <c:f>Лист1!$AV$5:$AY$5</c:f>
              <c:numCache>
                <c:formatCode>General</c:formatCode>
                <c:ptCount val="4"/>
                <c:pt idx="0">
                  <c:v>1059611.2436256399</c:v>
                </c:pt>
                <c:pt idx="1">
                  <c:v>758813.46780099988</c:v>
                </c:pt>
                <c:pt idx="2">
                  <c:v>596257.31932899985</c:v>
                </c:pt>
                <c:pt idx="3">
                  <c:v>440050.20442384016</c:v>
                </c:pt>
              </c:numCache>
            </c:numRef>
          </c:xVal>
          <c:yVal>
            <c:numRef>
              <c:f>Лист1!$AV$6:$AY$6</c:f>
              <c:numCache>
                <c:formatCode>General</c:formatCode>
                <c:ptCount val="4"/>
                <c:pt idx="0">
                  <c:v>-29.43</c:v>
                </c:pt>
                <c:pt idx="1">
                  <c:v>264.87</c:v>
                </c:pt>
                <c:pt idx="2">
                  <c:v>392.40000000000003</c:v>
                </c:pt>
                <c:pt idx="3">
                  <c:v>490.5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64480"/>
        <c:axId val="300565056"/>
      </c:scatterChart>
      <c:valAx>
        <c:axId val="3005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B^2,( </a:t>
                </a:r>
                <a:r>
                  <a:rPr lang="ru-RU" sz="1200" b="1" i="0" baseline="0">
                    <a:effectLst/>
                  </a:rPr>
                  <a:t>мТл</a:t>
                </a:r>
                <a:r>
                  <a:rPr lang="en-US" sz="1200" b="1" i="0" baseline="0">
                    <a:effectLst/>
                  </a:rPr>
                  <a:t>)^2</a:t>
                </a:r>
                <a:endParaRPr lang="ru-RU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565056"/>
        <c:crosses val="autoZero"/>
        <c:crossBetween val="midCat"/>
      </c:valAx>
      <c:valAx>
        <c:axId val="30056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dP,</a:t>
                </a:r>
                <a:r>
                  <a:rPr lang="en-US" baseline="0"/>
                  <a:t> </a:t>
                </a:r>
                <a:r>
                  <a:rPr lang="ru-RU" baseline="0"/>
                  <a:t>мН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4053568692136703E-2"/>
              <c:y val="0.41863113014428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056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Лист1!$C$35:$P$35</c:f>
              <c:numCache>
                <c:formatCode>General</c:formatCode>
                <c:ptCount val="14"/>
                <c:pt idx="0">
                  <c:v>14.2128</c:v>
                </c:pt>
                <c:pt idx="1">
                  <c:v>15.486000000000001</c:v>
                </c:pt>
                <c:pt idx="2">
                  <c:v>17.9956</c:v>
                </c:pt>
                <c:pt idx="3">
                  <c:v>19.515999999999998</c:v>
                </c:pt>
                <c:pt idx="4">
                  <c:v>21.575999999999997</c:v>
                </c:pt>
                <c:pt idx="5">
                  <c:v>23.54</c:v>
                </c:pt>
                <c:pt idx="6">
                  <c:v>25.537600000000001</c:v>
                </c:pt>
                <c:pt idx="7">
                  <c:v>27.59</c:v>
                </c:pt>
                <c:pt idx="8">
                  <c:v>29.923999999999999</c:v>
                </c:pt>
                <c:pt idx="9">
                  <c:v>31.65</c:v>
                </c:pt>
                <c:pt idx="10">
                  <c:v>33.926400000000001</c:v>
                </c:pt>
                <c:pt idx="11">
                  <c:v>35.805999999999997</c:v>
                </c:pt>
                <c:pt idx="12">
                  <c:v>37.756</c:v>
                </c:pt>
                <c:pt idx="13">
                  <c:v>39.765999999999998</c:v>
                </c:pt>
              </c:numCache>
            </c:numRef>
          </c:xVal>
          <c:yVal>
            <c:numRef>
              <c:f>Лист1!$C$38:$P$38</c:f>
              <c:numCache>
                <c:formatCode>General</c:formatCode>
                <c:ptCount val="14"/>
                <c:pt idx="0">
                  <c:v>14.897114999999999</c:v>
                </c:pt>
                <c:pt idx="1">
                  <c:v>14.312848000000002</c:v>
                </c:pt>
                <c:pt idx="2">
                  <c:v>12.219768000000009</c:v>
                </c:pt>
                <c:pt idx="3">
                  <c:v>10.818823000000009</c:v>
                </c:pt>
                <c:pt idx="4">
                  <c:v>7.5152080000000012</c:v>
                </c:pt>
                <c:pt idx="5">
                  <c:v>4.8862349999999992</c:v>
                </c:pt>
                <c:pt idx="6">
                  <c:v>3.4025200000000027</c:v>
                </c:pt>
                <c:pt idx="7">
                  <c:v>2.5621829999999974</c:v>
                </c:pt>
                <c:pt idx="8">
                  <c:v>2.0669680000000099</c:v>
                </c:pt>
                <c:pt idx="9">
                  <c:v>1.8695680000000081</c:v>
                </c:pt>
                <c:pt idx="10">
                  <c:v>1.630395</c:v>
                </c:pt>
                <c:pt idx="11">
                  <c:v>1.504008000000006</c:v>
                </c:pt>
                <c:pt idx="12">
                  <c:v>1.405819000000001</c:v>
                </c:pt>
                <c:pt idx="13">
                  <c:v>1.3077280000000044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52480"/>
        <c:axId val="143653056"/>
      </c:scatterChart>
      <c:valAx>
        <c:axId val="143652480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гр. 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143653056"/>
        <c:crosses val="autoZero"/>
        <c:crossBetween val="midCat"/>
        <c:majorUnit val="1"/>
        <c:minorUnit val="1"/>
      </c:valAx>
      <c:valAx>
        <c:axId val="14365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tau^2 - tau_0^2,</a:t>
                </a:r>
                <a:r>
                  <a:rPr lang="en-US" baseline="0"/>
                  <a:t> </a:t>
                </a:r>
                <a:r>
                  <a:rPr lang="ru-RU" baseline="0"/>
                  <a:t>мкс</a:t>
                </a:r>
                <a:r>
                  <a:rPr lang="en-US" baseline="0"/>
                  <a:t>^2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5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Лист1!$C$35:$P$35</c:f>
              <c:numCache>
                <c:formatCode>General</c:formatCode>
                <c:ptCount val="14"/>
                <c:pt idx="0">
                  <c:v>14.2128</c:v>
                </c:pt>
                <c:pt idx="1">
                  <c:v>15.486000000000001</c:v>
                </c:pt>
                <c:pt idx="2">
                  <c:v>17.9956</c:v>
                </c:pt>
                <c:pt idx="3">
                  <c:v>19.515999999999998</c:v>
                </c:pt>
                <c:pt idx="4">
                  <c:v>21.575999999999997</c:v>
                </c:pt>
                <c:pt idx="5">
                  <c:v>23.54</c:v>
                </c:pt>
                <c:pt idx="6">
                  <c:v>25.537600000000001</c:v>
                </c:pt>
                <c:pt idx="7">
                  <c:v>27.59</c:v>
                </c:pt>
                <c:pt idx="8">
                  <c:v>29.923999999999999</c:v>
                </c:pt>
                <c:pt idx="9">
                  <c:v>31.65</c:v>
                </c:pt>
                <c:pt idx="10">
                  <c:v>33.926400000000001</c:v>
                </c:pt>
                <c:pt idx="11">
                  <c:v>35.805999999999997</c:v>
                </c:pt>
                <c:pt idx="12">
                  <c:v>37.756</c:v>
                </c:pt>
                <c:pt idx="13">
                  <c:v>39.765999999999998</c:v>
                </c:pt>
              </c:numCache>
            </c:numRef>
          </c:xVal>
          <c:yVal>
            <c:numRef>
              <c:f>Лист1!$C$39:$P$39</c:f>
              <c:numCache>
                <c:formatCode>General</c:formatCode>
                <c:ptCount val="14"/>
                <c:pt idx="0">
                  <c:v>6.7127091386486579E-2</c:v>
                </c:pt>
                <c:pt idx="1">
                  <c:v>6.9867296851052973E-2</c:v>
                </c:pt>
                <c:pt idx="2">
                  <c:v>8.1834614208714865E-2</c:v>
                </c:pt>
                <c:pt idx="3">
                  <c:v>9.2431496476095332E-2</c:v>
                </c:pt>
                <c:pt idx="4">
                  <c:v>0.13306351600647645</c:v>
                </c:pt>
                <c:pt idx="5">
                  <c:v>0.20465655049337581</c:v>
                </c:pt>
                <c:pt idx="6">
                  <c:v>0.2938998154309157</c:v>
                </c:pt>
                <c:pt idx="7">
                  <c:v>0.39029218443803626</c:v>
                </c:pt>
                <c:pt idx="8">
                  <c:v>0.48380042651845367</c:v>
                </c:pt>
                <c:pt idx="9">
                  <c:v>0.53488292482541189</c:v>
                </c:pt>
                <c:pt idx="10">
                  <c:v>0.61334829903182975</c:v>
                </c:pt>
                <c:pt idx="11">
                  <c:v>0.66489008037191022</c:v>
                </c:pt>
                <c:pt idx="12">
                  <c:v>0.71132912558444528</c:v>
                </c:pt>
                <c:pt idx="13">
                  <c:v>0.76468501095028674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trendlineType val="linear"/>
            <c:backward val="4.5"/>
            <c:dispRSqr val="0"/>
            <c:dispEq val="1"/>
            <c:trendlineLbl>
              <c:layout>
                <c:manualLayout>
                  <c:x val="-7.055474847755426E-2"/>
                  <c:y val="4.0612776055872143E-2"/>
                </c:manualLayout>
              </c:layout>
              <c:numFmt formatCode="General" sourceLinked="0"/>
            </c:trendlineLbl>
          </c:trendline>
          <c:xVal>
            <c:numRef>
              <c:f>Лист1!$G$35:$P$35</c:f>
              <c:numCache>
                <c:formatCode>General</c:formatCode>
                <c:ptCount val="10"/>
                <c:pt idx="0">
                  <c:v>21.575999999999997</c:v>
                </c:pt>
                <c:pt idx="1">
                  <c:v>23.54</c:v>
                </c:pt>
                <c:pt idx="2">
                  <c:v>25.537600000000001</c:v>
                </c:pt>
                <c:pt idx="3">
                  <c:v>27.59</c:v>
                </c:pt>
                <c:pt idx="4">
                  <c:v>29.923999999999999</c:v>
                </c:pt>
                <c:pt idx="5">
                  <c:v>31.65</c:v>
                </c:pt>
                <c:pt idx="6">
                  <c:v>33.926400000000001</c:v>
                </c:pt>
                <c:pt idx="7">
                  <c:v>35.805999999999997</c:v>
                </c:pt>
                <c:pt idx="8">
                  <c:v>37.756</c:v>
                </c:pt>
                <c:pt idx="9">
                  <c:v>39.765999999999998</c:v>
                </c:pt>
              </c:numCache>
            </c:numRef>
          </c:xVal>
          <c:yVal>
            <c:numRef>
              <c:f>Лист1!$G$39:$P$39</c:f>
              <c:numCache>
                <c:formatCode>General</c:formatCode>
                <c:ptCount val="10"/>
                <c:pt idx="0">
                  <c:v>0.13306351600647645</c:v>
                </c:pt>
                <c:pt idx="1">
                  <c:v>0.20465655049337581</c:v>
                </c:pt>
                <c:pt idx="2">
                  <c:v>0.2938998154309157</c:v>
                </c:pt>
                <c:pt idx="3">
                  <c:v>0.39029218443803626</c:v>
                </c:pt>
                <c:pt idx="4">
                  <c:v>0.48380042651845367</c:v>
                </c:pt>
                <c:pt idx="5">
                  <c:v>0.53488292482541189</c:v>
                </c:pt>
                <c:pt idx="6">
                  <c:v>0.61334829903182975</c:v>
                </c:pt>
                <c:pt idx="7">
                  <c:v>0.66489008037191022</c:v>
                </c:pt>
                <c:pt idx="8">
                  <c:v>0.71132912558444528</c:v>
                </c:pt>
                <c:pt idx="9">
                  <c:v>0.76468501095028674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4768"/>
        <c:axId val="141519104"/>
      </c:scatterChart>
      <c:valAx>
        <c:axId val="187184768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гр. 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19104"/>
        <c:crosses val="autoZero"/>
        <c:crossBetween val="midCat"/>
      </c:valAx>
      <c:valAx>
        <c:axId val="14151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1/(tau^2 - tau_0^2),</a:t>
                </a:r>
                <a:r>
                  <a:rPr lang="en-US" baseline="0"/>
                  <a:t> 1/</a:t>
                </a:r>
                <a:r>
                  <a:rPr lang="ru-RU" baseline="0"/>
                  <a:t>мкс</a:t>
                </a:r>
                <a:r>
                  <a:rPr lang="en-US" baseline="0"/>
                  <a:t>^2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18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11905</xdr:colOff>
      <xdr:row>4</xdr:row>
      <xdr:rowOff>178594</xdr:rowOff>
    </xdr:from>
    <xdr:to>
      <xdr:col>9</xdr:col>
      <xdr:colOff>638175</xdr:colOff>
      <xdr:row>23</xdr:row>
      <xdr:rowOff>138113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623888</xdr:colOff>
      <xdr:row>7</xdr:row>
      <xdr:rowOff>166688</xdr:rowOff>
    </xdr:from>
    <xdr:to>
      <xdr:col>20</xdr:col>
      <xdr:colOff>638175</xdr:colOff>
      <xdr:row>26</xdr:row>
      <xdr:rowOff>126207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31</xdr:col>
      <xdr:colOff>538163</xdr:colOff>
      <xdr:row>26</xdr:row>
      <xdr:rowOff>140494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8</xdr:row>
      <xdr:rowOff>0</xdr:rowOff>
    </xdr:from>
    <xdr:to>
      <xdr:col>42</xdr:col>
      <xdr:colOff>595312</xdr:colOff>
      <xdr:row>26</xdr:row>
      <xdr:rowOff>140494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8</xdr:row>
      <xdr:rowOff>0</xdr:rowOff>
    </xdr:from>
    <xdr:to>
      <xdr:col>53</xdr:col>
      <xdr:colOff>619125</xdr:colOff>
      <xdr:row>26</xdr:row>
      <xdr:rowOff>140494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626270</xdr:colOff>
      <xdr:row>59</xdr:row>
      <xdr:rowOff>140494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20</xdr:col>
      <xdr:colOff>388146</xdr:colOff>
      <xdr:row>59</xdr:row>
      <xdr:rowOff>140494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</xdr:col>
      <xdr:colOff>919162</xdr:colOff>
      <xdr:row>49</xdr:row>
      <xdr:rowOff>57150</xdr:rowOff>
    </xdr:from>
    <xdr:ext cx="1161472" cy="264560"/>
    <xdr:sp macro="" textlink="">
      <xdr:nvSpPr>
        <xdr:cNvPr id="9" name="TextBox 8"/>
        <xdr:cNvSpPr txBox="1"/>
      </xdr:nvSpPr>
      <xdr:spPr>
        <a:xfrm>
          <a:off x="1566862" y="8924925"/>
          <a:ext cx="11614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Ферромагнетик</a:t>
          </a:r>
        </a:p>
      </xdr:txBody>
    </xdr:sp>
    <xdr:clientData/>
  </xdr:oneCellAnchor>
  <xdr:oneCellAnchor>
    <xdr:from>
      <xdr:col>5</xdr:col>
      <xdr:colOff>600075</xdr:colOff>
      <xdr:row>49</xdr:row>
      <xdr:rowOff>52388</xdr:rowOff>
    </xdr:from>
    <xdr:ext cx="1067215" cy="264560"/>
    <xdr:sp macro="" textlink="">
      <xdr:nvSpPr>
        <xdr:cNvPr id="10" name="TextBox 9"/>
        <xdr:cNvSpPr txBox="1"/>
      </xdr:nvSpPr>
      <xdr:spPr>
        <a:xfrm>
          <a:off x="4443413" y="8920163"/>
          <a:ext cx="10672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Парамагнетик</a:t>
          </a:r>
        </a:p>
      </xdr:txBody>
    </xdr:sp>
    <xdr:clientData/>
  </xdr:oneCellAnchor>
  <xdr:oneCellAnchor>
    <xdr:from>
      <xdr:col>13</xdr:col>
      <xdr:colOff>85725</xdr:colOff>
      <xdr:row>56</xdr:row>
      <xdr:rowOff>14288</xdr:rowOff>
    </xdr:from>
    <xdr:ext cx="505844" cy="264560"/>
    <xdr:sp macro="" textlink="">
      <xdr:nvSpPr>
        <xdr:cNvPr id="11" name="TextBox 10"/>
        <xdr:cNvSpPr txBox="1"/>
      </xdr:nvSpPr>
      <xdr:spPr>
        <a:xfrm>
          <a:off x="9305925" y="10148888"/>
          <a:ext cx="5058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/>
            <a:t>17,08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0.3795</cdr:x>
      <cdr:y>0.06587</cdr:y>
    </cdr:from>
    <cdr:to>
      <cdr:x>0.38322</cdr:x>
      <cdr:y>0.86615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2433639" y="223837"/>
          <a:ext cx="23812" cy="27193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9"/>
  <sheetViews>
    <sheetView tabSelected="1" topLeftCell="I38" zoomScaleNormal="100" workbookViewId="0">
      <selection activeCell="S63" sqref="S63"/>
    </sheetView>
  </sheetViews>
  <sheetFormatPr defaultRowHeight="14.25" x14ac:dyDescent="0.45"/>
  <cols>
    <col min="2" max="2" width="17.53125" customWidth="1"/>
    <col min="13" max="13" width="11.796875" customWidth="1"/>
    <col min="24" max="24" width="13.53125" customWidth="1"/>
    <col min="35" max="35" width="12.73046875" customWidth="1"/>
    <col min="46" max="46" width="12.3984375" customWidth="1"/>
  </cols>
  <sheetData>
    <row r="1" spans="1:60" x14ac:dyDescent="0.45">
      <c r="A1" s="1" t="s">
        <v>0</v>
      </c>
      <c r="L1" s="1" t="s">
        <v>3</v>
      </c>
      <c r="W1" s="1" t="s">
        <v>7</v>
      </c>
      <c r="AH1" s="1" t="s">
        <v>8</v>
      </c>
      <c r="AS1" s="1" t="s">
        <v>9</v>
      </c>
      <c r="BE1" t="s">
        <v>3</v>
      </c>
      <c r="BF1" t="s">
        <v>7</v>
      </c>
      <c r="BG1" t="s">
        <v>8</v>
      </c>
      <c r="BH1" t="s">
        <v>9</v>
      </c>
    </row>
    <row r="2" spans="1:60" x14ac:dyDescent="0.45">
      <c r="B2" s="3" t="s">
        <v>1</v>
      </c>
      <c r="C2" s="4">
        <v>30.9</v>
      </c>
      <c r="D2" s="4">
        <v>114.7</v>
      </c>
      <c r="E2" s="4">
        <v>274.89999999999998</v>
      </c>
      <c r="F2" s="4">
        <v>433.6</v>
      </c>
      <c r="G2" s="4">
        <v>659.8</v>
      </c>
      <c r="H2" s="4">
        <v>835</v>
      </c>
      <c r="I2" s="4">
        <v>949.3</v>
      </c>
      <c r="J2" s="4">
        <v>1058.7</v>
      </c>
      <c r="M2" s="3" t="s">
        <v>4</v>
      </c>
      <c r="N2" s="2">
        <v>-34</v>
      </c>
      <c r="O2" s="2">
        <v>-28</v>
      </c>
      <c r="P2" s="2">
        <v>-21</v>
      </c>
      <c r="Q2" s="2">
        <v>-17</v>
      </c>
      <c r="R2" s="2">
        <v>-13</v>
      </c>
      <c r="S2" s="2">
        <v>-10</v>
      </c>
      <c r="T2" s="2">
        <v>-6</v>
      </c>
      <c r="U2" s="2">
        <v>-1</v>
      </c>
      <c r="X2" s="3" t="s">
        <v>4</v>
      </c>
      <c r="Y2" s="2">
        <v>71</v>
      </c>
      <c r="Z2" s="2">
        <v>61</v>
      </c>
      <c r="AA2" s="2">
        <v>48</v>
      </c>
      <c r="AB2" s="2">
        <v>39</v>
      </c>
      <c r="AC2" s="2">
        <v>29</v>
      </c>
      <c r="AD2" s="2">
        <v>22</v>
      </c>
      <c r="AE2" s="2">
        <v>13</v>
      </c>
      <c r="AF2" s="2">
        <v>3</v>
      </c>
      <c r="AI2" s="3" t="s">
        <v>4</v>
      </c>
      <c r="AJ2" s="2">
        <v>243</v>
      </c>
      <c r="AK2" s="2">
        <v>205</v>
      </c>
      <c r="AL2" s="2">
        <v>162</v>
      </c>
      <c r="AM2" s="2">
        <v>128</v>
      </c>
      <c r="AN2" s="2">
        <v>97</v>
      </c>
      <c r="AO2" s="2">
        <v>74</v>
      </c>
      <c r="AP2" s="2">
        <v>43</v>
      </c>
      <c r="AQ2" s="2">
        <v>12</v>
      </c>
      <c r="AT2" s="3" t="s">
        <v>4</v>
      </c>
      <c r="AU2" s="2">
        <v>-25</v>
      </c>
      <c r="AV2" s="2">
        <v>-3</v>
      </c>
      <c r="AW2" s="2">
        <v>27</v>
      </c>
      <c r="AX2" s="2">
        <v>40</v>
      </c>
      <c r="AY2" s="2">
        <v>50</v>
      </c>
      <c r="AZ2" s="2">
        <v>53</v>
      </c>
      <c r="BA2" s="2">
        <v>52</v>
      </c>
      <c r="BB2" s="2">
        <v>29</v>
      </c>
      <c r="BD2" t="s">
        <v>10</v>
      </c>
      <c r="BE2">
        <v>1</v>
      </c>
      <c r="BF2">
        <v>1</v>
      </c>
      <c r="BG2">
        <v>1.01</v>
      </c>
      <c r="BH2">
        <v>0.67</v>
      </c>
    </row>
    <row r="3" spans="1:60" x14ac:dyDescent="0.45">
      <c r="B3" s="3" t="s">
        <v>2</v>
      </c>
      <c r="C3" s="4">
        <v>0</v>
      </c>
      <c r="D3" s="4">
        <v>0.1</v>
      </c>
      <c r="E3" s="4">
        <v>0.25</v>
      </c>
      <c r="F3" s="4">
        <v>0.4</v>
      </c>
      <c r="G3" s="4">
        <v>0.61</v>
      </c>
      <c r="H3" s="4">
        <v>0.81</v>
      </c>
      <c r="I3" s="4">
        <v>0.95</v>
      </c>
      <c r="J3" s="4">
        <v>1.17</v>
      </c>
      <c r="M3" s="3" t="s">
        <v>2</v>
      </c>
      <c r="N3" s="2">
        <v>1.17</v>
      </c>
      <c r="O3" s="2">
        <v>1.01</v>
      </c>
      <c r="P3" s="2">
        <v>0.85</v>
      </c>
      <c r="Q3" s="2">
        <v>0.75</v>
      </c>
      <c r="R3" s="2">
        <v>0.64</v>
      </c>
      <c r="S3" s="2">
        <v>0.56000000000000005</v>
      </c>
      <c r="T3" s="2">
        <v>0.42</v>
      </c>
      <c r="U3" s="2">
        <v>0.2</v>
      </c>
      <c r="X3" s="3" t="s">
        <v>2</v>
      </c>
      <c r="Y3" s="2">
        <v>1.17</v>
      </c>
      <c r="Z3" s="2">
        <v>1.01</v>
      </c>
      <c r="AA3" s="2">
        <v>0.85</v>
      </c>
      <c r="AB3" s="2">
        <v>0.75</v>
      </c>
      <c r="AC3" s="2">
        <v>0.64</v>
      </c>
      <c r="AD3" s="2">
        <v>0.56000000000000005</v>
      </c>
      <c r="AE3" s="2">
        <v>0.42</v>
      </c>
      <c r="AF3" s="2">
        <v>0.2</v>
      </c>
      <c r="AI3" s="3" t="s">
        <v>2</v>
      </c>
      <c r="AJ3" s="2">
        <v>1.17</v>
      </c>
      <c r="AK3" s="2">
        <v>1.01</v>
      </c>
      <c r="AL3" s="2">
        <v>0.85</v>
      </c>
      <c r="AM3" s="2">
        <v>0.75</v>
      </c>
      <c r="AN3" s="2">
        <v>0.64</v>
      </c>
      <c r="AO3" s="2">
        <v>0.56000000000000005</v>
      </c>
      <c r="AP3" s="2">
        <v>0.42</v>
      </c>
      <c r="AQ3" s="2">
        <v>0.2</v>
      </c>
      <c r="AT3" s="3" t="s">
        <v>2</v>
      </c>
      <c r="AU3" s="2">
        <v>1.17</v>
      </c>
      <c r="AV3" s="2">
        <v>1.01</v>
      </c>
      <c r="AW3" s="2">
        <v>0.85</v>
      </c>
      <c r="AX3" s="2">
        <v>0.75</v>
      </c>
      <c r="AY3" s="2">
        <v>0.64</v>
      </c>
      <c r="AZ3" s="2">
        <v>0.56000000000000005</v>
      </c>
      <c r="BA3" s="2">
        <v>0.42</v>
      </c>
      <c r="BB3" s="2">
        <v>0.2</v>
      </c>
    </row>
    <row r="4" spans="1:60" x14ac:dyDescent="0.45">
      <c r="M4" s="3" t="s">
        <v>1</v>
      </c>
      <c r="N4" s="2">
        <v>1058.7</v>
      </c>
      <c r="O4" s="2">
        <f>O3*989.22+30.262</f>
        <v>1029.3742</v>
      </c>
      <c r="P4" s="2">
        <f t="shared" ref="P4:U4" si="0">P3*989.22+30.262</f>
        <v>871.09899999999993</v>
      </c>
      <c r="Q4" s="2">
        <f t="shared" si="0"/>
        <v>772.17699999999991</v>
      </c>
      <c r="R4" s="2">
        <f t="shared" si="0"/>
        <v>663.36280000000011</v>
      </c>
      <c r="S4" s="2">
        <f t="shared" si="0"/>
        <v>584.22520000000009</v>
      </c>
      <c r="T4" s="2">
        <f t="shared" si="0"/>
        <v>445.73439999999999</v>
      </c>
      <c r="U4" s="2">
        <f t="shared" si="0"/>
        <v>228.10600000000002</v>
      </c>
      <c r="X4" s="3" t="s">
        <v>1</v>
      </c>
      <c r="Y4" s="2">
        <v>1058.7</v>
      </c>
      <c r="Z4" s="2">
        <f>Z3*989.22+30.262</f>
        <v>1029.3742</v>
      </c>
      <c r="AA4" s="2">
        <f t="shared" ref="AA4" si="1">AA3*989.22+30.262</f>
        <v>871.09899999999993</v>
      </c>
      <c r="AB4" s="2">
        <f t="shared" ref="AB4" si="2">AB3*989.22+30.262</f>
        <v>772.17699999999991</v>
      </c>
      <c r="AC4" s="2">
        <f t="shared" ref="AC4" si="3">AC3*989.22+30.262</f>
        <v>663.36280000000011</v>
      </c>
      <c r="AD4" s="2">
        <f t="shared" ref="AD4" si="4">AD3*989.22+30.262</f>
        <v>584.22520000000009</v>
      </c>
      <c r="AE4" s="2">
        <f t="shared" ref="AE4" si="5">AE3*989.22+30.262</f>
        <v>445.73439999999999</v>
      </c>
      <c r="AF4" s="2">
        <f t="shared" ref="AF4" si="6">AF3*989.22+30.262</f>
        <v>228.10600000000002</v>
      </c>
      <c r="AI4" s="3" t="s">
        <v>1</v>
      </c>
      <c r="AJ4" s="2">
        <v>1058.7</v>
      </c>
      <c r="AK4" s="2">
        <f>AK3*989.22+30.262</f>
        <v>1029.3742</v>
      </c>
      <c r="AL4" s="2">
        <f t="shared" ref="AL4" si="7">AL3*989.22+30.262</f>
        <v>871.09899999999993</v>
      </c>
      <c r="AM4" s="2">
        <f t="shared" ref="AM4" si="8">AM3*989.22+30.262</f>
        <v>772.17699999999991</v>
      </c>
      <c r="AN4" s="2">
        <f t="shared" ref="AN4" si="9">AN3*989.22+30.262</f>
        <v>663.36280000000011</v>
      </c>
      <c r="AO4" s="2">
        <f t="shared" ref="AO4" si="10">AO3*989.22+30.262</f>
        <v>584.22520000000009</v>
      </c>
      <c r="AP4" s="2">
        <f t="shared" ref="AP4" si="11">AP3*989.22+30.262</f>
        <v>445.73439999999999</v>
      </c>
      <c r="AQ4" s="2">
        <f t="shared" ref="AQ4" si="12">AQ3*989.22+30.262</f>
        <v>228.10600000000002</v>
      </c>
      <c r="AT4" s="3" t="s">
        <v>1</v>
      </c>
      <c r="AU4" s="2">
        <v>1058.7</v>
      </c>
      <c r="AV4" s="2">
        <f>AV3*989.22+30.262</f>
        <v>1029.3742</v>
      </c>
      <c r="AW4" s="2">
        <f t="shared" ref="AW4" si="13">AW3*989.22+30.262</f>
        <v>871.09899999999993</v>
      </c>
      <c r="AX4" s="2">
        <f t="shared" ref="AX4" si="14">AX3*989.22+30.262</f>
        <v>772.17699999999991</v>
      </c>
      <c r="AY4" s="2">
        <f t="shared" ref="AY4" si="15">AY3*989.22+30.262</f>
        <v>663.36280000000011</v>
      </c>
      <c r="AZ4" s="2">
        <f t="shared" ref="AZ4" si="16">AZ3*989.22+30.262</f>
        <v>584.22520000000009</v>
      </c>
      <c r="BA4" s="2">
        <f t="shared" ref="BA4" si="17">BA3*989.22+30.262</f>
        <v>445.73439999999999</v>
      </c>
      <c r="BB4" s="2">
        <f t="shared" ref="BB4" si="18">BB3*989.22+30.262</f>
        <v>228.10600000000002</v>
      </c>
    </row>
    <row r="5" spans="1:60" x14ac:dyDescent="0.45">
      <c r="M5" s="3" t="s">
        <v>6</v>
      </c>
      <c r="N5" s="2">
        <f>N4*N4</f>
        <v>1120845.6900000002</v>
      </c>
      <c r="O5" s="2">
        <f t="shared" ref="O5:U5" si="19">O4*O4</f>
        <v>1059611.2436256399</v>
      </c>
      <c r="P5" s="2">
        <f t="shared" si="19"/>
        <v>758813.46780099988</v>
      </c>
      <c r="Q5" s="2">
        <f t="shared" si="19"/>
        <v>596257.31932899985</v>
      </c>
      <c r="R5" s="2">
        <f t="shared" si="19"/>
        <v>440050.20442384016</v>
      </c>
      <c r="S5" s="2">
        <f t="shared" si="19"/>
        <v>341319.08431504009</v>
      </c>
      <c r="T5" s="2">
        <f t="shared" si="19"/>
        <v>198679.15534336001</v>
      </c>
      <c r="U5" s="2">
        <f t="shared" si="19"/>
        <v>52032.347236000009</v>
      </c>
      <c r="X5" s="3" t="s">
        <v>6</v>
      </c>
      <c r="Y5" s="2">
        <f>Y4*Y4</f>
        <v>1120845.6900000002</v>
      </c>
      <c r="Z5" s="2">
        <f t="shared" ref="Z5" si="20">Z4*Z4</f>
        <v>1059611.2436256399</v>
      </c>
      <c r="AA5" s="2">
        <f t="shared" ref="AA5" si="21">AA4*AA4</f>
        <v>758813.46780099988</v>
      </c>
      <c r="AB5" s="2">
        <f t="shared" ref="AB5" si="22">AB4*AB4</f>
        <v>596257.31932899985</v>
      </c>
      <c r="AC5" s="2">
        <f t="shared" ref="AC5" si="23">AC4*AC4</f>
        <v>440050.20442384016</v>
      </c>
      <c r="AD5" s="2">
        <f t="shared" ref="AD5" si="24">AD4*AD4</f>
        <v>341319.08431504009</v>
      </c>
      <c r="AE5" s="2">
        <f t="shared" ref="AE5" si="25">AE4*AE4</f>
        <v>198679.15534336001</v>
      </c>
      <c r="AF5" s="2">
        <f t="shared" ref="AF5" si="26">AF4*AF4</f>
        <v>52032.347236000009</v>
      </c>
      <c r="AI5" s="3" t="s">
        <v>6</v>
      </c>
      <c r="AJ5" s="2">
        <f>AJ4*AJ4</f>
        <v>1120845.6900000002</v>
      </c>
      <c r="AK5" s="2">
        <f t="shared" ref="AK5" si="27">AK4*AK4</f>
        <v>1059611.2436256399</v>
      </c>
      <c r="AL5" s="2">
        <f t="shared" ref="AL5" si="28">AL4*AL4</f>
        <v>758813.46780099988</v>
      </c>
      <c r="AM5" s="2">
        <f t="shared" ref="AM5" si="29">AM4*AM4</f>
        <v>596257.31932899985</v>
      </c>
      <c r="AN5" s="2">
        <f t="shared" ref="AN5" si="30">AN4*AN4</f>
        <v>440050.20442384016</v>
      </c>
      <c r="AO5" s="2">
        <f t="shared" ref="AO5" si="31">AO4*AO4</f>
        <v>341319.08431504009</v>
      </c>
      <c r="AP5" s="2">
        <f t="shared" ref="AP5" si="32">AP4*AP4</f>
        <v>198679.15534336001</v>
      </c>
      <c r="AQ5" s="2">
        <f t="shared" ref="AQ5" si="33">AQ4*AQ4</f>
        <v>52032.347236000009</v>
      </c>
      <c r="AT5" s="3" t="s">
        <v>6</v>
      </c>
      <c r="AU5" s="2">
        <f>AU4*AU4</f>
        <v>1120845.6900000002</v>
      </c>
      <c r="AV5" s="2">
        <f t="shared" ref="AV5" si="34">AV4*AV4</f>
        <v>1059611.2436256399</v>
      </c>
      <c r="AW5" s="2">
        <f t="shared" ref="AW5" si="35">AW4*AW4</f>
        <v>758813.46780099988</v>
      </c>
      <c r="AX5" s="2">
        <f t="shared" ref="AX5" si="36">AX4*AX4</f>
        <v>596257.31932899985</v>
      </c>
      <c r="AY5" s="2">
        <f t="shared" ref="AY5" si="37">AY4*AY4</f>
        <v>440050.20442384016</v>
      </c>
      <c r="AZ5" s="2">
        <f t="shared" ref="AZ5" si="38">AZ4*AZ4</f>
        <v>341319.08431504009</v>
      </c>
      <c r="BA5" s="2">
        <f t="shared" ref="BA5" si="39">BA4*BA4</f>
        <v>198679.15534336001</v>
      </c>
      <c r="BB5" s="2">
        <f t="shared" ref="BB5" si="40">BB4*BB4</f>
        <v>52032.347236000009</v>
      </c>
    </row>
    <row r="6" spans="1:60" x14ac:dyDescent="0.45">
      <c r="M6" s="3" t="s">
        <v>5</v>
      </c>
      <c r="N6" s="2">
        <f t="shared" ref="N6:U6" si="41">N2*9.81</f>
        <v>-333.54</v>
      </c>
      <c r="O6" s="2">
        <f t="shared" si="41"/>
        <v>-274.68</v>
      </c>
      <c r="P6" s="2">
        <f t="shared" si="41"/>
        <v>-206.01000000000002</v>
      </c>
      <c r="Q6" s="2">
        <f t="shared" si="41"/>
        <v>-166.77</v>
      </c>
      <c r="R6" s="2">
        <f t="shared" si="41"/>
        <v>-127.53</v>
      </c>
      <c r="S6" s="2">
        <f t="shared" si="41"/>
        <v>-98.100000000000009</v>
      </c>
      <c r="T6" s="2">
        <f t="shared" si="41"/>
        <v>-58.86</v>
      </c>
      <c r="U6" s="2">
        <f t="shared" si="41"/>
        <v>-9.81</v>
      </c>
      <c r="X6" s="3" t="s">
        <v>5</v>
      </c>
      <c r="Y6" s="2">
        <f t="shared" ref="Y6:AF6" si="42">Y2*9.81</f>
        <v>696.51</v>
      </c>
      <c r="Z6" s="2">
        <f t="shared" si="42"/>
        <v>598.41000000000008</v>
      </c>
      <c r="AA6" s="2">
        <f t="shared" si="42"/>
        <v>470.88</v>
      </c>
      <c r="AB6" s="2">
        <f t="shared" si="42"/>
        <v>382.59000000000003</v>
      </c>
      <c r="AC6" s="2">
        <f t="shared" si="42"/>
        <v>284.49</v>
      </c>
      <c r="AD6" s="2">
        <f t="shared" si="42"/>
        <v>215.82000000000002</v>
      </c>
      <c r="AE6" s="2">
        <f t="shared" si="42"/>
        <v>127.53</v>
      </c>
      <c r="AF6" s="2">
        <f t="shared" si="42"/>
        <v>29.43</v>
      </c>
      <c r="AI6" s="3" t="s">
        <v>5</v>
      </c>
      <c r="AJ6" s="2">
        <f t="shared" ref="AJ6:AQ6" si="43">AJ2*9.81</f>
        <v>2383.83</v>
      </c>
      <c r="AK6" s="2">
        <f t="shared" si="43"/>
        <v>2011.0500000000002</v>
      </c>
      <c r="AL6" s="2">
        <f t="shared" si="43"/>
        <v>1589.22</v>
      </c>
      <c r="AM6" s="2">
        <f t="shared" si="43"/>
        <v>1255.68</v>
      </c>
      <c r="AN6" s="2">
        <f t="shared" si="43"/>
        <v>951.57</v>
      </c>
      <c r="AO6" s="2">
        <f t="shared" si="43"/>
        <v>725.94</v>
      </c>
      <c r="AP6" s="2">
        <f t="shared" si="43"/>
        <v>421.83000000000004</v>
      </c>
      <c r="AQ6" s="2">
        <f t="shared" si="43"/>
        <v>117.72</v>
      </c>
      <c r="AT6" s="3" t="s">
        <v>5</v>
      </c>
      <c r="AU6" s="2">
        <f t="shared" ref="AU6:BB6" si="44">AU2*9.81</f>
        <v>-245.25</v>
      </c>
      <c r="AV6" s="2">
        <f t="shared" si="44"/>
        <v>-29.43</v>
      </c>
      <c r="AW6" s="2">
        <f t="shared" si="44"/>
        <v>264.87</v>
      </c>
      <c r="AX6" s="2">
        <f t="shared" si="44"/>
        <v>392.40000000000003</v>
      </c>
      <c r="AY6" s="2">
        <f t="shared" si="44"/>
        <v>490.5</v>
      </c>
      <c r="AZ6" s="2">
        <f t="shared" si="44"/>
        <v>519.93000000000006</v>
      </c>
      <c r="BA6" s="2">
        <f t="shared" si="44"/>
        <v>510.12</v>
      </c>
      <c r="BB6" s="2">
        <f t="shared" si="44"/>
        <v>284.49</v>
      </c>
    </row>
    <row r="33" spans="1:19" x14ac:dyDescent="0.45">
      <c r="A33" s="5" t="s">
        <v>11</v>
      </c>
      <c r="R33" s="6" t="s">
        <v>16</v>
      </c>
      <c r="S33" s="6">
        <v>6.9089999999999998</v>
      </c>
    </row>
    <row r="34" spans="1:19" x14ac:dyDescent="0.45">
      <c r="B34" s="3" t="s">
        <v>15</v>
      </c>
      <c r="C34" s="7">
        <v>14.34</v>
      </c>
      <c r="D34" s="7">
        <v>16.05</v>
      </c>
      <c r="E34" s="7">
        <v>18.13</v>
      </c>
      <c r="F34" s="7">
        <v>20.02</v>
      </c>
      <c r="G34" s="7">
        <v>22.08</v>
      </c>
      <c r="H34" s="7">
        <v>24.02</v>
      </c>
      <c r="I34" s="7">
        <v>26.02</v>
      </c>
      <c r="J34" s="7">
        <v>28.07</v>
      </c>
      <c r="K34" s="7">
        <v>30.08</v>
      </c>
      <c r="L34" s="7">
        <v>32.07</v>
      </c>
      <c r="M34" s="7">
        <v>34.08</v>
      </c>
      <c r="N34" s="7">
        <v>36.07</v>
      </c>
      <c r="O34" s="7">
        <v>38.020000000000003</v>
      </c>
      <c r="P34" s="7">
        <v>40.03</v>
      </c>
    </row>
    <row r="35" spans="1:19" x14ac:dyDescent="0.45">
      <c r="B35" s="3" t="s">
        <v>12</v>
      </c>
      <c r="C35" s="7">
        <f xml:space="preserve"> C34+24*C37</f>
        <v>14.2128</v>
      </c>
      <c r="D35" s="7">
        <f t="shared" ref="D35:P35" si="45" xml:space="preserve"> D34+24*D37</f>
        <v>15.486000000000001</v>
      </c>
      <c r="E35" s="7">
        <f t="shared" si="45"/>
        <v>17.9956</v>
      </c>
      <c r="F35" s="7">
        <f t="shared" si="45"/>
        <v>19.515999999999998</v>
      </c>
      <c r="G35" s="7">
        <f t="shared" si="45"/>
        <v>21.575999999999997</v>
      </c>
      <c r="H35" s="7">
        <f t="shared" si="45"/>
        <v>23.54</v>
      </c>
      <c r="I35" s="7">
        <f t="shared" si="45"/>
        <v>25.537600000000001</v>
      </c>
      <c r="J35" s="7">
        <f t="shared" si="45"/>
        <v>27.59</v>
      </c>
      <c r="K35" s="7">
        <f t="shared" si="45"/>
        <v>29.923999999999999</v>
      </c>
      <c r="L35" s="7">
        <f t="shared" si="45"/>
        <v>31.65</v>
      </c>
      <c r="M35" s="7">
        <f t="shared" si="45"/>
        <v>33.926400000000001</v>
      </c>
      <c r="N35" s="7">
        <f t="shared" si="45"/>
        <v>35.805999999999997</v>
      </c>
      <c r="O35" s="7">
        <f t="shared" si="45"/>
        <v>37.756</v>
      </c>
      <c r="P35" s="7">
        <f t="shared" si="45"/>
        <v>39.765999999999998</v>
      </c>
    </row>
    <row r="36" spans="1:19" x14ac:dyDescent="0.45">
      <c r="B36" s="3" t="s">
        <v>13</v>
      </c>
      <c r="C36" s="7">
        <v>7.9139999999999997</v>
      </c>
      <c r="D36" s="7">
        <v>7.8769999999999998</v>
      </c>
      <c r="E36" s="7">
        <v>7.7430000000000003</v>
      </c>
      <c r="F36" s="7">
        <v>7.6520000000000001</v>
      </c>
      <c r="G36" s="7">
        <v>7.4329999999999998</v>
      </c>
      <c r="H36" s="7">
        <v>7.2539999999999996</v>
      </c>
      <c r="I36" s="7">
        <v>7.1509999999999998</v>
      </c>
      <c r="J36" s="7">
        <v>7.0919999999999996</v>
      </c>
      <c r="K36" s="7">
        <v>7.0570000000000004</v>
      </c>
      <c r="L36" s="7">
        <v>7.0430000000000001</v>
      </c>
      <c r="M36" s="7">
        <v>7.0259999999999998</v>
      </c>
      <c r="N36" s="7">
        <v>7.0170000000000003</v>
      </c>
      <c r="O36" s="7">
        <v>7.01</v>
      </c>
      <c r="P36" s="7">
        <v>7.0030000000000001</v>
      </c>
    </row>
    <row r="37" spans="1:19" x14ac:dyDescent="0.45">
      <c r="B37" s="3" t="s">
        <v>14</v>
      </c>
      <c r="C37" s="7">
        <v>-5.3E-3</v>
      </c>
      <c r="D37" s="7">
        <v>-2.35E-2</v>
      </c>
      <c r="E37" s="7">
        <v>-5.5999999999999999E-3</v>
      </c>
      <c r="F37" s="7">
        <v>-2.1000000000000001E-2</v>
      </c>
      <c r="G37" s="7">
        <v>-2.1000000000000001E-2</v>
      </c>
      <c r="H37" s="7">
        <v>-0.02</v>
      </c>
      <c r="I37" s="7">
        <v>-2.01E-2</v>
      </c>
      <c r="J37" s="7">
        <v>-0.02</v>
      </c>
      <c r="K37" s="7">
        <v>-6.4999999999999997E-3</v>
      </c>
      <c r="L37" s="7">
        <v>-1.7500000000000002E-2</v>
      </c>
      <c r="M37" s="7">
        <v>-6.4000000000000003E-3</v>
      </c>
      <c r="N37" s="7">
        <v>-1.0999999999999999E-2</v>
      </c>
      <c r="O37" s="7">
        <v>-1.0999999999999999E-2</v>
      </c>
      <c r="P37" s="7">
        <v>-1.0999999999999999E-2</v>
      </c>
    </row>
    <row r="38" spans="1:19" x14ac:dyDescent="0.45">
      <c r="B38" s="8" t="s">
        <v>17</v>
      </c>
      <c r="C38" s="2">
        <f>C36*C36-$S$33*$S$33</f>
        <v>14.897114999999999</v>
      </c>
      <c r="D38" s="2">
        <f t="shared" ref="D38:P38" si="46">D36*D36-$S$33*$S$33</f>
        <v>14.312848000000002</v>
      </c>
      <c r="E38" s="2">
        <f t="shared" si="46"/>
        <v>12.219768000000009</v>
      </c>
      <c r="F38" s="2">
        <f t="shared" si="46"/>
        <v>10.818823000000009</v>
      </c>
      <c r="G38" s="2">
        <f t="shared" si="46"/>
        <v>7.5152080000000012</v>
      </c>
      <c r="H38" s="2">
        <f t="shared" si="46"/>
        <v>4.8862349999999992</v>
      </c>
      <c r="I38" s="2">
        <f t="shared" si="46"/>
        <v>3.4025200000000027</v>
      </c>
      <c r="J38" s="2">
        <f t="shared" si="46"/>
        <v>2.5621829999999974</v>
      </c>
      <c r="K38" s="2">
        <f t="shared" si="46"/>
        <v>2.0669680000000099</v>
      </c>
      <c r="L38" s="2">
        <f t="shared" si="46"/>
        <v>1.8695680000000081</v>
      </c>
      <c r="M38" s="2">
        <f t="shared" si="46"/>
        <v>1.630395</v>
      </c>
      <c r="N38" s="2">
        <f t="shared" si="46"/>
        <v>1.504008000000006</v>
      </c>
      <c r="O38" s="2">
        <f t="shared" si="46"/>
        <v>1.405819000000001</v>
      </c>
      <c r="P38" s="2">
        <f t="shared" si="46"/>
        <v>1.3077280000000044</v>
      </c>
    </row>
    <row r="39" spans="1:19" x14ac:dyDescent="0.45">
      <c r="B39" s="8" t="s">
        <v>18</v>
      </c>
      <c r="C39" s="2">
        <f>1/C38</f>
        <v>6.7127091386486579E-2</v>
      </c>
      <c r="D39" s="2">
        <f t="shared" ref="D39:P39" si="47">1/D38</f>
        <v>6.9867296851052973E-2</v>
      </c>
      <c r="E39" s="2">
        <f t="shared" si="47"/>
        <v>8.1834614208714865E-2</v>
      </c>
      <c r="F39" s="2">
        <f t="shared" si="47"/>
        <v>9.2431496476095332E-2</v>
      </c>
      <c r="G39" s="2">
        <f t="shared" si="47"/>
        <v>0.13306351600647645</v>
      </c>
      <c r="H39" s="2">
        <f t="shared" si="47"/>
        <v>0.20465655049337581</v>
      </c>
      <c r="I39" s="2">
        <f t="shared" si="47"/>
        <v>0.2938998154309157</v>
      </c>
      <c r="J39" s="2">
        <f t="shared" si="47"/>
        <v>0.39029218443803626</v>
      </c>
      <c r="K39" s="2">
        <f t="shared" si="47"/>
        <v>0.48380042651845367</v>
      </c>
      <c r="L39" s="2">
        <f t="shared" si="47"/>
        <v>0.53488292482541189</v>
      </c>
      <c r="M39" s="2">
        <f t="shared" si="47"/>
        <v>0.61334829903182975</v>
      </c>
      <c r="N39" s="2">
        <f t="shared" si="47"/>
        <v>0.66489008037191022</v>
      </c>
      <c r="O39" s="2">
        <f t="shared" si="47"/>
        <v>0.71132912558444528</v>
      </c>
      <c r="P39" s="2">
        <f t="shared" si="47"/>
        <v>0.76468501095028674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2023-11-25T08:01:55Z</dcterms:created>
  <dcterms:modified xsi:type="dcterms:W3CDTF">2023-12-15T18:47:21Z</dcterms:modified>
</cp:coreProperties>
</file>