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8" i="1" l="1"/>
  <c r="M10" i="1"/>
  <c r="M11" i="1"/>
  <c r="N11" i="1" s="1"/>
  <c r="M7" i="1"/>
  <c r="N8" i="1"/>
  <c r="N10" i="1"/>
  <c r="N7" i="1"/>
  <c r="L8" i="1"/>
  <c r="L9" i="1"/>
  <c r="L10" i="1"/>
  <c r="L11" i="1"/>
  <c r="L7" i="1"/>
  <c r="K8" i="1"/>
  <c r="K10" i="1"/>
  <c r="K11" i="1"/>
  <c r="K7" i="1"/>
  <c r="J8" i="1"/>
  <c r="J9" i="1"/>
  <c r="M9" i="1" s="1"/>
  <c r="N9" i="1" s="1"/>
  <c r="J10" i="1"/>
  <c r="J11" i="1"/>
  <c r="J7" i="1"/>
  <c r="H17" i="1"/>
  <c r="H18" i="1"/>
  <c r="H19" i="1"/>
  <c r="H20" i="1"/>
  <c r="H21" i="1"/>
  <c r="H16" i="1"/>
  <c r="K9" i="1" l="1"/>
  <c r="G17" i="1"/>
  <c r="G18" i="1"/>
  <c r="G19" i="1"/>
  <c r="G20" i="1"/>
  <c r="G21" i="1"/>
  <c r="G16" i="1"/>
  <c r="B16" i="1"/>
  <c r="B7" i="1"/>
  <c r="G10" i="1"/>
  <c r="G11" i="1"/>
  <c r="G8" i="1"/>
  <c r="G9" i="1"/>
  <c r="G7" i="1"/>
</calcChain>
</file>

<file path=xl/sharedStrings.xml><?xml version="1.0" encoding="utf-8"?>
<sst xmlns="http://schemas.openxmlformats.org/spreadsheetml/2006/main" count="21" uniqueCount="17">
  <si>
    <t xml:space="preserve">  Кольцо №</t>
  </si>
  <si>
    <t>D, мм</t>
  </si>
  <si>
    <t>y_нижн, мм</t>
  </si>
  <si>
    <t>y_верхн, мм</t>
  </si>
  <si>
    <t>y_нижн_внутр, мм</t>
  </si>
  <si>
    <t>y_верхн_внутр, мм</t>
  </si>
  <si>
    <t>y_нижн_внешн, мм</t>
  </si>
  <si>
    <t>y_верхн_внешн, мм</t>
  </si>
  <si>
    <t>d_2_кольца, мм</t>
  </si>
  <si>
    <t>Натриевая лампа</t>
  </si>
  <si>
    <t>Ртутная лампа</t>
  </si>
  <si>
    <t>D^2, мм^2</t>
  </si>
  <si>
    <t>D^2, мм</t>
  </si>
  <si>
    <t>D_ср, мм</t>
  </si>
  <si>
    <t>d(D), мм</t>
  </si>
  <si>
    <t>1/d(D), 1/мм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</si>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</sst>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Hg: F(i) = D^2</a:t>
            </a:r>
            <a:endParaRPr lang="ru-RU" sz="13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48862642169728"/>
          <c:y val="0.12690981335666374"/>
          <c:w val="0.80991426071741035"/>
          <c:h val="0.714494386118401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1702099737532808E-2"/>
                  <c:y val="0.29438648293963254"/>
                </c:manualLayout>
              </c:layout>
              <c:numFmt formatCode="General" sourceLinked="0"/>
            </c:trendlineLbl>
          </c:trendline>
          <c:xVal>
            <c:numRef>
              <c:f>Лист1!$D$16:$D$21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Лист1!$H$16:$H$21</c:f>
              <c:numCache>
                <c:formatCode>0.00</c:formatCode>
                <c:ptCount val="6"/>
                <c:pt idx="0">
                  <c:v>95.0625</c:v>
                </c:pt>
                <c:pt idx="1">
                  <c:v>284.25960000000043</c:v>
                </c:pt>
                <c:pt idx="2">
                  <c:v>553.19040000000052</c:v>
                </c:pt>
                <c:pt idx="3">
                  <c:v>798.0625</c:v>
                </c:pt>
                <c:pt idx="4">
                  <c:v>1051.7049000000004</c:v>
                </c:pt>
                <c:pt idx="5">
                  <c:v>1306.8225000000004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1632"/>
        <c:axId val="136581056"/>
      </c:scatterChart>
      <c:valAx>
        <c:axId val="1365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4552209098862647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581056"/>
        <c:crosses val="autoZero"/>
        <c:crossBetween val="midCat"/>
      </c:valAx>
      <c:valAx>
        <c:axId val="13658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мм</a:t>
                </a:r>
                <a:r>
                  <a:rPr lang="en-US"/>
                  <a:t>^2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65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Na: F(i) = D^2</a:t>
            </a:r>
            <a:endParaRPr lang="ru-RU" sz="13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71084864391951"/>
          <c:y val="0.19172462817147856"/>
          <c:w val="0.78213648293963256"/>
          <c:h val="0.677457349081364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2.1702099737532808E-2"/>
                  <c:y val="0.29438648293963254"/>
                </c:manualLayout>
              </c:layout>
              <c:numFmt formatCode="General" sourceLinked="0"/>
            </c:trendlineLbl>
          </c:trendline>
          <c:xVal>
            <c:numRef>
              <c:f>Лист1!$D$7:$D$11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Лист1!$K$7:$K$11</c:f>
              <c:numCache>
                <c:formatCode>0.00</c:formatCode>
                <c:ptCount val="5"/>
                <c:pt idx="0">
                  <c:v>102.81959999999972</c:v>
                </c:pt>
                <c:pt idx="1">
                  <c:v>234.39610000000008</c:v>
                </c:pt>
                <c:pt idx="2">
                  <c:v>353.06409999999971</c:v>
                </c:pt>
                <c:pt idx="3">
                  <c:v>502.65639999999945</c:v>
                </c:pt>
                <c:pt idx="4">
                  <c:v>629.50810000000013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4640"/>
        <c:axId val="138465216"/>
      </c:scatterChart>
      <c:valAx>
        <c:axId val="1384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4552209098862647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8465216"/>
        <c:crosses val="autoZero"/>
        <c:crossBetween val="midCat"/>
      </c:valAx>
      <c:valAx>
        <c:axId val="13846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мм</a:t>
                </a:r>
                <a:r>
                  <a:rPr lang="en-US"/>
                  <a:t>^2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84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Na: d_</a:t>
            </a:r>
            <a:r>
              <a:rPr lang="ru-RU" sz="1300"/>
              <a:t>ср</a:t>
            </a:r>
            <a:r>
              <a:rPr lang="ru-RU" sz="1300" baseline="0"/>
              <a:t> = </a:t>
            </a:r>
            <a:r>
              <a:rPr lang="en-US" sz="1300" baseline="0"/>
              <a:t>F(1/d(D))</a:t>
            </a:r>
            <a:endParaRPr lang="ru-RU" sz="13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48862642169728"/>
          <c:y val="0.19172462817147856"/>
          <c:w val="0.77935870516185479"/>
          <c:h val="0.6450499416739574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9269685039370082E-2"/>
                  <c:y val="-2.0142534266550015E-2"/>
                </c:manualLayout>
              </c:layout>
              <c:numFmt formatCode="General" sourceLinked="0"/>
            </c:trendlineLbl>
          </c:trendline>
          <c:xVal>
            <c:numRef>
              <c:f>Лист1!$N$7:$N$11</c:f>
              <c:numCache>
                <c:formatCode>0.00000</c:formatCode>
                <c:ptCount val="5"/>
                <c:pt idx="0">
                  <c:v>0.25188916876574313</c:v>
                </c:pt>
                <c:pt idx="1">
                  <c:v>0.46948356807511837</c:v>
                </c:pt>
                <c:pt idx="2">
                  <c:v>0.59880239520958534</c:v>
                </c:pt>
                <c:pt idx="3">
                  <c:v>0.72463768115942273</c:v>
                </c:pt>
                <c:pt idx="4">
                  <c:v>0.92592592592591516</c:v>
                </c:pt>
              </c:numCache>
            </c:numRef>
          </c:xVal>
          <c:yVal>
            <c:numRef>
              <c:f>Лист1!$L$7:$L$11</c:f>
              <c:numCache>
                <c:formatCode>0.00</c:formatCode>
                <c:ptCount val="5"/>
                <c:pt idx="0">
                  <c:v>8.1549999999999869</c:v>
                </c:pt>
                <c:pt idx="1">
                  <c:v>14.245000000000005</c:v>
                </c:pt>
                <c:pt idx="2">
                  <c:v>17.954999999999998</c:v>
                </c:pt>
                <c:pt idx="3">
                  <c:v>21.72999999999999</c:v>
                </c:pt>
                <c:pt idx="4">
                  <c:v>24.549999999999997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8672"/>
        <c:axId val="174458560"/>
      </c:scatterChart>
      <c:valAx>
        <c:axId val="1384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1</a:t>
                </a:r>
                <a:r>
                  <a:rPr lang="en-US" baseline="0"/>
                  <a:t>/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4552209098862647"/>
              <c:y val="0.90645815106445027"/>
            </c:manualLayout>
          </c:layout>
          <c:overlay val="0"/>
        </c:title>
        <c:numFmt formatCode="0.00000" sourceLinked="1"/>
        <c:majorTickMark val="out"/>
        <c:minorTickMark val="none"/>
        <c:tickLblPos val="nextTo"/>
        <c:crossAx val="174458560"/>
        <c:crosses val="autoZero"/>
        <c:crossBetween val="midCat"/>
      </c:valAx>
      <c:valAx>
        <c:axId val="17445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мм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846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22</xdr:row>
      <xdr:rowOff>173831</xdr:rowOff>
    </xdr:from>
    <xdr:to>
      <xdr:col>7</xdr:col>
      <xdr:colOff>573880</xdr:colOff>
      <xdr:row>38</xdr:row>
      <xdr:rowOff>21431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22</xdr:row>
      <xdr:rowOff>161924</xdr:rowOff>
    </xdr:from>
    <xdr:to>
      <xdr:col>13</xdr:col>
      <xdr:colOff>638176</xdr:colOff>
      <xdr:row>38</xdr:row>
      <xdr:rowOff>9524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38100</xdr:colOff>
      <xdr:row>38</xdr:row>
      <xdr:rowOff>28575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4"/>
  <sheetViews>
    <sheetView tabSelected="1" topLeftCell="E1" workbookViewId="0">
      <selection activeCell="I18" sqref="I18"/>
    </sheetView>
  </sheetViews>
  <sheetFormatPr defaultRowHeight="14.25" x14ac:dyDescent="0.45"/>
  <cols>
    <col min="2" max="2" width="16" customWidth="1"/>
    <col min="3" max="3" width="11.1328125" customWidth="1"/>
    <col min="4" max="4" width="11.265625" customWidth="1"/>
    <col min="5" max="5" width="17.06640625" customWidth="1"/>
    <col min="6" max="6" width="17.265625" customWidth="1"/>
    <col min="7" max="7" width="10.3984375" customWidth="1"/>
    <col min="8" max="8" width="18.46484375" customWidth="1"/>
    <col min="9" max="9" width="18.9296875" customWidth="1"/>
    <col min="14" max="14" width="12.3984375" customWidth="1"/>
  </cols>
  <sheetData>
    <row r="4" spans="2:14" x14ac:dyDescent="0.45">
      <c r="B4" s="5" t="s">
        <v>9</v>
      </c>
    </row>
    <row r="6" spans="2:14" x14ac:dyDescent="0.45">
      <c r="B6" s="1" t="s">
        <v>8</v>
      </c>
      <c r="D6" s="1" t="s">
        <v>0</v>
      </c>
      <c r="E6" s="1" t="s">
        <v>4</v>
      </c>
      <c r="F6" s="1" t="s">
        <v>5</v>
      </c>
      <c r="G6" s="1" t="s">
        <v>1</v>
      </c>
      <c r="H6" s="1" t="s">
        <v>6</v>
      </c>
      <c r="I6" s="1" t="s">
        <v>7</v>
      </c>
      <c r="J6" s="1" t="s">
        <v>1</v>
      </c>
      <c r="K6" s="2" t="s">
        <v>12</v>
      </c>
      <c r="L6" s="2" t="s">
        <v>13</v>
      </c>
      <c r="M6" s="2" t="s">
        <v>14</v>
      </c>
      <c r="N6" s="2" t="s">
        <v>15</v>
      </c>
    </row>
    <row r="7" spans="2:14" x14ac:dyDescent="0.45">
      <c r="B7" s="1">
        <f>149.54-149.28</f>
        <v>0.25999999999999091</v>
      </c>
      <c r="D7" s="1">
        <v>1</v>
      </c>
      <c r="E7" s="3">
        <v>154.03</v>
      </c>
      <c r="F7" s="3">
        <v>160.19999999999999</v>
      </c>
      <c r="G7" s="3">
        <f>F7-E7</f>
        <v>6.1699999999999875</v>
      </c>
      <c r="H7" s="3">
        <v>152.08000000000001</v>
      </c>
      <c r="I7" s="3">
        <v>162.22</v>
      </c>
      <c r="J7" s="3">
        <f>I7-H7</f>
        <v>10.139999999999986</v>
      </c>
      <c r="K7" s="3">
        <f>J7*J7</f>
        <v>102.81959999999972</v>
      </c>
      <c r="L7" s="3">
        <f>((I7-H7)+(F7-E7))/2</f>
        <v>8.1549999999999869</v>
      </c>
      <c r="M7" s="3">
        <f>J7-G7</f>
        <v>3.9699999999999989</v>
      </c>
      <c r="N7" s="9">
        <f>1/M7</f>
        <v>0.25188916876574313</v>
      </c>
    </row>
    <row r="8" spans="2:14" x14ac:dyDescent="0.45">
      <c r="D8" s="1">
        <v>2</v>
      </c>
      <c r="E8" s="3">
        <v>150.53</v>
      </c>
      <c r="F8" s="3">
        <v>163.71</v>
      </c>
      <c r="G8" s="3">
        <f>F8-E8</f>
        <v>13.180000000000007</v>
      </c>
      <c r="H8" s="4">
        <v>149.4</v>
      </c>
      <c r="I8" s="4">
        <v>164.71</v>
      </c>
      <c r="J8" s="3">
        <f t="shared" ref="J8:J11" si="0">I8-H8</f>
        <v>15.310000000000002</v>
      </c>
      <c r="K8" s="3">
        <f t="shared" ref="K8:K11" si="1">J8*J8</f>
        <v>234.39610000000008</v>
      </c>
      <c r="L8" s="3">
        <f t="shared" ref="L8:L11" si="2">((I8-H8)+(F8-E8))/2</f>
        <v>14.245000000000005</v>
      </c>
      <c r="M8" s="3">
        <f t="shared" ref="M8:M11" si="3">J8-G8</f>
        <v>2.1299999999999955</v>
      </c>
      <c r="N8" s="9">
        <f t="shared" ref="N8:N11" si="4">1/M8</f>
        <v>0.46948356807511837</v>
      </c>
    </row>
    <row r="9" spans="2:14" x14ac:dyDescent="0.45">
      <c r="D9" s="1">
        <v>3</v>
      </c>
      <c r="E9" s="3">
        <v>148.69999999999999</v>
      </c>
      <c r="F9" s="3">
        <v>165.82</v>
      </c>
      <c r="G9" s="3">
        <f>F9-E9</f>
        <v>17.120000000000005</v>
      </c>
      <c r="H9" s="3">
        <v>147.37</v>
      </c>
      <c r="I9" s="3">
        <v>166.16</v>
      </c>
      <c r="J9" s="3">
        <f t="shared" si="0"/>
        <v>18.789999999999992</v>
      </c>
      <c r="K9" s="3">
        <f t="shared" si="1"/>
        <v>353.06409999999971</v>
      </c>
      <c r="L9" s="3">
        <f t="shared" si="2"/>
        <v>17.954999999999998</v>
      </c>
      <c r="M9" s="3">
        <f t="shared" si="3"/>
        <v>1.6699999999999875</v>
      </c>
      <c r="N9" s="9">
        <f t="shared" si="4"/>
        <v>0.59880239520958534</v>
      </c>
    </row>
    <row r="10" spans="2:14" x14ac:dyDescent="0.45">
      <c r="D10" s="2">
        <v>4</v>
      </c>
      <c r="E10" s="3">
        <v>146.5</v>
      </c>
      <c r="F10" s="3">
        <v>167.54</v>
      </c>
      <c r="G10" s="3">
        <f t="shared" ref="G10:G11" si="5">F10-E10</f>
        <v>21.039999999999992</v>
      </c>
      <c r="H10" s="3">
        <v>145.77000000000001</v>
      </c>
      <c r="I10" s="3">
        <v>168.19</v>
      </c>
      <c r="J10" s="3">
        <f t="shared" si="0"/>
        <v>22.419999999999987</v>
      </c>
      <c r="K10" s="3">
        <f t="shared" si="1"/>
        <v>502.65639999999945</v>
      </c>
      <c r="L10" s="3">
        <f t="shared" si="2"/>
        <v>21.72999999999999</v>
      </c>
      <c r="M10" s="3">
        <f t="shared" si="3"/>
        <v>1.3799999999999955</v>
      </c>
      <c r="N10" s="9">
        <f t="shared" si="4"/>
        <v>0.72463768115942273</v>
      </c>
    </row>
    <row r="11" spans="2:14" x14ac:dyDescent="0.45">
      <c r="D11" s="2">
        <v>5</v>
      </c>
      <c r="E11" s="3">
        <v>144.93</v>
      </c>
      <c r="F11" s="3">
        <v>168.94</v>
      </c>
      <c r="G11" s="3">
        <f t="shared" si="5"/>
        <v>24.009999999999991</v>
      </c>
      <c r="H11" s="3">
        <v>144.4</v>
      </c>
      <c r="I11" s="3">
        <v>169.49</v>
      </c>
      <c r="J11" s="3">
        <f t="shared" si="0"/>
        <v>25.090000000000003</v>
      </c>
      <c r="K11" s="3">
        <f t="shared" si="1"/>
        <v>629.50810000000013</v>
      </c>
      <c r="L11" s="3">
        <f t="shared" si="2"/>
        <v>24.549999999999997</v>
      </c>
      <c r="M11" s="3">
        <f t="shared" si="3"/>
        <v>1.0800000000000125</v>
      </c>
      <c r="N11" s="9">
        <f t="shared" si="4"/>
        <v>0.92592592592591516</v>
      </c>
    </row>
    <row r="13" spans="2:14" x14ac:dyDescent="0.45">
      <c r="B13" s="5" t="s">
        <v>10</v>
      </c>
    </row>
    <row r="15" spans="2:14" x14ac:dyDescent="0.45">
      <c r="B15" s="1" t="s">
        <v>8</v>
      </c>
      <c r="D15" s="1" t="s">
        <v>0</v>
      </c>
      <c r="E15" s="1" t="s">
        <v>2</v>
      </c>
      <c r="F15" s="1" t="s">
        <v>3</v>
      </c>
      <c r="G15" s="1" t="s">
        <v>1</v>
      </c>
      <c r="H15" s="2" t="s">
        <v>11</v>
      </c>
      <c r="I15" s="6"/>
      <c r="J15" s="6"/>
    </row>
    <row r="16" spans="2:14" x14ac:dyDescent="0.45">
      <c r="B16" s="1">
        <f>166.7-165.59</f>
        <v>1.1099999999999852</v>
      </c>
      <c r="D16" s="1">
        <v>1</v>
      </c>
      <c r="E16" s="3">
        <v>153.44</v>
      </c>
      <c r="F16" s="3">
        <v>163.19</v>
      </c>
      <c r="G16" s="3">
        <f>F16-E16</f>
        <v>9.75</v>
      </c>
      <c r="H16" s="3">
        <f xml:space="preserve"> G16*G16</f>
        <v>95.0625</v>
      </c>
      <c r="I16" s="7"/>
      <c r="J16" s="7"/>
    </row>
    <row r="17" spans="4:10" x14ac:dyDescent="0.45">
      <c r="D17" s="1">
        <v>2</v>
      </c>
      <c r="E17" s="3">
        <v>149.85</v>
      </c>
      <c r="F17" s="3">
        <v>166.71</v>
      </c>
      <c r="G17" s="3">
        <f t="shared" ref="G17:G21" si="6">F17-E17</f>
        <v>16.860000000000014</v>
      </c>
      <c r="H17" s="3">
        <f t="shared" ref="H17:H21" si="7" xml:space="preserve"> G17*G17</f>
        <v>284.25960000000043</v>
      </c>
      <c r="I17" s="8"/>
      <c r="J17" s="7"/>
    </row>
    <row r="18" spans="4:10" x14ac:dyDescent="0.45">
      <c r="D18" s="1">
        <v>3</v>
      </c>
      <c r="E18" s="3">
        <v>146.34</v>
      </c>
      <c r="F18" s="3">
        <v>169.86</v>
      </c>
      <c r="G18" s="3">
        <f t="shared" si="6"/>
        <v>23.52000000000001</v>
      </c>
      <c r="H18" s="3">
        <f t="shared" si="7"/>
        <v>553.19040000000052</v>
      </c>
      <c r="I18" s="7"/>
      <c r="J18" s="7"/>
    </row>
    <row r="19" spans="4:10" x14ac:dyDescent="0.45">
      <c r="D19" s="2">
        <v>4</v>
      </c>
      <c r="E19" s="3">
        <v>143.87</v>
      </c>
      <c r="F19" s="3">
        <v>172.12</v>
      </c>
      <c r="G19" s="3">
        <f t="shared" si="6"/>
        <v>28.25</v>
      </c>
      <c r="H19" s="3">
        <f t="shared" si="7"/>
        <v>798.0625</v>
      </c>
      <c r="I19" s="7"/>
      <c r="J19" s="7"/>
    </row>
    <row r="20" spans="4:10" x14ac:dyDescent="0.45">
      <c r="D20" s="2">
        <v>5</v>
      </c>
      <c r="E20" s="3">
        <v>141.94</v>
      </c>
      <c r="F20" s="3">
        <v>174.37</v>
      </c>
      <c r="G20" s="3">
        <f t="shared" si="6"/>
        <v>32.430000000000007</v>
      </c>
      <c r="H20" s="3">
        <f t="shared" si="7"/>
        <v>1051.7049000000004</v>
      </c>
      <c r="I20" s="7"/>
      <c r="J20" s="7"/>
    </row>
    <row r="21" spans="4:10" x14ac:dyDescent="0.45">
      <c r="D21" s="2">
        <v>6</v>
      </c>
      <c r="E21" s="1">
        <v>140.1</v>
      </c>
      <c r="F21" s="1">
        <v>176.25</v>
      </c>
      <c r="G21" s="3">
        <f t="shared" si="6"/>
        <v>36.150000000000006</v>
      </c>
      <c r="H21" s="3">
        <f t="shared" si="7"/>
        <v>1306.8225000000004</v>
      </c>
    </row>
    <row r="44" spans="15:15" x14ac:dyDescent="0.45">
      <c r="O44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2024-02-02T06:38:58Z</dcterms:created>
  <dcterms:modified xsi:type="dcterms:W3CDTF">2024-02-08T16:29:24Z</dcterms:modified>
</cp:coreProperties>
</file>