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13" windowWidth="18210" windowHeight="8963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AG14" i="1" l="1"/>
  <c r="AF14" i="1"/>
  <c r="AE14" i="1"/>
  <c r="AD14" i="1"/>
  <c r="AC14" i="1"/>
  <c r="AB14" i="1"/>
  <c r="AA14" i="1"/>
  <c r="Z14" i="1"/>
  <c r="Z11" i="1"/>
  <c r="AA11" i="1"/>
  <c r="AB11" i="1"/>
  <c r="AC11" i="1"/>
  <c r="AD11" i="1"/>
  <c r="AE11" i="1"/>
  <c r="AF11" i="1"/>
  <c r="AG11" i="1"/>
  <c r="AH11" i="1"/>
  <c r="AG7" i="1"/>
  <c r="AF7" i="1"/>
  <c r="AE7" i="1"/>
  <c r="AD7" i="1"/>
  <c r="AC7" i="1"/>
  <c r="AB7" i="1"/>
  <c r="AA7" i="1"/>
  <c r="Z7" i="1"/>
  <c r="AE4" i="1"/>
  <c r="AA4" i="1"/>
  <c r="Z4" i="1"/>
  <c r="AB4" i="1"/>
  <c r="AC4" i="1"/>
  <c r="AD4" i="1"/>
  <c r="AF4" i="1"/>
  <c r="AG4" i="1"/>
  <c r="AH4" i="1"/>
</calcChain>
</file>

<file path=xl/sharedStrings.xml><?xml version="1.0" encoding="utf-8"?>
<sst xmlns="http://schemas.openxmlformats.org/spreadsheetml/2006/main" count="14" uniqueCount="8">
  <si>
    <t>C3, нФ</t>
  </si>
  <si>
    <t>f_0, Гц</t>
  </si>
  <si>
    <t>f, Гц</t>
  </si>
  <si>
    <t>U_c, В</t>
  </si>
  <si>
    <t>f_0</t>
  </si>
  <si>
    <t>C5, нФ</t>
  </si>
  <si>
    <t>100 mV</t>
  </si>
  <si>
    <t>d(ph)/Pi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</si>
</sst>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С_5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68,0  нФ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(Лист1!$F$3:$N$3,Лист1!$F$6:$M$6)</c:f>
              <c:numCache>
                <c:formatCode>General</c:formatCode>
                <c:ptCount val="17"/>
                <c:pt idx="0">
                  <c:v>10093</c:v>
                </c:pt>
                <c:pt idx="1">
                  <c:v>11227</c:v>
                </c:pt>
                <c:pt idx="2">
                  <c:v>12095</c:v>
                </c:pt>
                <c:pt idx="3">
                  <c:v>13979</c:v>
                </c:pt>
                <c:pt idx="4">
                  <c:v>15292</c:v>
                </c:pt>
                <c:pt idx="5">
                  <c:v>16250</c:v>
                </c:pt>
                <c:pt idx="6">
                  <c:v>17778</c:v>
                </c:pt>
                <c:pt idx="7">
                  <c:v>18448</c:v>
                </c:pt>
                <c:pt idx="8">
                  <c:v>19557</c:v>
                </c:pt>
                <c:pt idx="9">
                  <c:v>20977</c:v>
                </c:pt>
                <c:pt idx="10">
                  <c:v>22049</c:v>
                </c:pt>
                <c:pt idx="11">
                  <c:v>23227</c:v>
                </c:pt>
                <c:pt idx="12">
                  <c:v>24387</c:v>
                </c:pt>
                <c:pt idx="13">
                  <c:v>25440</c:v>
                </c:pt>
                <c:pt idx="14">
                  <c:v>26683</c:v>
                </c:pt>
                <c:pt idx="15">
                  <c:v>28001</c:v>
                </c:pt>
                <c:pt idx="16">
                  <c:v>29224</c:v>
                </c:pt>
              </c:numCache>
            </c:numRef>
          </c:xVal>
          <c:yVal>
            <c:numRef>
              <c:f>(Лист1!$F$4:$N$4,Лист1!$F$7:$M$7)</c:f>
              <c:numCache>
                <c:formatCode>General</c:formatCode>
                <c:ptCount val="17"/>
                <c:pt idx="0">
                  <c:v>0.13389999999999999</c:v>
                </c:pt>
                <c:pt idx="1">
                  <c:v>0.14630000000000001</c:v>
                </c:pt>
                <c:pt idx="2">
                  <c:v>0.15859999999999999</c:v>
                </c:pt>
                <c:pt idx="3">
                  <c:v>0.1996</c:v>
                </c:pt>
                <c:pt idx="4">
                  <c:v>0.24909999999999999</c:v>
                </c:pt>
                <c:pt idx="5">
                  <c:v>0.3095</c:v>
                </c:pt>
                <c:pt idx="6">
                  <c:v>0.52549999999999997</c:v>
                </c:pt>
                <c:pt idx="7">
                  <c:v>0.76749999999999996</c:v>
                </c:pt>
                <c:pt idx="8">
                  <c:v>1.6679999999999999</c:v>
                </c:pt>
                <c:pt idx="9">
                  <c:v>0.63270000000000004</c:v>
                </c:pt>
                <c:pt idx="10">
                  <c:v>0.36620000000000003</c:v>
                </c:pt>
                <c:pt idx="11">
                  <c:v>0.24399999999999999</c:v>
                </c:pt>
                <c:pt idx="12">
                  <c:v>0.1807</c:v>
                </c:pt>
                <c:pt idx="13">
                  <c:v>0.14499999999999999</c:v>
                </c:pt>
                <c:pt idx="14">
                  <c:v>0.11650000000000001</c:v>
                </c:pt>
                <c:pt idx="15">
                  <c:v>9.5600000000000004E-2</c:v>
                </c:pt>
                <c:pt idx="16">
                  <c:v>8.1600000000000006E-2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8496"/>
        <c:axId val="50017920"/>
      </c:scatterChart>
      <c:valAx>
        <c:axId val="50018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7920"/>
        <c:crosses val="autoZero"/>
        <c:crossBetween val="midCat"/>
      </c:valAx>
      <c:valAx>
        <c:axId val="5001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018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С_3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47,6  нФ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(Лист1!$F$10:$N$10,Лист1!$F$13:$M$13)</c:f>
              <c:numCache>
                <c:formatCode>General</c:formatCode>
                <c:ptCount val="17"/>
                <c:pt idx="0">
                  <c:v>14066</c:v>
                </c:pt>
                <c:pt idx="1">
                  <c:v>15116</c:v>
                </c:pt>
                <c:pt idx="2">
                  <c:v>16174</c:v>
                </c:pt>
                <c:pt idx="3">
                  <c:v>17600</c:v>
                </c:pt>
                <c:pt idx="4">
                  <c:v>18767</c:v>
                </c:pt>
                <c:pt idx="5">
                  <c:v>19635</c:v>
                </c:pt>
                <c:pt idx="6">
                  <c:v>20670</c:v>
                </c:pt>
                <c:pt idx="7">
                  <c:v>21810</c:v>
                </c:pt>
                <c:pt idx="8">
                  <c:v>23340</c:v>
                </c:pt>
                <c:pt idx="9">
                  <c:v>24153</c:v>
                </c:pt>
                <c:pt idx="10">
                  <c:v>25205</c:v>
                </c:pt>
                <c:pt idx="11">
                  <c:v>26680</c:v>
                </c:pt>
                <c:pt idx="12">
                  <c:v>27540</c:v>
                </c:pt>
                <c:pt idx="13">
                  <c:v>28955</c:v>
                </c:pt>
                <c:pt idx="14">
                  <c:v>29480</c:v>
                </c:pt>
                <c:pt idx="15">
                  <c:v>31160</c:v>
                </c:pt>
                <c:pt idx="16">
                  <c:v>32230</c:v>
                </c:pt>
              </c:numCache>
            </c:numRef>
          </c:xVal>
          <c:yVal>
            <c:numRef>
              <c:f>(Лист1!$F$11:$N$11,Лист1!$F$14:$M$14)</c:f>
              <c:numCache>
                <c:formatCode>General</c:formatCode>
                <c:ptCount val="17"/>
                <c:pt idx="0">
                  <c:v>0.1535</c:v>
                </c:pt>
                <c:pt idx="1">
                  <c:v>0.16800000000000001</c:v>
                </c:pt>
                <c:pt idx="2">
                  <c:v>0.18709999999999999</c:v>
                </c:pt>
                <c:pt idx="3">
                  <c:v>0.22409999999999999</c:v>
                </c:pt>
                <c:pt idx="4">
                  <c:v>0.27150000000000002</c:v>
                </c:pt>
                <c:pt idx="5">
                  <c:v>0.32479999999999998</c:v>
                </c:pt>
                <c:pt idx="6">
                  <c:v>0.43059999999999998</c:v>
                </c:pt>
                <c:pt idx="7">
                  <c:v>0.68940000000000001</c:v>
                </c:pt>
                <c:pt idx="8">
                  <c:v>1.9532</c:v>
                </c:pt>
                <c:pt idx="9">
                  <c:v>1.1867000000000001</c:v>
                </c:pt>
                <c:pt idx="10">
                  <c:v>0.60050000000000003</c:v>
                </c:pt>
                <c:pt idx="11">
                  <c:v>0.33069999999999999</c:v>
                </c:pt>
                <c:pt idx="12">
                  <c:v>0.25829999999999997</c:v>
                </c:pt>
                <c:pt idx="13">
                  <c:v>0.18759999999999999</c:v>
                </c:pt>
                <c:pt idx="14">
                  <c:v>0.16969999999999999</c:v>
                </c:pt>
                <c:pt idx="15">
                  <c:v>0.129</c:v>
                </c:pt>
                <c:pt idx="16">
                  <c:v>0.1113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92704"/>
        <c:axId val="161188672"/>
      </c:scatterChart>
      <c:valAx>
        <c:axId val="16119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f,</a:t>
                </a:r>
                <a:r>
                  <a:rPr lang="en-US" baseline="0"/>
                  <a:t> </a:t>
                </a:r>
                <a:r>
                  <a:rPr lang="ru-RU" baseline="0"/>
                  <a:t>Гц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188672"/>
        <c:crosses val="autoZero"/>
        <c:crossBetween val="midCat"/>
      </c:valAx>
      <c:valAx>
        <c:axId val="16118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U_c,</a:t>
                </a:r>
                <a:r>
                  <a:rPr lang="en-US" baseline="0"/>
                  <a:t> </a:t>
                </a:r>
                <a:r>
                  <a:rPr lang="ru-RU" baseline="0"/>
                  <a:t>В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1192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121442</xdr:colOff>
      <xdr:row>1</xdr:row>
      <xdr:rowOff>150018</xdr:rowOff>
    </xdr:from>
    <xdr:to>
      <xdr:col>22</xdr:col>
      <xdr:colOff>159542</xdr:colOff>
      <xdr:row>16</xdr:row>
      <xdr:rowOff>178593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38100</xdr:colOff>
      <xdr:row>34</xdr:row>
      <xdr:rowOff>28575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tabSelected="1" topLeftCell="R1" workbookViewId="0">
      <selection activeCell="AG14" sqref="AG14"/>
    </sheetView>
  </sheetViews>
  <sheetFormatPr defaultRowHeight="14.25" x14ac:dyDescent="0.45"/>
  <sheetData>
    <row r="1" spans="1:34" x14ac:dyDescent="0.45">
      <c r="A1" s="1" t="s">
        <v>6</v>
      </c>
    </row>
    <row r="2" spans="1:34" x14ac:dyDescent="0.45">
      <c r="N2" t="s">
        <v>4</v>
      </c>
    </row>
    <row r="3" spans="1:34" x14ac:dyDescent="0.45">
      <c r="B3" s="2" t="s">
        <v>5</v>
      </c>
      <c r="C3" s="2" t="s">
        <v>1</v>
      </c>
      <c r="E3" s="3" t="s">
        <v>2</v>
      </c>
      <c r="F3" s="3">
        <v>10093</v>
      </c>
      <c r="G3" s="3">
        <v>11227</v>
      </c>
      <c r="H3" s="3">
        <v>12095</v>
      </c>
      <c r="I3" s="3">
        <v>13979</v>
      </c>
      <c r="J3" s="3">
        <v>15292</v>
      </c>
      <c r="K3" s="3">
        <v>16250</v>
      </c>
      <c r="L3" s="3">
        <v>17778</v>
      </c>
      <c r="M3" s="3">
        <v>18448</v>
      </c>
      <c r="N3" s="3">
        <v>19557</v>
      </c>
      <c r="Y3" s="3" t="s">
        <v>2</v>
      </c>
      <c r="Z3" s="3">
        <v>10880</v>
      </c>
      <c r="AA3" s="3">
        <v>12182</v>
      </c>
      <c r="AB3" s="3">
        <v>13745</v>
      </c>
      <c r="AC3" s="3">
        <v>15090</v>
      </c>
      <c r="AD3" s="3">
        <v>16020</v>
      </c>
      <c r="AE3" s="3">
        <v>17310</v>
      </c>
      <c r="AF3" s="3">
        <v>18283</v>
      </c>
      <c r="AG3" s="3">
        <v>18843</v>
      </c>
      <c r="AH3" s="3">
        <v>19557</v>
      </c>
    </row>
    <row r="4" spans="1:34" x14ac:dyDescent="0.45">
      <c r="B4" s="2">
        <v>68</v>
      </c>
      <c r="C4" s="2">
        <v>23340</v>
      </c>
      <c r="E4" s="3" t="s">
        <v>3</v>
      </c>
      <c r="F4" s="3">
        <v>0.13389999999999999</v>
      </c>
      <c r="G4" s="3">
        <v>0.14630000000000001</v>
      </c>
      <c r="H4" s="3">
        <v>0.15859999999999999</v>
      </c>
      <c r="I4" s="3">
        <v>0.1996</v>
      </c>
      <c r="J4" s="3">
        <v>0.24909999999999999</v>
      </c>
      <c r="K4" s="3">
        <v>0.3095</v>
      </c>
      <c r="L4" s="3">
        <v>0.52549999999999997</v>
      </c>
      <c r="M4" s="3">
        <v>0.76749999999999996</v>
      </c>
      <c r="N4" s="3">
        <v>1.6679999999999999</v>
      </c>
      <c r="Y4" s="3" t="s">
        <v>7</v>
      </c>
      <c r="Z4" s="3">
        <f>14/13</f>
        <v>1.0769230769230769</v>
      </c>
      <c r="AA4" s="3">
        <f>12.5/12</f>
        <v>1.0416666666666667</v>
      </c>
      <c r="AB4" s="3">
        <f>10.5/10</f>
        <v>1.05</v>
      </c>
      <c r="AC4" s="3">
        <f>9/9.2</f>
        <v>0.97826086956521752</v>
      </c>
      <c r="AD4" s="3">
        <f>8.5/9</f>
        <v>0.94444444444444442</v>
      </c>
      <c r="AE4" s="3">
        <f>7.5/8</f>
        <v>0.9375</v>
      </c>
      <c r="AF4" s="3">
        <f>7/8</f>
        <v>0.875</v>
      </c>
      <c r="AG4" s="3">
        <f>6/7.4</f>
        <v>0.81081081081081074</v>
      </c>
      <c r="AH4" s="3">
        <f>3.5/7</f>
        <v>0.5</v>
      </c>
    </row>
    <row r="6" spans="1:34" x14ac:dyDescent="0.45">
      <c r="F6" s="3">
        <v>20977</v>
      </c>
      <c r="G6" s="3">
        <v>22049</v>
      </c>
      <c r="H6" s="3">
        <v>23227</v>
      </c>
      <c r="I6" s="3">
        <v>24387</v>
      </c>
      <c r="J6" s="3">
        <v>25440</v>
      </c>
      <c r="K6" s="3">
        <v>26683</v>
      </c>
      <c r="L6" s="3">
        <v>28001</v>
      </c>
      <c r="M6" s="3">
        <v>29224</v>
      </c>
      <c r="Z6" s="3">
        <v>20276</v>
      </c>
      <c r="AA6" s="3">
        <v>20746</v>
      </c>
      <c r="AB6" s="3">
        <v>21562</v>
      </c>
      <c r="AC6" s="3">
        <v>22182</v>
      </c>
      <c r="AD6" s="3">
        <v>23122</v>
      </c>
      <c r="AE6" s="3">
        <v>24440</v>
      </c>
      <c r="AF6" s="3">
        <v>25045</v>
      </c>
      <c r="AG6" s="3">
        <v>25880</v>
      </c>
    </row>
    <row r="7" spans="1:34" x14ac:dyDescent="0.45">
      <c r="F7" s="3">
        <v>0.63270000000000004</v>
      </c>
      <c r="G7" s="3">
        <v>0.36620000000000003</v>
      </c>
      <c r="H7" s="3">
        <v>0.24399999999999999</v>
      </c>
      <c r="I7" s="3">
        <v>0.1807</v>
      </c>
      <c r="J7" s="3">
        <v>0.14499999999999999</v>
      </c>
      <c r="K7" s="3">
        <v>0.11650000000000001</v>
      </c>
      <c r="L7" s="3">
        <v>9.5600000000000004E-2</v>
      </c>
      <c r="M7" s="3">
        <v>8.1600000000000006E-2</v>
      </c>
      <c r="Z7" s="3">
        <f>1.5/7</f>
        <v>0.21428571428571427</v>
      </c>
      <c r="AA7" s="3">
        <f>3/17</f>
        <v>0.17647058823529413</v>
      </c>
      <c r="AB7" s="3">
        <f>2/16</f>
        <v>0.125</v>
      </c>
      <c r="AC7" s="3">
        <f>1.5/16</f>
        <v>9.375E-2</v>
      </c>
      <c r="AD7" s="3">
        <f>1.3/15</f>
        <v>8.666666666666667E-2</v>
      </c>
      <c r="AE7" s="3">
        <f>1/14</f>
        <v>7.1428571428571425E-2</v>
      </c>
      <c r="AF7" s="3">
        <f>1/14.5</f>
        <v>6.8965517241379309E-2</v>
      </c>
      <c r="AG7" s="3">
        <f>0.7/14</f>
        <v>4.9999999999999996E-2</v>
      </c>
    </row>
    <row r="10" spans="1:34" x14ac:dyDescent="0.45">
      <c r="B10" s="2" t="s">
        <v>0</v>
      </c>
      <c r="C10" s="2" t="s">
        <v>1</v>
      </c>
      <c r="E10" s="3" t="s">
        <v>2</v>
      </c>
      <c r="F10" s="3">
        <v>14066</v>
      </c>
      <c r="G10" s="3">
        <v>15116</v>
      </c>
      <c r="H10" s="3">
        <v>16174</v>
      </c>
      <c r="I10" s="3">
        <v>17600</v>
      </c>
      <c r="J10" s="3">
        <v>18767</v>
      </c>
      <c r="K10" s="3">
        <v>19635</v>
      </c>
      <c r="L10" s="3">
        <v>20670</v>
      </c>
      <c r="M10" s="3">
        <v>21810</v>
      </c>
      <c r="N10" s="3">
        <v>23340</v>
      </c>
      <c r="Y10" s="3" t="s">
        <v>2</v>
      </c>
      <c r="Z10" s="3">
        <v>14140</v>
      </c>
      <c r="AA10" s="3">
        <v>15910</v>
      </c>
      <c r="AB10" s="3">
        <v>17560</v>
      </c>
      <c r="AC10" s="3">
        <v>18590</v>
      </c>
      <c r="AD10" s="3">
        <v>19900</v>
      </c>
      <c r="AE10" s="3">
        <v>20840</v>
      </c>
      <c r="AF10" s="3">
        <v>21363</v>
      </c>
      <c r="AG10" s="3">
        <v>22455</v>
      </c>
      <c r="AH10" s="3">
        <v>23340</v>
      </c>
    </row>
    <row r="11" spans="1:34" x14ac:dyDescent="0.45">
      <c r="B11" s="2">
        <v>47.6</v>
      </c>
      <c r="C11" s="2">
        <v>23340</v>
      </c>
      <c r="E11" s="3" t="s">
        <v>3</v>
      </c>
      <c r="F11" s="3">
        <v>0.1535</v>
      </c>
      <c r="G11" s="3">
        <v>0.16800000000000001</v>
      </c>
      <c r="H11" s="3">
        <v>0.18709999999999999</v>
      </c>
      <c r="I11" s="3">
        <v>0.22409999999999999</v>
      </c>
      <c r="J11" s="3">
        <v>0.27150000000000002</v>
      </c>
      <c r="K11" s="3">
        <v>0.32479999999999998</v>
      </c>
      <c r="L11" s="3">
        <v>0.43059999999999998</v>
      </c>
      <c r="M11" s="3">
        <v>0.68940000000000001</v>
      </c>
      <c r="N11" s="3">
        <v>1.9532</v>
      </c>
      <c r="Y11" s="3" t="s">
        <v>7</v>
      </c>
      <c r="Z11" s="3">
        <f>10.5/10</f>
        <v>1.05</v>
      </c>
      <c r="AA11" s="3">
        <f>9.4/9</f>
        <v>1.0444444444444445</v>
      </c>
      <c r="AB11" s="3">
        <f>8.3/8</f>
        <v>1.0375000000000001</v>
      </c>
      <c r="AC11" s="3">
        <f>7.2/7</f>
        <v>1.0285714285714287</v>
      </c>
      <c r="AD11" s="3">
        <f>7/7</f>
        <v>1</v>
      </c>
      <c r="AE11" s="3">
        <f>16.7/17</f>
        <v>0.98235294117647054</v>
      </c>
      <c r="AF11" s="3">
        <f>15.7/16</f>
        <v>0.98124999999999996</v>
      </c>
      <c r="AG11" s="3">
        <f>13.7/16</f>
        <v>0.85624999999999996</v>
      </c>
      <c r="AH11" s="3">
        <f>7.5/15</f>
        <v>0.5</v>
      </c>
    </row>
    <row r="13" spans="1:34" x14ac:dyDescent="0.45">
      <c r="F13" s="3">
        <v>24153</v>
      </c>
      <c r="G13" s="3">
        <v>25205</v>
      </c>
      <c r="H13" s="3">
        <v>26680</v>
      </c>
      <c r="I13" s="3">
        <v>27540</v>
      </c>
      <c r="J13" s="3">
        <v>28955</v>
      </c>
      <c r="K13" s="3">
        <v>29480</v>
      </c>
      <c r="L13" s="3">
        <v>31160</v>
      </c>
      <c r="M13" s="3">
        <v>32230</v>
      </c>
      <c r="Z13" s="3">
        <v>24000</v>
      </c>
      <c r="AA13" s="3">
        <v>24670</v>
      </c>
      <c r="AB13" s="3">
        <v>25830</v>
      </c>
      <c r="AC13" s="3">
        <v>26710</v>
      </c>
      <c r="AD13" s="3">
        <v>27300</v>
      </c>
      <c r="AE13" s="3">
        <v>28364</v>
      </c>
      <c r="AF13" s="3">
        <v>29080</v>
      </c>
      <c r="AG13" s="3">
        <v>31050</v>
      </c>
    </row>
    <row r="14" spans="1:34" x14ac:dyDescent="0.45">
      <c r="F14" s="3">
        <v>1.1867000000000001</v>
      </c>
      <c r="G14" s="3">
        <v>0.60050000000000003</v>
      </c>
      <c r="H14" s="3">
        <v>0.33069999999999999</v>
      </c>
      <c r="I14" s="3">
        <v>0.25829999999999997</v>
      </c>
      <c r="J14" s="3">
        <v>0.18759999999999999</v>
      </c>
      <c r="K14" s="3">
        <v>0.16969999999999999</v>
      </c>
      <c r="L14" s="3">
        <v>0.129</v>
      </c>
      <c r="M14" s="3">
        <v>0.1113</v>
      </c>
      <c r="Z14" s="3">
        <f>4/15</f>
        <v>0.26666666666666666</v>
      </c>
      <c r="AA14" s="3">
        <f>2.5/15</f>
        <v>0.16666666666666666</v>
      </c>
      <c r="AB14" s="3">
        <f>1.5/14</f>
        <v>0.10714285714285714</v>
      </c>
      <c r="AC14" s="3">
        <f>1.3/13</f>
        <v>0.1</v>
      </c>
      <c r="AD14" s="3">
        <f>1/13</f>
        <v>7.6923076923076927E-2</v>
      </c>
      <c r="AE14" s="3">
        <f>0.8/12</f>
        <v>6.6666666666666666E-2</v>
      </c>
      <c r="AF14" s="3">
        <f>0.6/12</f>
        <v>4.9999999999999996E-2</v>
      </c>
      <c r="AG14" s="3">
        <f>0.4/11.8</f>
        <v>3.3898305084745763E-2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Влад Костылев</cp:lastModifiedBy>
  <dcterms:created xsi:type="dcterms:W3CDTF">2023-10-21T04:15:11Z</dcterms:created>
  <dcterms:modified xsi:type="dcterms:W3CDTF">2023-10-21T05:54:02Z</dcterms:modified>
</cp:coreProperties>
</file>