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vv20\Documents\MIPT\Labs\Lab_2.5.1\"/>
    </mc:Choice>
  </mc:AlternateContent>
  <bookViews>
    <workbookView xWindow="0" yWindow="0" windowWidth="14160" windowHeight="5513"/>
  </bookViews>
  <sheets>
    <sheet name="Лист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" i="1" l="1"/>
  <c r="Q12" i="1"/>
  <c r="Q13" i="1"/>
  <c r="Q14" i="1"/>
  <c r="Q15" i="1"/>
  <c r="Q16" i="1"/>
  <c r="Q17" i="1"/>
  <c r="Q18" i="1"/>
  <c r="Q10" i="1"/>
  <c r="P11" i="1"/>
  <c r="P12" i="1"/>
  <c r="P13" i="1"/>
  <c r="P14" i="1"/>
  <c r="P15" i="1"/>
  <c r="P16" i="1"/>
  <c r="P17" i="1"/>
  <c r="P18" i="1"/>
  <c r="P10" i="1"/>
  <c r="M2" i="1"/>
  <c r="E10" i="1"/>
  <c r="C2" i="1"/>
  <c r="C3" i="1"/>
  <c r="B3" i="1" l="1"/>
  <c r="B2" i="1"/>
  <c r="E11" i="1" l="1"/>
  <c r="E12" i="1"/>
  <c r="E13" i="1"/>
  <c r="E14" i="1"/>
  <c r="E15" i="1"/>
  <c r="E16" i="1"/>
  <c r="E17" i="1"/>
  <c r="E18" i="1"/>
  <c r="D11" i="1" l="1"/>
  <c r="D12" i="1"/>
  <c r="D13" i="1"/>
  <c r="D14" i="1"/>
  <c r="D15" i="1"/>
  <c r="D16" i="1"/>
  <c r="D17" i="1"/>
  <c r="D18" i="1"/>
  <c r="D10" i="1"/>
  <c r="N2" i="1"/>
  <c r="L2" i="1"/>
  <c r="E2" i="1"/>
  <c r="F2" i="1"/>
  <c r="F3" i="1"/>
  <c r="F4" i="1"/>
  <c r="F5" i="1"/>
  <c r="F6" i="1"/>
  <c r="B11" i="1"/>
  <c r="B12" i="1" s="1"/>
  <c r="B13" i="1" s="1"/>
  <c r="B14" i="1" s="1"/>
  <c r="B15" i="1" s="1"/>
  <c r="B16" i="1" s="1"/>
  <c r="B17" i="1" s="1"/>
  <c r="B18" i="1" s="1"/>
  <c r="E3" i="1"/>
  <c r="E4" i="1"/>
  <c r="E5" i="1"/>
  <c r="E6" i="1"/>
</calcChain>
</file>

<file path=xl/sharedStrings.xml><?xml version="1.0" encoding="utf-8"?>
<sst xmlns="http://schemas.openxmlformats.org/spreadsheetml/2006/main" count="16" uniqueCount="11">
  <si>
    <t>P_max, мм.спирт.ст</t>
  </si>
  <si>
    <t>dP</t>
  </si>
  <si>
    <t>dP, Па</t>
  </si>
  <si>
    <t>сигма</t>
  </si>
  <si>
    <t>r_тр, мм</t>
  </si>
  <si>
    <t>r_тр_изм, мм</t>
  </si>
  <si>
    <t>h1, см</t>
  </si>
  <si>
    <t>P1_макс</t>
  </si>
  <si>
    <t>h2, см</t>
  </si>
  <si>
    <t>T, град цел</t>
  </si>
  <si>
    <t>dP_h, 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</si>
</sst>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Лист1!$B$10:$B$18</c:f>
              <c:numCache>
                <c:formatCode>General</c:formatCode>
                <c:ptCount val="9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</c:numCache>
            </c:numRef>
          </c:xVal>
          <c:yVal>
            <c:numRef>
              <c:f>Лист1!$E$10:$E$18</c:f>
              <c:numCache>
                <c:formatCode>General</c:formatCode>
                <c:ptCount val="9"/>
                <c:pt idx="0">
                  <c:v>80.932500000000005</c:v>
                </c:pt>
                <c:pt idx="1">
                  <c:v>80.196750000000009</c:v>
                </c:pt>
                <c:pt idx="2">
                  <c:v>79.093124999999986</c:v>
                </c:pt>
                <c:pt idx="3">
                  <c:v>77.989499999999992</c:v>
                </c:pt>
                <c:pt idx="4">
                  <c:v>76.518000000000001</c:v>
                </c:pt>
                <c:pt idx="5">
                  <c:v>75.414374999999978</c:v>
                </c:pt>
                <c:pt idx="6">
                  <c:v>73.942874999999987</c:v>
                </c:pt>
                <c:pt idx="7">
                  <c:v>72.839249999999993</c:v>
                </c:pt>
                <c:pt idx="8">
                  <c:v>71.367750000000001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DE-4AB6-9FF5-57F1D48A3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701343"/>
        <c:axId val="1391719231"/>
      </c:scatterChart>
      <c:valAx>
        <c:axId val="1391701343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T, </a:t>
                </a:r>
                <a:r>
                  <a:rPr lang="ru-RU" b="1"/>
                  <a:t>град цел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1719231"/>
        <c:crosses val="autoZero"/>
        <c:crossBetween val="midCat"/>
      </c:valAx>
      <c:valAx>
        <c:axId val="139171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Сигма,</a:t>
                </a:r>
                <a:r>
                  <a:rPr lang="ru-RU" b="1" baseline="0"/>
                  <a:t> (Н</a:t>
                </a:r>
                <a:r>
                  <a:rPr lang="en-US" b="1" baseline="0"/>
                  <a:t>/</a:t>
                </a:r>
                <a:r>
                  <a:rPr lang="ru-RU" b="1" baseline="0"/>
                  <a:t>м)*10</a:t>
                </a:r>
                <a:r>
                  <a:rPr lang="en-US" b="1" baseline="0"/>
                  <a:t>^-3</a:t>
                </a:r>
                <a:endParaRPr lang="ru-RU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170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Лист1!$B$10:$B$18</c:f>
              <c:numCache>
                <c:formatCode>General</c:formatCode>
                <c:ptCount val="9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</c:numCache>
            </c:numRef>
          </c:xVal>
          <c:yVal>
            <c:numRef>
              <c:f>Лист1!$P$10:$P$18</c:f>
              <c:numCache>
                <c:formatCode>General</c:formatCode>
                <c:ptCount val="9"/>
                <c:pt idx="0">
                  <c:v>-4.88</c:v>
                </c:pt>
                <c:pt idx="1">
                  <c:v>-6.1</c:v>
                </c:pt>
                <c:pt idx="2">
                  <c:v>-7.32</c:v>
                </c:pt>
                <c:pt idx="3">
                  <c:v>-8.5399999999999991</c:v>
                </c:pt>
                <c:pt idx="4">
                  <c:v>-9.76</c:v>
                </c:pt>
                <c:pt idx="5">
                  <c:v>-10.98</c:v>
                </c:pt>
                <c:pt idx="6">
                  <c:v>-12.2</c:v>
                </c:pt>
                <c:pt idx="7">
                  <c:v>-13.42</c:v>
                </c:pt>
                <c:pt idx="8">
                  <c:v>-14.64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33-4BA1-8741-E2750DBA9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701343"/>
        <c:axId val="1391719231"/>
      </c:scatterChart>
      <c:valAx>
        <c:axId val="1391701343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T, </a:t>
                </a:r>
                <a:r>
                  <a:rPr lang="ru-RU" b="1"/>
                  <a:t>град цел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1719231"/>
        <c:crosses val="autoZero"/>
        <c:crossBetween val="midCat"/>
      </c:valAx>
      <c:valAx>
        <c:axId val="139171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/>
                  <a:t>q,</a:t>
                </a:r>
                <a:r>
                  <a:rPr lang="ru-RU" b="1" baseline="0"/>
                  <a:t> (Н</a:t>
                </a:r>
                <a:r>
                  <a:rPr lang="en-US" b="1" baseline="0"/>
                  <a:t>/</a:t>
                </a:r>
                <a:r>
                  <a:rPr lang="ru-RU" b="1" baseline="0"/>
                  <a:t>м)*10</a:t>
                </a:r>
                <a:r>
                  <a:rPr lang="en-US" b="1" baseline="0"/>
                  <a:t>^-3</a:t>
                </a:r>
                <a:endParaRPr lang="ru-RU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170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6211723534558178E-4"/>
                  <c:y val="5.10633566637503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Лист1!$B$10:$B$18</c:f>
              <c:numCache>
                <c:formatCode>General</c:formatCode>
                <c:ptCount val="9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</c:numCache>
            </c:numRef>
          </c:xVal>
          <c:yVal>
            <c:numRef>
              <c:f>Лист1!$Q$10:$Q$18</c:f>
              <c:numCache>
                <c:formatCode>General</c:formatCode>
                <c:ptCount val="9"/>
                <c:pt idx="0">
                  <c:v>76.052500000000009</c:v>
                </c:pt>
                <c:pt idx="1">
                  <c:v>74.096750000000014</c:v>
                </c:pt>
                <c:pt idx="2">
                  <c:v>71.773124999999993</c:v>
                </c:pt>
                <c:pt idx="3">
                  <c:v>69.4495</c:v>
                </c:pt>
                <c:pt idx="4">
                  <c:v>66.757999999999996</c:v>
                </c:pt>
                <c:pt idx="5">
                  <c:v>64.434374999999974</c:v>
                </c:pt>
                <c:pt idx="6">
                  <c:v>61.742874999999984</c:v>
                </c:pt>
                <c:pt idx="7">
                  <c:v>59.419249999999991</c:v>
                </c:pt>
                <c:pt idx="8">
                  <c:v>56.72775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7E-4FAC-B754-1D220D40C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701343"/>
        <c:axId val="1391719231"/>
      </c:scatterChart>
      <c:valAx>
        <c:axId val="1391701343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T, </a:t>
                </a:r>
                <a:r>
                  <a:rPr lang="ru-RU" b="1"/>
                  <a:t>град цел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1719231"/>
        <c:crosses val="autoZero"/>
        <c:crossBetween val="midCat"/>
      </c:valAx>
      <c:valAx>
        <c:axId val="139171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/>
                  <a:t>U/F,</a:t>
                </a:r>
                <a:r>
                  <a:rPr lang="ru-RU" b="1" baseline="0"/>
                  <a:t> (Дж</a:t>
                </a:r>
                <a:r>
                  <a:rPr lang="en-US" b="1" baseline="0"/>
                  <a:t>/</a:t>
                </a:r>
                <a:r>
                  <a:rPr lang="ru-RU" b="1" baseline="0"/>
                  <a:t>м</a:t>
                </a:r>
                <a:r>
                  <a:rPr lang="en-US" b="1" baseline="0"/>
                  <a:t>^2</a:t>
                </a:r>
                <a:r>
                  <a:rPr lang="ru-RU" b="1" baseline="0"/>
                  <a:t>)*10</a:t>
                </a:r>
                <a:r>
                  <a:rPr lang="en-US" b="1" baseline="0"/>
                  <a:t>^-3</a:t>
                </a:r>
                <a:endParaRPr lang="ru-RU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170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745331</xdr:colOff>
      <xdr:row>8</xdr:row>
      <xdr:rowOff>21430</xdr:rowOff>
    </xdr:from>
    <xdr:to>
      <xdr:col>11</xdr:col>
      <xdr:colOff>626268</xdr:colOff>
      <xdr:row>23</xdr:row>
      <xdr:rowOff>50005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8</xdr:row>
      <xdr:rowOff>0</xdr:rowOff>
    </xdr:from>
    <xdr:to>
      <xdr:col>25</xdr:col>
      <xdr:colOff>38100</xdr:colOff>
      <xdr:row>23</xdr:row>
      <xdr:rowOff>28575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8</xdr:row>
      <xdr:rowOff>0</xdr:rowOff>
    </xdr:from>
    <xdr:to>
      <xdr:col>33</xdr:col>
      <xdr:colOff>38100</xdr:colOff>
      <xdr:row>23</xdr:row>
      <xdr:rowOff>28575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topLeftCell="R1" workbookViewId="0">
      <selection activeCell="AI13" sqref="AI13"/>
    </sheetView>
  </sheetViews>
  <sheetFormatPr defaultRowHeight="14.25" x14ac:dyDescent="0.45"/>
  <cols>
    <col min="1" max="1" width="17.6640625" customWidth="1"/>
    <col min="2" max="2" width="9.9296875" customWidth="1"/>
    <col min="6" max="6" width="10.59765625" bestFit="1" customWidth="1"/>
    <col min="7" max="7" width="13.6640625" customWidth="1"/>
    <col min="9" max="9" width="14.19921875" customWidth="1"/>
  </cols>
  <sheetData>
    <row r="1" spans="1:17" x14ac:dyDescent="0.45">
      <c r="A1" t="s">
        <v>0</v>
      </c>
      <c r="D1" s="7" t="s">
        <v>1</v>
      </c>
      <c r="E1" s="8" t="s">
        <v>2</v>
      </c>
      <c r="F1" s="9" t="s">
        <v>4</v>
      </c>
      <c r="G1" t="s">
        <v>5</v>
      </c>
      <c r="H1" s="12" t="s">
        <v>6</v>
      </c>
      <c r="I1" s="12" t="s">
        <v>7</v>
      </c>
      <c r="J1" s="12" t="s">
        <v>8</v>
      </c>
      <c r="K1" s="12" t="s">
        <v>7</v>
      </c>
      <c r="L1" s="12" t="s">
        <v>1</v>
      </c>
      <c r="M1" s="12" t="s">
        <v>2</v>
      </c>
      <c r="N1" s="12" t="s">
        <v>10</v>
      </c>
      <c r="P1">
        <v>-0.24399999999999999</v>
      </c>
    </row>
    <row r="2" spans="1:17" x14ac:dyDescent="0.45">
      <c r="A2">
        <v>37</v>
      </c>
      <c r="B2">
        <f xml:space="preserve"> _xlfn.STDEV.S(D2:D6)</f>
        <v>0.83666002653407556</v>
      </c>
      <c r="C2">
        <f xml:space="preserve"> _xlfn.STDEV.S(F2:F6)</f>
        <v>1.7137550007545667E-2</v>
      </c>
      <c r="D2" s="2">
        <v>39</v>
      </c>
      <c r="E2" s="1">
        <f xml:space="preserve"> D2*789.5*9.8*0.2/1000</f>
        <v>60.349380000000004</v>
      </c>
      <c r="F2" s="3">
        <f>2*22.78/(E2)</f>
        <v>0.75493733324186596</v>
      </c>
      <c r="G2">
        <v>0.55000000000000004</v>
      </c>
      <c r="H2" s="1">
        <v>1.5</v>
      </c>
      <c r="I2" s="1">
        <v>107</v>
      </c>
      <c r="J2" s="1">
        <v>0.7</v>
      </c>
      <c r="K2" s="1">
        <v>146</v>
      </c>
      <c r="L2" s="1">
        <f>K2-I2</f>
        <v>39</v>
      </c>
      <c r="M2" s="1">
        <f>L2*9.81*0.2</f>
        <v>76.518000000000015</v>
      </c>
      <c r="N2" s="1">
        <f>(H2-J2)/100*1000*9.81</f>
        <v>78.48</v>
      </c>
    </row>
    <row r="3" spans="1:17" x14ac:dyDescent="0.45">
      <c r="B3">
        <f xml:space="preserve"> AVERAGE(D2:D6)</f>
        <v>37.799999999999997</v>
      </c>
      <c r="C3">
        <f xml:space="preserve">  AVERAGE(F2:F6)</f>
        <v>0.77920701138022463</v>
      </c>
      <c r="D3" s="2">
        <v>37</v>
      </c>
      <c r="E3" s="1">
        <f t="shared" ref="E3:E6" si="0" xml:space="preserve"> D3*789.5*9.8*0.2/1000</f>
        <v>57.254540000000006</v>
      </c>
      <c r="F3" s="3">
        <f t="shared" ref="F3:F6" si="1">2*22.78/(E3)</f>
        <v>0.79574475666034516</v>
      </c>
      <c r="M3">
        <v>76.518000000000015</v>
      </c>
    </row>
    <row r="4" spans="1:17" x14ac:dyDescent="0.45">
      <c r="D4" s="2">
        <v>38</v>
      </c>
      <c r="E4" s="1">
        <f t="shared" si="0"/>
        <v>58.801960000000015</v>
      </c>
      <c r="F4" s="3">
        <f t="shared" si="1"/>
        <v>0.77480410516928333</v>
      </c>
      <c r="M4">
        <v>76.518000000000015</v>
      </c>
    </row>
    <row r="5" spans="1:17" x14ac:dyDescent="0.45">
      <c r="D5" s="2">
        <v>38</v>
      </c>
      <c r="E5" s="1">
        <f t="shared" si="0"/>
        <v>58.801960000000015</v>
      </c>
      <c r="F5" s="3">
        <f t="shared" si="1"/>
        <v>0.77480410516928333</v>
      </c>
      <c r="M5">
        <v>76.518000000000015</v>
      </c>
    </row>
    <row r="6" spans="1:17" ht="14.65" thickBot="1" x14ac:dyDescent="0.5">
      <c r="D6" s="4">
        <v>37</v>
      </c>
      <c r="E6" s="5">
        <f t="shared" si="0"/>
        <v>57.254540000000006</v>
      </c>
      <c r="F6" s="6">
        <f t="shared" si="1"/>
        <v>0.79574475666034516</v>
      </c>
      <c r="M6">
        <v>76.518000000000015</v>
      </c>
    </row>
    <row r="7" spans="1:17" x14ac:dyDescent="0.45">
      <c r="M7">
        <v>76.518000000000015</v>
      </c>
    </row>
    <row r="8" spans="1:17" x14ac:dyDescent="0.45">
      <c r="M8">
        <v>76.518000000000015</v>
      </c>
    </row>
    <row r="9" spans="1:17" x14ac:dyDescent="0.45">
      <c r="B9" s="10" t="s">
        <v>9</v>
      </c>
      <c r="C9" s="11" t="s">
        <v>1</v>
      </c>
      <c r="D9" s="12" t="s">
        <v>2</v>
      </c>
      <c r="E9" s="12" t="s">
        <v>3</v>
      </c>
      <c r="M9">
        <v>76.518000000000015</v>
      </c>
    </row>
    <row r="10" spans="1:17" x14ac:dyDescent="0.45">
      <c r="B10" s="1">
        <v>20</v>
      </c>
      <c r="C10" s="1">
        <v>149</v>
      </c>
      <c r="D10" s="1">
        <f xml:space="preserve"> C10*9.81*0.2</f>
        <v>292.33800000000002</v>
      </c>
      <c r="E10" s="1">
        <f>(D10-M2)*0.75/2</f>
        <v>80.932500000000005</v>
      </c>
      <c r="M10">
        <v>76.518000000000015</v>
      </c>
      <c r="P10">
        <f xml:space="preserve"> B10*$P$1</f>
        <v>-4.88</v>
      </c>
      <c r="Q10">
        <f xml:space="preserve"> E10+P10</f>
        <v>76.052500000000009</v>
      </c>
    </row>
    <row r="11" spans="1:17" x14ac:dyDescent="0.45">
      <c r="B11" s="1">
        <f>B10+5</f>
        <v>25</v>
      </c>
      <c r="C11" s="1">
        <v>148</v>
      </c>
      <c r="D11" s="1">
        <f t="shared" ref="D11:D18" si="2" xml:space="preserve"> C11*9.81*0.2</f>
        <v>290.37600000000003</v>
      </c>
      <c r="E11" s="1">
        <f t="shared" ref="E11:E18" si="3">(D11-M3)*0.75/2</f>
        <v>80.196750000000009</v>
      </c>
      <c r="P11">
        <f t="shared" ref="P11:P18" si="4" xml:space="preserve"> B11*$P$1</f>
        <v>-6.1</v>
      </c>
      <c r="Q11">
        <f t="shared" ref="Q11:Q18" si="5" xml:space="preserve"> E11+P11</f>
        <v>74.096750000000014</v>
      </c>
    </row>
    <row r="12" spans="1:17" x14ac:dyDescent="0.45">
      <c r="B12" s="1">
        <f t="shared" ref="B12:B18" si="6">B11+5</f>
        <v>30</v>
      </c>
      <c r="C12" s="1">
        <v>146.5</v>
      </c>
      <c r="D12" s="1">
        <f t="shared" si="2"/>
        <v>287.43299999999999</v>
      </c>
      <c r="E12" s="1">
        <f t="shared" si="3"/>
        <v>79.093124999999986</v>
      </c>
      <c r="P12">
        <f t="shared" si="4"/>
        <v>-7.32</v>
      </c>
      <c r="Q12">
        <f t="shared" si="5"/>
        <v>71.773124999999993</v>
      </c>
    </row>
    <row r="13" spans="1:17" x14ac:dyDescent="0.45">
      <c r="B13" s="1">
        <f t="shared" si="6"/>
        <v>35</v>
      </c>
      <c r="C13" s="1">
        <v>145</v>
      </c>
      <c r="D13" s="1">
        <f t="shared" si="2"/>
        <v>284.49</v>
      </c>
      <c r="E13" s="1">
        <f t="shared" si="3"/>
        <v>77.989499999999992</v>
      </c>
      <c r="P13">
        <f t="shared" si="4"/>
        <v>-8.5399999999999991</v>
      </c>
      <c r="Q13">
        <f t="shared" si="5"/>
        <v>69.4495</v>
      </c>
    </row>
    <row r="14" spans="1:17" x14ac:dyDescent="0.45">
      <c r="B14" s="1">
        <f t="shared" si="6"/>
        <v>40</v>
      </c>
      <c r="C14" s="1">
        <v>143</v>
      </c>
      <c r="D14" s="1">
        <f t="shared" si="2"/>
        <v>280.56600000000003</v>
      </c>
      <c r="E14" s="1">
        <f t="shared" si="3"/>
        <v>76.518000000000001</v>
      </c>
      <c r="P14">
        <f t="shared" si="4"/>
        <v>-9.76</v>
      </c>
      <c r="Q14">
        <f t="shared" si="5"/>
        <v>66.757999999999996</v>
      </c>
    </row>
    <row r="15" spans="1:17" x14ac:dyDescent="0.45">
      <c r="B15" s="1">
        <f t="shared" si="6"/>
        <v>45</v>
      </c>
      <c r="C15" s="1">
        <v>141.5</v>
      </c>
      <c r="D15" s="1">
        <f t="shared" si="2"/>
        <v>277.62299999999999</v>
      </c>
      <c r="E15" s="1">
        <f t="shared" si="3"/>
        <v>75.414374999999978</v>
      </c>
      <c r="P15">
        <f t="shared" si="4"/>
        <v>-10.98</v>
      </c>
      <c r="Q15">
        <f t="shared" si="5"/>
        <v>64.434374999999974</v>
      </c>
    </row>
    <row r="16" spans="1:17" x14ac:dyDescent="0.45">
      <c r="B16" s="1">
        <f t="shared" si="6"/>
        <v>50</v>
      </c>
      <c r="C16" s="1">
        <v>139.5</v>
      </c>
      <c r="D16" s="1">
        <f t="shared" si="2"/>
        <v>273.69900000000001</v>
      </c>
      <c r="E16" s="1">
        <f t="shared" si="3"/>
        <v>73.942874999999987</v>
      </c>
      <c r="P16">
        <f t="shared" si="4"/>
        <v>-12.2</v>
      </c>
      <c r="Q16">
        <f t="shared" si="5"/>
        <v>61.742874999999984</v>
      </c>
    </row>
    <row r="17" spans="2:17" x14ac:dyDescent="0.45">
      <c r="B17" s="1">
        <f t="shared" si="6"/>
        <v>55</v>
      </c>
      <c r="C17" s="1">
        <v>138</v>
      </c>
      <c r="D17" s="1">
        <f t="shared" si="2"/>
        <v>270.75600000000003</v>
      </c>
      <c r="E17" s="1">
        <f t="shared" si="3"/>
        <v>72.839249999999993</v>
      </c>
      <c r="P17">
        <f t="shared" si="4"/>
        <v>-13.42</v>
      </c>
      <c r="Q17">
        <f t="shared" si="5"/>
        <v>59.419249999999991</v>
      </c>
    </row>
    <row r="18" spans="2:17" x14ac:dyDescent="0.45">
      <c r="B18" s="1">
        <f t="shared" si="6"/>
        <v>60</v>
      </c>
      <c r="C18" s="1">
        <v>136</v>
      </c>
      <c r="D18" s="1">
        <f t="shared" si="2"/>
        <v>266.83200000000005</v>
      </c>
      <c r="E18" s="1">
        <f t="shared" si="3"/>
        <v>71.367750000000001</v>
      </c>
      <c r="P18">
        <f t="shared" si="4"/>
        <v>-14.64</v>
      </c>
      <c r="Q18">
        <f t="shared" si="5"/>
        <v>56.72775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 Костылев</dc:creator>
  <cp:lastModifiedBy>Влад Костылев</cp:lastModifiedBy>
  <dcterms:created xsi:type="dcterms:W3CDTF">2023-04-12T11:11:17Z</dcterms:created>
  <dcterms:modified xsi:type="dcterms:W3CDTF">2023-04-28T21:17:46Z</dcterms:modified>
</cp:coreProperties>
</file>