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\Desktop\лабы\matlab\13 вариант\7 лаба\"/>
    </mc:Choice>
  </mc:AlternateContent>
  <bookViews>
    <workbookView xWindow="0" yWindow="0" windowWidth="28800" windowHeight="12465" activeTab="1"/>
  </bookViews>
  <sheets>
    <sheet name="Лист1" sheetId="1" r:id="rId1"/>
    <sheet name="Лист2" sheetId="2" r:id="rId2"/>
  </sheets>
  <definedNames>
    <definedName name="_xlnm._FilterDatabase" localSheetId="1" hidden="1">Лист2!$K$1:$M$50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2" l="1"/>
  <c r="S25" i="2"/>
  <c r="R25" i="2"/>
  <c r="R24" i="2"/>
  <c r="R21" i="2"/>
  <c r="R20" i="2"/>
  <c r="Q23" i="2"/>
  <c r="Q22" i="2"/>
  <c r="P28" i="2"/>
  <c r="P27" i="2"/>
  <c r="R17" i="2"/>
  <c r="R16" i="2"/>
  <c r="Q15" i="2"/>
  <c r="Q14" i="2"/>
  <c r="Q11" i="2"/>
  <c r="Q10" i="2"/>
  <c r="P13" i="2"/>
  <c r="P12" i="2"/>
  <c r="O19" i="2"/>
  <c r="O18" i="2"/>
  <c r="Q7" i="2"/>
  <c r="Q6" i="2"/>
  <c r="P6" i="2"/>
  <c r="P5" i="2"/>
  <c r="O4" i="2"/>
  <c r="O3" i="2"/>
  <c r="N8" i="2"/>
  <c r="N9" i="2"/>
  <c r="I54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2" i="2"/>
  <c r="F53" i="2"/>
  <c r="F54" i="2"/>
  <c r="D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1" i="2"/>
  <c r="E2" i="1"/>
  <c r="M3" i="1" l="1"/>
  <c r="L3" i="1"/>
  <c r="F54" i="1"/>
  <c r="J3" i="1"/>
  <c r="J2" i="1"/>
  <c r="F2" i="1"/>
  <c r="D51" i="1"/>
  <c r="E3" i="1" l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G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E52" i="1" l="1"/>
  <c r="F3" i="1"/>
  <c r="F53" i="1" s="1"/>
</calcChain>
</file>

<file path=xl/sharedStrings.xml><?xml version="1.0" encoding="utf-8"?>
<sst xmlns="http://schemas.openxmlformats.org/spreadsheetml/2006/main" count="172" uniqueCount="83">
  <si>
    <t>№</t>
  </si>
  <si>
    <t>Символ</t>
  </si>
  <si>
    <t>Код символа</t>
  </si>
  <si>
    <t>I</t>
  </si>
  <si>
    <t>а</t>
  </si>
  <si>
    <t>б</t>
  </si>
  <si>
    <t>в</t>
  </si>
  <si>
    <t>г</t>
  </si>
  <si>
    <t>д</t>
  </si>
  <si>
    <t>й</t>
  </si>
  <si>
    <t>ц</t>
  </si>
  <si>
    <t>у</t>
  </si>
  <si>
    <t>к</t>
  </si>
  <si>
    <t>е</t>
  </si>
  <si>
    <t>н</t>
  </si>
  <si>
    <t>ш</t>
  </si>
  <si>
    <t>щ</t>
  </si>
  <si>
    <t>з</t>
  </si>
  <si>
    <t>х</t>
  </si>
  <si>
    <t>ъ</t>
  </si>
  <si>
    <t>ф</t>
  </si>
  <si>
    <t>ы</t>
  </si>
  <si>
    <t>п</t>
  </si>
  <si>
    <t>р</t>
  </si>
  <si>
    <t>о</t>
  </si>
  <si>
    <t>л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</si>
  <si>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</si>
  <si>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</si>
  <si>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</si>
  <si>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</si>
  <si>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</si>
  <si>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</si>
  <si>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</si>
  <si>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</si>
  <si>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</si>
  <si>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ю</t>
  </si>
  <si>
    <t>.</t>
  </si>
  <si>
    <t>,</t>
  </si>
  <si>
    <t>:</t>
  </si>
  <si>
    <t>;</t>
  </si>
  <si>
    <t>-</t>
  </si>
  <si>
    <t xml:space="preserve"> </t>
  </si>
  <si>
    <t>(</t>
  </si>
  <si>
    <t>Всего символов в тексте</t>
  </si>
  <si>
    <t>Энтропия источника</t>
  </si>
  <si>
    <t>Полная вероятность</t>
  </si>
  <si>
    <t>Разрядность кода</t>
  </si>
  <si>
    <t xml:space="preserve"> Мера Хартли</t>
  </si>
  <si>
    <t>Стандартная кодовая 
таблица ASCII</t>
  </si>
  <si>
    <t>Неопределённость</t>
  </si>
  <si>
    <t>Абсолютная
избыточность</t>
  </si>
  <si>
    <t>Относительная
избыточность</t>
  </si>
  <si>
    <t>Вероятнисть вхождения
 символа</t>
  </si>
  <si>
    <t>Число вхождений
 символа в текст</t>
  </si>
  <si>
    <t>Максимальная энтропия</t>
  </si>
  <si>
    <t>Кодовая
Комбинация</t>
  </si>
  <si>
    <t>Вероятность вхождения
символа</t>
  </si>
  <si>
    <t>111</t>
  </si>
  <si>
    <t>110</t>
  </si>
  <si>
    <t>01011</t>
  </si>
  <si>
    <t>01010</t>
  </si>
  <si>
    <t>001101</t>
  </si>
  <si>
    <t>001110</t>
  </si>
  <si>
    <t>001011</t>
  </si>
  <si>
    <t>001010</t>
  </si>
  <si>
    <t>001001</t>
  </si>
  <si>
    <t>0010001</t>
  </si>
  <si>
    <t>0010000</t>
  </si>
  <si>
    <t>1011</t>
  </si>
  <si>
    <t>1010</t>
  </si>
  <si>
    <t>1001</t>
  </si>
  <si>
    <t>10000</t>
  </si>
  <si>
    <t>10001</t>
  </si>
  <si>
    <t>01111</t>
  </si>
  <si>
    <t>01110</t>
  </si>
  <si>
    <t>01101</t>
  </si>
  <si>
    <t>01100</t>
  </si>
  <si>
    <t>010011</t>
  </si>
  <si>
    <t>010010</t>
  </si>
  <si>
    <t>010001</t>
  </si>
  <si>
    <t>010000</t>
  </si>
  <si>
    <t>001111</t>
  </si>
  <si>
    <t>001100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</si>
</sst>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Fill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9" xfId="0" applyBorder="1"/>
    <xf numFmtId="0" fontId="0" fillId="0" borderId="17" xfId="0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/>
    <xf numFmtId="0" fontId="0" fillId="0" borderId="0" xfId="0" applyBorder="1"/>
    <xf numFmtId="0" fontId="0" fillId="0" borderId="18" xfId="0" applyBorder="1"/>
    <xf numFmtId="0" fontId="0" fillId="0" borderId="8" xfId="0" applyBorder="1" applyAlignment="1">
      <alignment wrapText="1"/>
    </xf>
    <xf numFmtId="49" fontId="0" fillId="0" borderId="12" xfId="0" applyNumberFormat="1" applyBorder="1"/>
    <xf numFmtId="49" fontId="0" fillId="0" borderId="1" xfId="0" applyNumberFormat="1" applyBorder="1"/>
    <xf numFmtId="49" fontId="0" fillId="0" borderId="6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1" zoomScale="85" zoomScaleNormal="85" workbookViewId="0">
      <selection sqref="A1:G54"/>
    </sheetView>
  </sheetViews>
  <sheetFormatPr defaultRowHeight="15" x14ac:dyDescent="0.25"/>
  <cols>
    <col min="1" max="1" width="9.140625" customWidth="1"/>
    <col min="3" max="3" width="12.5703125" customWidth="1"/>
    <col min="4" max="4" width="17.42578125" customWidth="1"/>
    <col min="5" max="5" width="23.42578125" customWidth="1"/>
    <col min="9" max="9" width="21.28515625" customWidth="1"/>
    <col min="10" max="10" width="19.5703125" customWidth="1"/>
    <col min="11" max="11" width="18.42578125" customWidth="1"/>
    <col min="12" max="12" width="14.28515625" customWidth="1"/>
    <col min="13" max="13" width="15.7109375" customWidth="1"/>
  </cols>
  <sheetData>
    <row r="1" spans="1:13" ht="30.75" thickBot="1" x14ac:dyDescent="0.3">
      <c r="A1" s="13" t="s">
        <v>0</v>
      </c>
      <c r="B1" s="14" t="s">
        <v>1</v>
      </c>
      <c r="C1" s="14" t="s">
        <v>2</v>
      </c>
      <c r="D1" s="17" t="s">
        <v>53</v>
      </c>
      <c r="E1" s="17" t="s">
        <v>52</v>
      </c>
      <c r="F1" s="15" t="s">
        <v>3</v>
      </c>
      <c r="G1">
        <f>SUM(D2:D50)</f>
        <v>184329</v>
      </c>
      <c r="I1" s="13"/>
      <c r="J1" s="14" t="s">
        <v>49</v>
      </c>
      <c r="K1" s="14" t="s">
        <v>46</v>
      </c>
      <c r="L1" s="17" t="s">
        <v>50</v>
      </c>
      <c r="M1" s="18" t="s">
        <v>51</v>
      </c>
    </row>
    <row r="2" spans="1:13" ht="30" x14ac:dyDescent="0.25">
      <c r="A2" s="10">
        <v>1</v>
      </c>
      <c r="B2" s="11">
        <v>0</v>
      </c>
      <c r="C2" s="11">
        <f>CODE(B2)</f>
        <v>48</v>
      </c>
      <c r="D2" s="11">
        <v>2447</v>
      </c>
      <c r="E2" s="11">
        <f>D2/G2</f>
        <v>1.3275176450802641E-2</v>
      </c>
      <c r="F2" s="12">
        <f>LOG(1/E2, 2)</f>
        <v>6.2351251526243079</v>
      </c>
      <c r="G2">
        <v>184329</v>
      </c>
      <c r="I2" s="16" t="s">
        <v>48</v>
      </c>
      <c r="J2" s="11">
        <f>LOG(256, 2)</f>
        <v>8</v>
      </c>
      <c r="K2" s="2">
        <v>8</v>
      </c>
      <c r="L2" s="21">
        <v>3.3488704560000002</v>
      </c>
      <c r="M2" s="22">
        <v>0.41860880700000003</v>
      </c>
    </row>
    <row r="3" spans="1:13" ht="15.75" thickBot="1" x14ac:dyDescent="0.3">
      <c r="A3" s="3">
        <v>2</v>
      </c>
      <c r="B3" s="1">
        <v>1</v>
      </c>
      <c r="C3" s="1">
        <f t="shared" ref="C3:C50" si="0">CODE(B3)</f>
        <v>49</v>
      </c>
      <c r="D3" s="1">
        <v>1726</v>
      </c>
      <c r="E3" s="1">
        <f t="shared" ref="E3:E50" si="1">D3/G3</f>
        <v>9.3636920940275269E-3</v>
      </c>
      <c r="F3" s="12">
        <f t="shared" ref="F3:F50" si="2">LOG(1/E3, 2)</f>
        <v>6.738706789524743</v>
      </c>
      <c r="G3">
        <v>184329</v>
      </c>
      <c r="I3" s="4" t="s">
        <v>47</v>
      </c>
      <c r="J3" s="5">
        <f>LOG(49,2)</f>
        <v>5.6147098441152083</v>
      </c>
      <c r="K3" s="5">
        <v>6</v>
      </c>
      <c r="L3" s="20">
        <f>F53 - F54</f>
        <v>0.92758897337485102</v>
      </c>
      <c r="M3" s="6">
        <f>(F53 - F54) / F53</f>
        <v>0.14178333935084894</v>
      </c>
    </row>
    <row r="4" spans="1:13" x14ac:dyDescent="0.25">
      <c r="A4" s="3">
        <v>3</v>
      </c>
      <c r="B4" s="1">
        <v>2</v>
      </c>
      <c r="C4" s="1">
        <f t="shared" si="0"/>
        <v>50</v>
      </c>
      <c r="D4" s="1">
        <v>1060</v>
      </c>
      <c r="E4" s="1">
        <f t="shared" si="1"/>
        <v>5.750587265161749E-3</v>
      </c>
      <c r="F4" s="12">
        <f t="shared" si="2"/>
        <v>7.4420749892531362</v>
      </c>
      <c r="G4">
        <v>184329</v>
      </c>
    </row>
    <row r="5" spans="1:13" x14ac:dyDescent="0.25">
      <c r="A5" s="3">
        <v>4</v>
      </c>
      <c r="B5" s="1">
        <v>3</v>
      </c>
      <c r="C5" s="1">
        <f t="shared" si="0"/>
        <v>51</v>
      </c>
      <c r="D5" s="1">
        <v>833</v>
      </c>
      <c r="E5" s="1">
        <f t="shared" si="1"/>
        <v>4.5190935772450348E-3</v>
      </c>
      <c r="F5" s="12">
        <f t="shared" si="2"/>
        <v>7.789750853338151</v>
      </c>
      <c r="G5">
        <v>184329</v>
      </c>
    </row>
    <row r="6" spans="1:13" x14ac:dyDescent="0.25">
      <c r="A6" s="3">
        <v>5</v>
      </c>
      <c r="B6" s="1">
        <v>4</v>
      </c>
      <c r="C6" s="1">
        <f t="shared" si="0"/>
        <v>52</v>
      </c>
      <c r="D6" s="1">
        <v>932</v>
      </c>
      <c r="E6" s="1">
        <f t="shared" si="1"/>
        <v>5.0561767274818394E-3</v>
      </c>
      <c r="F6" s="12">
        <f t="shared" si="2"/>
        <v>7.6277373940494178</v>
      </c>
      <c r="G6">
        <v>184329</v>
      </c>
    </row>
    <row r="7" spans="1:13" x14ac:dyDescent="0.25">
      <c r="A7" s="3">
        <v>6</v>
      </c>
      <c r="B7" s="1">
        <v>5</v>
      </c>
      <c r="C7" s="1">
        <f t="shared" si="0"/>
        <v>53</v>
      </c>
      <c r="D7" s="1">
        <v>598</v>
      </c>
      <c r="E7" s="1">
        <f t="shared" si="1"/>
        <v>3.2441992307233264E-3</v>
      </c>
      <c r="F7" s="12">
        <f t="shared" si="2"/>
        <v>8.2679218645055936</v>
      </c>
      <c r="G7">
        <v>184329</v>
      </c>
    </row>
    <row r="8" spans="1:13" x14ac:dyDescent="0.25">
      <c r="A8" s="3">
        <v>7</v>
      </c>
      <c r="B8" s="1">
        <v>6</v>
      </c>
      <c r="C8" s="1">
        <f t="shared" si="0"/>
        <v>54</v>
      </c>
      <c r="D8" s="1">
        <v>600</v>
      </c>
      <c r="E8" s="1">
        <f t="shared" si="1"/>
        <v>3.255049395374575E-3</v>
      </c>
      <c r="F8" s="12">
        <f t="shared" si="2"/>
        <v>8.2631048482078171</v>
      </c>
      <c r="G8">
        <v>184329</v>
      </c>
    </row>
    <row r="9" spans="1:13" x14ac:dyDescent="0.25">
      <c r="A9" s="3">
        <v>8</v>
      </c>
      <c r="B9" s="1">
        <v>7</v>
      </c>
      <c r="C9" s="1">
        <f t="shared" si="0"/>
        <v>55</v>
      </c>
      <c r="D9" s="1">
        <v>637</v>
      </c>
      <c r="E9" s="1">
        <f t="shared" si="1"/>
        <v>3.4557774414226737E-3</v>
      </c>
      <c r="F9" s="12">
        <f t="shared" si="2"/>
        <v>8.1767739764473983</v>
      </c>
      <c r="G9">
        <v>184329</v>
      </c>
    </row>
    <row r="10" spans="1:13" x14ac:dyDescent="0.25">
      <c r="A10" s="3">
        <v>9</v>
      </c>
      <c r="B10" s="1">
        <v>8</v>
      </c>
      <c r="C10" s="1">
        <f t="shared" si="0"/>
        <v>56</v>
      </c>
      <c r="D10" s="1">
        <v>461</v>
      </c>
      <c r="E10" s="1">
        <f t="shared" si="1"/>
        <v>2.5009629521127981E-3</v>
      </c>
      <c r="F10" s="12">
        <f t="shared" si="2"/>
        <v>8.6433005982743598</v>
      </c>
      <c r="G10">
        <v>184329</v>
      </c>
    </row>
    <row r="11" spans="1:13" x14ac:dyDescent="0.25">
      <c r="A11" s="3">
        <v>10</v>
      </c>
      <c r="B11" s="1">
        <v>9</v>
      </c>
      <c r="C11" s="1">
        <f t="shared" si="0"/>
        <v>57</v>
      </c>
      <c r="D11" s="1">
        <v>2439</v>
      </c>
      <c r="E11" s="1">
        <f t="shared" si="1"/>
        <v>1.3231775792197647E-2</v>
      </c>
      <c r="F11" s="12">
        <f t="shared" si="2"/>
        <v>6.2398494959075137</v>
      </c>
      <c r="G11">
        <v>184329</v>
      </c>
    </row>
    <row r="12" spans="1:13" x14ac:dyDescent="0.25">
      <c r="A12" s="3">
        <v>11</v>
      </c>
      <c r="B12" s="1" t="s">
        <v>9</v>
      </c>
      <c r="C12" s="1">
        <f t="shared" si="0"/>
        <v>233</v>
      </c>
      <c r="D12" s="1">
        <v>1940</v>
      </c>
      <c r="E12" s="1">
        <f t="shared" si="1"/>
        <v>1.0524659711711125E-2</v>
      </c>
      <c r="F12" s="12">
        <f t="shared" si="2"/>
        <v>6.570082601629208</v>
      </c>
      <c r="G12">
        <v>184329</v>
      </c>
    </row>
    <row r="13" spans="1:13" x14ac:dyDescent="0.25">
      <c r="A13" s="3">
        <v>12</v>
      </c>
      <c r="B13" s="1" t="s">
        <v>10</v>
      </c>
      <c r="C13" s="1">
        <f t="shared" si="0"/>
        <v>246</v>
      </c>
      <c r="D13" s="1">
        <v>1716</v>
      </c>
      <c r="E13" s="1">
        <f t="shared" si="1"/>
        <v>9.3094412707712838E-3</v>
      </c>
      <c r="F13" s="12">
        <f t="shared" si="2"/>
        <v>6.7470897012041515</v>
      </c>
      <c r="G13">
        <v>184329</v>
      </c>
    </row>
    <row r="14" spans="1:13" x14ac:dyDescent="0.25">
      <c r="A14" s="3">
        <v>13</v>
      </c>
      <c r="B14" s="1" t="s">
        <v>11</v>
      </c>
      <c r="C14" s="1">
        <f t="shared" si="0"/>
        <v>243</v>
      </c>
      <c r="D14" s="1">
        <v>3518</v>
      </c>
      <c r="E14" s="1">
        <f t="shared" si="1"/>
        <v>1.9085439621546258E-2</v>
      </c>
      <c r="F14" s="12">
        <f t="shared" si="2"/>
        <v>5.7113837712317368</v>
      </c>
      <c r="G14">
        <v>184329</v>
      </c>
    </row>
    <row r="15" spans="1:13" x14ac:dyDescent="0.25">
      <c r="A15" s="3">
        <v>14</v>
      </c>
      <c r="B15" s="1" t="s">
        <v>12</v>
      </c>
      <c r="C15" s="1">
        <f t="shared" si="0"/>
        <v>234</v>
      </c>
      <c r="D15" s="1">
        <v>3761</v>
      </c>
      <c r="E15" s="1">
        <f t="shared" si="1"/>
        <v>2.040373462667296E-2</v>
      </c>
      <c r="F15" s="12">
        <f t="shared" si="2"/>
        <v>5.6150229476633911</v>
      </c>
      <c r="G15">
        <v>184329</v>
      </c>
    </row>
    <row r="16" spans="1:13" x14ac:dyDescent="0.25">
      <c r="A16" s="3">
        <v>15</v>
      </c>
      <c r="B16" s="1" t="s">
        <v>13</v>
      </c>
      <c r="C16" s="1">
        <f t="shared" si="0"/>
        <v>229</v>
      </c>
      <c r="D16" s="1">
        <v>11806</v>
      </c>
      <c r="E16" s="1">
        <f t="shared" si="1"/>
        <v>6.4048521936320379E-2</v>
      </c>
      <c r="F16" s="12">
        <f t="shared" si="2"/>
        <v>3.9646909122561311</v>
      </c>
      <c r="G16">
        <v>184329</v>
      </c>
    </row>
    <row r="17" spans="1:7" x14ac:dyDescent="0.25">
      <c r="A17" s="3">
        <v>16</v>
      </c>
      <c r="B17" s="1" t="s">
        <v>14</v>
      </c>
      <c r="C17" s="1">
        <f t="shared" si="0"/>
        <v>237</v>
      </c>
      <c r="D17" s="1">
        <v>9628</v>
      </c>
      <c r="E17" s="1">
        <f t="shared" si="1"/>
        <v>5.2232692631110675E-2</v>
      </c>
      <c r="F17" s="12">
        <f t="shared" si="2"/>
        <v>4.2589031122292011</v>
      </c>
      <c r="G17">
        <v>184329</v>
      </c>
    </row>
    <row r="18" spans="1:7" x14ac:dyDescent="0.25">
      <c r="A18" s="3">
        <v>17</v>
      </c>
      <c r="B18" s="1" t="s">
        <v>7</v>
      </c>
      <c r="C18" s="1">
        <f t="shared" si="0"/>
        <v>227</v>
      </c>
      <c r="D18" s="1">
        <v>1822</v>
      </c>
      <c r="E18" s="1">
        <f t="shared" si="1"/>
        <v>9.8844999972874589E-3</v>
      </c>
      <c r="F18" s="12">
        <f t="shared" si="2"/>
        <v>6.6606162949016472</v>
      </c>
      <c r="G18">
        <v>184329</v>
      </c>
    </row>
    <row r="19" spans="1:7" x14ac:dyDescent="0.25">
      <c r="A19" s="3">
        <v>18</v>
      </c>
      <c r="B19" s="1" t="s">
        <v>15</v>
      </c>
      <c r="C19" s="1">
        <f t="shared" si="0"/>
        <v>248</v>
      </c>
      <c r="D19" s="1">
        <v>811</v>
      </c>
      <c r="E19" s="1">
        <f t="shared" si="1"/>
        <v>4.3997417660813004E-3</v>
      </c>
      <c r="F19" s="12">
        <f t="shared" si="2"/>
        <v>7.8283654344864244</v>
      </c>
      <c r="G19">
        <v>184329</v>
      </c>
    </row>
    <row r="20" spans="1:7" x14ac:dyDescent="0.25">
      <c r="A20" s="3">
        <v>19</v>
      </c>
      <c r="B20" s="1" t="s">
        <v>16</v>
      </c>
      <c r="C20" s="1">
        <f t="shared" si="0"/>
        <v>249</v>
      </c>
      <c r="D20" s="1">
        <v>455</v>
      </c>
      <c r="E20" s="1">
        <f t="shared" si="1"/>
        <v>2.4684124581590525E-3</v>
      </c>
      <c r="F20" s="12">
        <f t="shared" si="2"/>
        <v>8.6622008036176386</v>
      </c>
      <c r="G20">
        <v>184329</v>
      </c>
    </row>
    <row r="21" spans="1:7" x14ac:dyDescent="0.25">
      <c r="A21" s="3">
        <v>20</v>
      </c>
      <c r="B21" s="1" t="s">
        <v>17</v>
      </c>
      <c r="C21" s="1">
        <f t="shared" si="0"/>
        <v>231</v>
      </c>
      <c r="D21" s="1">
        <v>2221</v>
      </c>
      <c r="E21" s="1">
        <f t="shared" si="1"/>
        <v>1.2049107845211552E-2</v>
      </c>
      <c r="F21" s="12">
        <f t="shared" si="2"/>
        <v>6.3749298611567164</v>
      </c>
      <c r="G21">
        <v>184329</v>
      </c>
    </row>
    <row r="22" spans="1:7" x14ac:dyDescent="0.25">
      <c r="A22" s="3">
        <v>21</v>
      </c>
      <c r="B22" s="1" t="s">
        <v>18</v>
      </c>
      <c r="C22" s="1">
        <f t="shared" si="0"/>
        <v>245</v>
      </c>
      <c r="D22" s="1">
        <v>1227</v>
      </c>
      <c r="E22" s="1">
        <f t="shared" si="1"/>
        <v>6.6565760135410051E-3</v>
      </c>
      <c r="F22" s="12">
        <f t="shared" si="2"/>
        <v>7.2310040050407931</v>
      </c>
      <c r="G22">
        <v>184329</v>
      </c>
    </row>
    <row r="23" spans="1:7" x14ac:dyDescent="0.25">
      <c r="A23" s="3">
        <v>22</v>
      </c>
      <c r="B23" s="1" t="s">
        <v>19</v>
      </c>
      <c r="C23" s="1">
        <f t="shared" si="0"/>
        <v>250</v>
      </c>
      <c r="D23" s="1">
        <v>22</v>
      </c>
      <c r="E23" s="1">
        <f t="shared" si="1"/>
        <v>1.1935181116373441E-4</v>
      </c>
      <c r="F23" s="12">
        <f t="shared" si="2"/>
        <v>13.0324919200664</v>
      </c>
      <c r="G23">
        <v>184329</v>
      </c>
    </row>
    <row r="24" spans="1:7" x14ac:dyDescent="0.25">
      <c r="A24" s="3">
        <v>23</v>
      </c>
      <c r="B24" s="1" t="s">
        <v>20</v>
      </c>
      <c r="C24" s="1">
        <f t="shared" si="0"/>
        <v>244</v>
      </c>
      <c r="D24" s="1">
        <v>1025</v>
      </c>
      <c r="E24" s="1">
        <f t="shared" si="1"/>
        <v>5.5607093837648988E-3</v>
      </c>
      <c r="F24" s="12">
        <f t="shared" si="2"/>
        <v>7.4905153443108903</v>
      </c>
      <c r="G24">
        <v>184329</v>
      </c>
    </row>
    <row r="25" spans="1:7" x14ac:dyDescent="0.25">
      <c r="A25" s="3">
        <v>24</v>
      </c>
      <c r="B25" s="1" t="s">
        <v>21</v>
      </c>
      <c r="C25" s="1">
        <f t="shared" si="0"/>
        <v>251</v>
      </c>
      <c r="D25" s="1">
        <v>2333</v>
      </c>
      <c r="E25" s="1">
        <f t="shared" si="1"/>
        <v>1.2656717065681472E-2</v>
      </c>
      <c r="F25" s="12">
        <f t="shared" si="2"/>
        <v>6.3039529467194981</v>
      </c>
      <c r="G25">
        <v>184329</v>
      </c>
    </row>
    <row r="26" spans="1:7" x14ac:dyDescent="0.25">
      <c r="A26" s="3">
        <v>25</v>
      </c>
      <c r="B26" s="1" t="s">
        <v>6</v>
      </c>
      <c r="C26" s="1">
        <f t="shared" si="0"/>
        <v>226</v>
      </c>
      <c r="D26" s="1">
        <v>4671</v>
      </c>
      <c r="E26" s="1">
        <f t="shared" si="1"/>
        <v>2.5340559542991064E-2</v>
      </c>
      <c r="F26" s="12">
        <f t="shared" si="2"/>
        <v>5.3024078089035047</v>
      </c>
      <c r="G26">
        <v>184329</v>
      </c>
    </row>
    <row r="27" spans="1:7" x14ac:dyDescent="0.25">
      <c r="A27" s="3">
        <v>26</v>
      </c>
      <c r="B27" s="1" t="s">
        <v>4</v>
      </c>
      <c r="C27" s="1">
        <f t="shared" si="0"/>
        <v>224</v>
      </c>
      <c r="D27" s="1">
        <v>10322</v>
      </c>
      <c r="E27" s="1">
        <f t="shared" si="1"/>
        <v>5.5997699765093938E-2</v>
      </c>
      <c r="F27" s="12">
        <f t="shared" si="2"/>
        <v>4.1584886234196476</v>
      </c>
      <c r="G27">
        <v>184329</v>
      </c>
    </row>
    <row r="28" spans="1:7" x14ac:dyDescent="0.25">
      <c r="A28" s="3">
        <v>27</v>
      </c>
      <c r="B28" s="1" t="s">
        <v>22</v>
      </c>
      <c r="C28" s="1">
        <f t="shared" si="0"/>
        <v>239</v>
      </c>
      <c r="D28" s="1">
        <v>3452</v>
      </c>
      <c r="E28" s="1">
        <f t="shared" si="1"/>
        <v>1.8727384188055054E-2</v>
      </c>
      <c r="F28" s="12">
        <f t="shared" si="2"/>
        <v>5.738706789524743</v>
      </c>
      <c r="G28">
        <v>184329</v>
      </c>
    </row>
    <row r="29" spans="1:7" x14ac:dyDescent="0.25">
      <c r="A29" s="3">
        <v>28</v>
      </c>
      <c r="B29" s="1" t="s">
        <v>23</v>
      </c>
      <c r="C29" s="1">
        <f t="shared" si="0"/>
        <v>240</v>
      </c>
      <c r="D29" s="1">
        <v>6626</v>
      </c>
      <c r="E29" s="1">
        <f t="shared" si="1"/>
        <v>3.5946595489586557E-2</v>
      </c>
      <c r="F29" s="12">
        <f t="shared" si="2"/>
        <v>4.7980010506226831</v>
      </c>
      <c r="G29">
        <v>184329</v>
      </c>
    </row>
    <row r="30" spans="1:7" x14ac:dyDescent="0.25">
      <c r="A30" s="3">
        <v>29</v>
      </c>
      <c r="B30" s="1" t="s">
        <v>24</v>
      </c>
      <c r="C30" s="1">
        <f t="shared" si="0"/>
        <v>238</v>
      </c>
      <c r="D30" s="1">
        <v>11602</v>
      </c>
      <c r="E30" s="1">
        <f t="shared" si="1"/>
        <v>6.2941805141893029E-2</v>
      </c>
      <c r="F30" s="12">
        <f t="shared" si="2"/>
        <v>3.989837634717794</v>
      </c>
      <c r="G30">
        <v>184329</v>
      </c>
    </row>
    <row r="31" spans="1:7" x14ac:dyDescent="0.25">
      <c r="A31" s="3">
        <v>30</v>
      </c>
      <c r="B31" s="1" t="s">
        <v>25</v>
      </c>
      <c r="C31" s="1">
        <f t="shared" si="0"/>
        <v>235</v>
      </c>
      <c r="D31" s="1">
        <v>4868</v>
      </c>
      <c r="E31" s="1">
        <f t="shared" si="1"/>
        <v>2.6409300761139051E-2</v>
      </c>
      <c r="F31" s="12">
        <f t="shared" si="2"/>
        <v>5.2428100859899693</v>
      </c>
      <c r="G31">
        <v>184329</v>
      </c>
    </row>
    <row r="32" spans="1:7" x14ac:dyDescent="0.25">
      <c r="A32" s="3">
        <v>31</v>
      </c>
      <c r="B32" s="1" t="s">
        <v>8</v>
      </c>
      <c r="C32" s="1">
        <f t="shared" si="0"/>
        <v>228</v>
      </c>
      <c r="D32" s="1">
        <v>3238</v>
      </c>
      <c r="E32" s="1">
        <f t="shared" si="1"/>
        <v>1.7566416570371456E-2</v>
      </c>
      <c r="F32" s="12">
        <f t="shared" si="2"/>
        <v>5.8310362684011308</v>
      </c>
      <c r="G32">
        <v>184329</v>
      </c>
    </row>
    <row r="33" spans="1:7" x14ac:dyDescent="0.25">
      <c r="A33" s="3">
        <v>32</v>
      </c>
      <c r="B33" s="1" t="s">
        <v>26</v>
      </c>
      <c r="C33" s="1">
        <f t="shared" si="0"/>
        <v>230</v>
      </c>
      <c r="D33" s="1">
        <v>738</v>
      </c>
      <c r="E33" s="1">
        <f t="shared" si="1"/>
        <v>4.0037107563107273E-3</v>
      </c>
      <c r="F33" s="12">
        <f t="shared" si="2"/>
        <v>7.9644465326433016</v>
      </c>
      <c r="G33">
        <v>184329</v>
      </c>
    </row>
    <row r="34" spans="1:7" x14ac:dyDescent="0.25">
      <c r="A34" s="3">
        <v>33</v>
      </c>
      <c r="B34" s="1" t="s">
        <v>27</v>
      </c>
      <c r="C34" s="1">
        <f t="shared" si="0"/>
        <v>253</v>
      </c>
      <c r="D34" s="1">
        <v>235</v>
      </c>
      <c r="E34" s="1">
        <f t="shared" si="1"/>
        <v>1.2748943465217084E-3</v>
      </c>
      <c r="F34" s="12">
        <f t="shared" si="2"/>
        <v>9.6154065921386973</v>
      </c>
      <c r="G34">
        <v>184329</v>
      </c>
    </row>
    <row r="35" spans="1:7" x14ac:dyDescent="0.25">
      <c r="A35" s="3">
        <v>34</v>
      </c>
      <c r="B35" s="1" t="s">
        <v>28</v>
      </c>
      <c r="C35" s="1">
        <f t="shared" si="0"/>
        <v>255</v>
      </c>
      <c r="D35" s="1">
        <v>2907</v>
      </c>
      <c r="E35" s="1">
        <f t="shared" si="1"/>
        <v>1.5770714320589813E-2</v>
      </c>
      <c r="F35" s="12">
        <f t="shared" si="2"/>
        <v>5.9866081825674611</v>
      </c>
      <c r="G35">
        <v>184329</v>
      </c>
    </row>
    <row r="36" spans="1:7" x14ac:dyDescent="0.25">
      <c r="A36" s="3">
        <v>35</v>
      </c>
      <c r="B36" s="1" t="s">
        <v>29</v>
      </c>
      <c r="C36" s="1">
        <f t="shared" si="0"/>
        <v>247</v>
      </c>
      <c r="D36" s="1">
        <v>2666</v>
      </c>
      <c r="E36" s="1">
        <f t="shared" si="1"/>
        <v>1.4463269480114361E-2</v>
      </c>
      <c r="F36" s="12">
        <f t="shared" si="2"/>
        <v>6.1114624736147247</v>
      </c>
      <c r="G36">
        <v>184329</v>
      </c>
    </row>
    <row r="37" spans="1:7" x14ac:dyDescent="0.25">
      <c r="A37" s="3">
        <v>36</v>
      </c>
      <c r="B37" s="1" t="s">
        <v>30</v>
      </c>
      <c r="C37" s="1">
        <f t="shared" si="0"/>
        <v>241</v>
      </c>
      <c r="D37" s="1">
        <v>5457</v>
      </c>
      <c r="E37" s="1">
        <f t="shared" si="1"/>
        <v>2.9604674250931759E-2</v>
      </c>
      <c r="F37" s="12">
        <f t="shared" si="2"/>
        <v>5.078031210331055</v>
      </c>
      <c r="G37">
        <v>184329</v>
      </c>
    </row>
    <row r="38" spans="1:7" x14ac:dyDescent="0.25">
      <c r="A38" s="3">
        <v>37</v>
      </c>
      <c r="B38" s="1" t="s">
        <v>31</v>
      </c>
      <c r="C38" s="1">
        <f t="shared" si="0"/>
        <v>236</v>
      </c>
      <c r="D38" s="1">
        <v>5217</v>
      </c>
      <c r="E38" s="1">
        <f t="shared" si="1"/>
        <v>2.8302654492781926E-2</v>
      </c>
      <c r="F38" s="12">
        <f t="shared" si="2"/>
        <v>5.1429188206759546</v>
      </c>
      <c r="G38">
        <v>184329</v>
      </c>
    </row>
    <row r="39" spans="1:7" x14ac:dyDescent="0.25">
      <c r="A39" s="3">
        <v>38</v>
      </c>
      <c r="B39" s="1" t="s">
        <v>32</v>
      </c>
      <c r="C39" s="1">
        <f t="shared" si="0"/>
        <v>232</v>
      </c>
      <c r="D39" s="1">
        <v>12306</v>
      </c>
      <c r="E39" s="1">
        <f t="shared" si="1"/>
        <v>6.6761063099132531E-2</v>
      </c>
      <c r="F39" s="12">
        <f t="shared" si="2"/>
        <v>3.9048492615026893</v>
      </c>
      <c r="G39">
        <v>184329</v>
      </c>
    </row>
    <row r="40" spans="1:7" x14ac:dyDescent="0.25">
      <c r="A40" s="3">
        <v>39</v>
      </c>
      <c r="B40" s="1" t="s">
        <v>33</v>
      </c>
      <c r="C40" s="1">
        <f t="shared" si="0"/>
        <v>242</v>
      </c>
      <c r="D40" s="1">
        <v>7593</v>
      </c>
      <c r="E40" s="1">
        <f t="shared" si="1"/>
        <v>4.1192650098465247E-2</v>
      </c>
      <c r="F40" s="12">
        <f t="shared" si="2"/>
        <v>4.6014692458718569</v>
      </c>
      <c r="G40">
        <v>184329</v>
      </c>
    </row>
    <row r="41" spans="1:7" x14ac:dyDescent="0.25">
      <c r="A41" s="3">
        <v>40</v>
      </c>
      <c r="B41" s="1" t="s">
        <v>34</v>
      </c>
      <c r="C41" s="1">
        <f t="shared" si="0"/>
        <v>252</v>
      </c>
      <c r="D41" s="1">
        <v>1673</v>
      </c>
      <c r="E41" s="1">
        <f t="shared" si="1"/>
        <v>9.0761627307694402E-3</v>
      </c>
      <c r="F41" s="12">
        <f t="shared" si="2"/>
        <v>6.7837018086653451</v>
      </c>
      <c r="G41">
        <v>184329</v>
      </c>
    </row>
    <row r="42" spans="1:7" x14ac:dyDescent="0.25">
      <c r="A42" s="3">
        <v>41</v>
      </c>
      <c r="B42" s="1" t="s">
        <v>5</v>
      </c>
      <c r="C42" s="1">
        <f t="shared" si="0"/>
        <v>225</v>
      </c>
      <c r="D42" s="1">
        <v>1146</v>
      </c>
      <c r="E42" s="1">
        <f t="shared" si="1"/>
        <v>6.2171443451654379E-3</v>
      </c>
      <c r="F42" s="12">
        <f t="shared" si="2"/>
        <v>7.3295322099467937</v>
      </c>
      <c r="G42">
        <v>184329</v>
      </c>
    </row>
    <row r="43" spans="1:7" x14ac:dyDescent="0.25">
      <c r="A43" s="3">
        <v>42</v>
      </c>
      <c r="B43" s="1" t="s">
        <v>35</v>
      </c>
      <c r="C43" s="1">
        <f t="shared" si="0"/>
        <v>254</v>
      </c>
      <c r="D43" s="1">
        <v>908</v>
      </c>
      <c r="E43" s="1">
        <f t="shared" si="1"/>
        <v>4.9259747516668569E-3</v>
      </c>
      <c r="F43" s="12">
        <f t="shared" si="2"/>
        <v>7.6653750514127834</v>
      </c>
      <c r="G43">
        <v>184329</v>
      </c>
    </row>
    <row r="44" spans="1:7" x14ac:dyDescent="0.25">
      <c r="A44" s="3">
        <v>43</v>
      </c>
      <c r="B44" s="1" t="s">
        <v>36</v>
      </c>
      <c r="C44" s="1">
        <f t="shared" si="0"/>
        <v>46</v>
      </c>
      <c r="D44" s="1">
        <v>6205</v>
      </c>
      <c r="E44" s="1">
        <f t="shared" si="1"/>
        <v>3.3662635830498729E-2</v>
      </c>
      <c r="F44" s="12">
        <f t="shared" si="2"/>
        <v>4.8927080436859782</v>
      </c>
      <c r="G44">
        <v>184329</v>
      </c>
    </row>
    <row r="45" spans="1:7" x14ac:dyDescent="0.25">
      <c r="A45" s="3">
        <v>44</v>
      </c>
      <c r="B45" s="1" t="s">
        <v>37</v>
      </c>
      <c r="C45" s="1">
        <f t="shared" si="0"/>
        <v>44</v>
      </c>
      <c r="D45" s="1">
        <v>3678</v>
      </c>
      <c r="E45" s="1">
        <f t="shared" si="1"/>
        <v>1.9953452793646142E-2</v>
      </c>
      <c r="F45" s="12">
        <f t="shared" si="2"/>
        <v>5.64721777429176</v>
      </c>
      <c r="G45">
        <v>184329</v>
      </c>
    </row>
    <row r="46" spans="1:7" x14ac:dyDescent="0.25">
      <c r="A46" s="3">
        <v>45</v>
      </c>
      <c r="B46" s="1" t="s">
        <v>38</v>
      </c>
      <c r="C46" s="1">
        <f t="shared" si="0"/>
        <v>58</v>
      </c>
      <c r="D46" s="1">
        <v>781</v>
      </c>
      <c r="E46" s="1">
        <f t="shared" si="1"/>
        <v>4.2369892963125717E-3</v>
      </c>
      <c r="F46" s="12">
        <f t="shared" si="2"/>
        <v>7.882744800561718</v>
      </c>
      <c r="G46">
        <v>184329</v>
      </c>
    </row>
    <row r="47" spans="1:7" x14ac:dyDescent="0.25">
      <c r="A47" s="3">
        <v>46</v>
      </c>
      <c r="B47" s="1" t="s">
        <v>39</v>
      </c>
      <c r="C47" s="1">
        <f t="shared" si="0"/>
        <v>59</v>
      </c>
      <c r="D47" s="1">
        <v>667</v>
      </c>
      <c r="E47" s="1">
        <f t="shared" si="1"/>
        <v>3.6185299111914024E-3</v>
      </c>
      <c r="F47" s="12">
        <f t="shared" si="2"/>
        <v>8.1103805875191135</v>
      </c>
      <c r="G47">
        <v>184329</v>
      </c>
    </row>
    <row r="48" spans="1:7" x14ac:dyDescent="0.25">
      <c r="A48" s="3">
        <v>47</v>
      </c>
      <c r="B48" s="1" t="s">
        <v>40</v>
      </c>
      <c r="C48" s="1">
        <f t="shared" si="0"/>
        <v>45</v>
      </c>
      <c r="D48" s="1">
        <v>1058</v>
      </c>
      <c r="E48" s="1">
        <f t="shared" si="1"/>
        <v>5.7397371005105001E-3</v>
      </c>
      <c r="F48" s="12">
        <f t="shared" si="2"/>
        <v>7.4447996265896714</v>
      </c>
      <c r="G48">
        <v>184329</v>
      </c>
    </row>
    <row r="49" spans="1:7" x14ac:dyDescent="0.25">
      <c r="A49" s="3">
        <v>48</v>
      </c>
      <c r="B49" s="1" t="s">
        <v>42</v>
      </c>
      <c r="C49" s="1">
        <f t="shared" si="0"/>
        <v>40</v>
      </c>
      <c r="D49" s="1">
        <v>1554</v>
      </c>
      <c r="E49" s="1">
        <f t="shared" si="1"/>
        <v>8.4305779340201493E-3</v>
      </c>
      <c r="F49" s="12">
        <f t="shared" si="2"/>
        <v>6.8901527502959876</v>
      </c>
      <c r="G49">
        <v>184329</v>
      </c>
    </row>
    <row r="50" spans="1:7" ht="15.75" thickBot="1" x14ac:dyDescent="0.3">
      <c r="A50" s="3">
        <v>49</v>
      </c>
      <c r="B50" s="5" t="s">
        <v>41</v>
      </c>
      <c r="C50" s="5">
        <f t="shared" si="0"/>
        <v>32</v>
      </c>
      <c r="D50" s="5">
        <v>30743</v>
      </c>
      <c r="E50" s="5">
        <f t="shared" si="1"/>
        <v>0.1667833059366676</v>
      </c>
      <c r="F50" s="6">
        <f t="shared" si="2"/>
        <v>2.5839532044722908</v>
      </c>
      <c r="G50">
        <v>184329</v>
      </c>
    </row>
    <row r="51" spans="1:7" ht="17.25" customHeight="1" thickBot="1" x14ac:dyDescent="0.3">
      <c r="C51" s="7" t="s">
        <v>43</v>
      </c>
      <c r="D51" s="9">
        <f>SUM(D2:D50)</f>
        <v>184329</v>
      </c>
    </row>
    <row r="52" spans="1:7" ht="15.75" thickBot="1" x14ac:dyDescent="0.3">
      <c r="D52" s="8" t="s">
        <v>45</v>
      </c>
      <c r="E52" s="9">
        <f>SUM(E2:E50)</f>
        <v>0.99999999999999989</v>
      </c>
    </row>
    <row r="53" spans="1:7" ht="15.75" thickBot="1" x14ac:dyDescent="0.3">
      <c r="E53" s="9" t="s">
        <v>44</v>
      </c>
      <c r="F53" s="9">
        <f>AVERAGE(F2:F50)</f>
        <v>6.5422988174900603</v>
      </c>
    </row>
    <row r="54" spans="1:7" ht="15.75" thickBot="1" x14ac:dyDescent="0.3">
      <c r="E54" s="19" t="s">
        <v>54</v>
      </c>
      <c r="F54" s="9">
        <f>LOG(1/49, 2) * (-1)</f>
        <v>5.6147098441152092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topLeftCell="B1" zoomScale="130" zoomScaleNormal="130" workbookViewId="0">
      <selection activeCell="M18" sqref="M18"/>
    </sheetView>
  </sheetViews>
  <sheetFormatPr defaultRowHeight="15" x14ac:dyDescent="0.25"/>
  <cols>
    <col min="3" max="3" width="13" customWidth="1"/>
    <col min="5" max="5" width="13.140625" customWidth="1"/>
    <col min="12" max="12" width="15.5703125" customWidth="1"/>
    <col min="13" max="13" width="25.140625" customWidth="1"/>
  </cols>
  <sheetData>
    <row r="1" spans="1:19" ht="50.25" customHeight="1" thickBot="1" x14ac:dyDescent="0.3">
      <c r="A1" s="13" t="s">
        <v>0</v>
      </c>
      <c r="B1" s="14" t="s">
        <v>1</v>
      </c>
      <c r="C1" s="14" t="s">
        <v>2</v>
      </c>
      <c r="D1" s="17" t="s">
        <v>53</v>
      </c>
      <c r="E1" s="17" t="s">
        <v>52</v>
      </c>
      <c r="F1" s="15" t="s">
        <v>3</v>
      </c>
      <c r="G1">
        <f>SUM(D2:D50)</f>
        <v>184329</v>
      </c>
      <c r="K1" s="9" t="s">
        <v>1</v>
      </c>
      <c r="L1" s="25" t="s">
        <v>55</v>
      </c>
      <c r="M1" s="25" t="s">
        <v>56</v>
      </c>
    </row>
    <row r="2" spans="1:19" ht="15.75" thickBot="1" x14ac:dyDescent="0.3">
      <c r="A2" s="10">
        <v>1</v>
      </c>
      <c r="B2" s="11">
        <v>0</v>
      </c>
      <c r="C2" s="11">
        <f>CODE(B2)</f>
        <v>48</v>
      </c>
      <c r="D2" s="11">
        <v>2447</v>
      </c>
      <c r="E2" s="11">
        <f>D2/G2</f>
        <v>1.3275176450802641E-2</v>
      </c>
      <c r="F2" s="12">
        <f>LOG(1/E2, 2)</f>
        <v>6.2351251526243079</v>
      </c>
      <c r="G2">
        <v>184329</v>
      </c>
      <c r="K2" s="10" t="s">
        <v>41</v>
      </c>
      <c r="L2" s="26" t="s">
        <v>57</v>
      </c>
      <c r="M2" s="12">
        <v>0.16678330593666801</v>
      </c>
      <c r="N2" s="30"/>
      <c r="O2" s="30"/>
      <c r="P2" s="9"/>
    </row>
    <row r="3" spans="1:19" ht="15.75" thickBot="1" x14ac:dyDescent="0.3">
      <c r="A3" s="3">
        <v>2</v>
      </c>
      <c r="B3" s="1">
        <v>1</v>
      </c>
      <c r="C3" s="1">
        <f t="shared" ref="C3:C50" si="0">CODE(B3)</f>
        <v>49</v>
      </c>
      <c r="D3" s="1">
        <v>1726</v>
      </c>
      <c r="E3" s="1">
        <f t="shared" ref="E3:E50" si="1">D3/G3</f>
        <v>9.3636920940275269E-3</v>
      </c>
      <c r="F3" s="12">
        <f t="shared" ref="F3:F50" si="2">LOG(1/E3, 2)</f>
        <v>6.738706789524743</v>
      </c>
      <c r="G3">
        <v>184329</v>
      </c>
      <c r="K3" s="3" t="s">
        <v>32</v>
      </c>
      <c r="L3" s="27" t="s">
        <v>58</v>
      </c>
      <c r="M3" s="24">
        <v>6.6761063099132531E-2</v>
      </c>
      <c r="N3" s="31"/>
      <c r="O3" s="8">
        <f>SUM(M2:M3)</f>
        <v>0.23354436903580056</v>
      </c>
      <c r="P3" s="9"/>
    </row>
    <row r="4" spans="1:19" ht="15.75" thickBot="1" x14ac:dyDescent="0.3">
      <c r="A4" s="3">
        <v>3</v>
      </c>
      <c r="B4" s="1">
        <v>2</v>
      </c>
      <c r="C4" s="1">
        <f t="shared" si="0"/>
        <v>50</v>
      </c>
      <c r="D4" s="1">
        <v>1060</v>
      </c>
      <c r="E4" s="1">
        <f t="shared" si="1"/>
        <v>5.750587265161749E-3</v>
      </c>
      <c r="F4" s="12">
        <f t="shared" si="2"/>
        <v>7.4420749892531362</v>
      </c>
      <c r="G4">
        <v>184329</v>
      </c>
      <c r="K4" s="3" t="s">
        <v>13</v>
      </c>
      <c r="L4" s="27" t="s">
        <v>68</v>
      </c>
      <c r="M4" s="24">
        <v>6.4048521936320379E-2</v>
      </c>
      <c r="N4" s="31"/>
      <c r="O4" s="30">
        <f>SUM(M4:M8)</f>
        <v>0.27641336957288326</v>
      </c>
      <c r="Q4" s="9"/>
    </row>
    <row r="5" spans="1:19" ht="15.75" thickBot="1" x14ac:dyDescent="0.3">
      <c r="A5" s="3">
        <v>4</v>
      </c>
      <c r="B5" s="1">
        <v>3</v>
      </c>
      <c r="C5" s="1">
        <f t="shared" si="0"/>
        <v>51</v>
      </c>
      <c r="D5" s="1">
        <v>833</v>
      </c>
      <c r="E5" s="1">
        <f t="shared" si="1"/>
        <v>4.5190935772450348E-3</v>
      </c>
      <c r="F5" s="12">
        <f t="shared" si="2"/>
        <v>7.789750853338151</v>
      </c>
      <c r="G5">
        <v>184329</v>
      </c>
      <c r="K5" s="3" t="s">
        <v>24</v>
      </c>
      <c r="L5" s="27" t="s">
        <v>69</v>
      </c>
      <c r="M5" s="24">
        <v>6.2941805141893029E-2</v>
      </c>
      <c r="N5" s="31"/>
      <c r="O5" s="31"/>
      <c r="P5" s="29">
        <f>SUM(M4:M5)</f>
        <v>0.12699032707821339</v>
      </c>
      <c r="Q5" s="9"/>
    </row>
    <row r="6" spans="1:19" ht="15.75" thickBot="1" x14ac:dyDescent="0.3">
      <c r="A6" s="3">
        <v>5</v>
      </c>
      <c r="B6" s="1">
        <v>4</v>
      </c>
      <c r="C6" s="1">
        <f t="shared" si="0"/>
        <v>52</v>
      </c>
      <c r="D6" s="1">
        <v>932</v>
      </c>
      <c r="E6" s="1">
        <f t="shared" si="1"/>
        <v>5.0561767274818394E-3</v>
      </c>
      <c r="F6" s="12">
        <f t="shared" si="2"/>
        <v>7.6277373940494178</v>
      </c>
      <c r="G6">
        <v>184329</v>
      </c>
      <c r="K6" s="3" t="s">
        <v>4</v>
      </c>
      <c r="L6" s="27" t="s">
        <v>70</v>
      </c>
      <c r="M6" s="24">
        <v>5.5997699765093938E-2</v>
      </c>
      <c r="N6" s="31"/>
      <c r="O6" s="31"/>
      <c r="P6" s="30">
        <f>SUM(M6:M8)</f>
        <v>0.14942304249466987</v>
      </c>
      <c r="Q6" s="9">
        <f>SUM(M6)</f>
        <v>5.5997699765093938E-2</v>
      </c>
      <c r="R6" s="23"/>
    </row>
    <row r="7" spans="1:19" ht="15.75" thickBot="1" x14ac:dyDescent="0.3">
      <c r="A7" s="3">
        <v>6</v>
      </c>
      <c r="B7" s="1">
        <v>5</v>
      </c>
      <c r="C7" s="1">
        <f t="shared" si="0"/>
        <v>53</v>
      </c>
      <c r="D7" s="1">
        <v>598</v>
      </c>
      <c r="E7" s="1">
        <f t="shared" si="1"/>
        <v>3.2441992307233264E-3</v>
      </c>
      <c r="F7" s="12">
        <f t="shared" si="2"/>
        <v>8.2679218645055936</v>
      </c>
      <c r="G7">
        <v>184329</v>
      </c>
      <c r="K7" s="3" t="s">
        <v>14</v>
      </c>
      <c r="L7" s="27" t="s">
        <v>72</v>
      </c>
      <c r="M7" s="24">
        <v>5.2232692631110675E-2</v>
      </c>
      <c r="N7" s="31"/>
      <c r="O7" s="31"/>
      <c r="P7" s="31"/>
      <c r="Q7" s="30">
        <f>SUM(M7:M8)</f>
        <v>9.3425342729575922E-2</v>
      </c>
      <c r="R7" s="9"/>
    </row>
    <row r="8" spans="1:19" ht="15.75" thickBot="1" x14ac:dyDescent="0.3">
      <c r="A8" s="3">
        <v>7</v>
      </c>
      <c r="B8" s="1">
        <v>6</v>
      </c>
      <c r="C8" s="1">
        <f t="shared" si="0"/>
        <v>54</v>
      </c>
      <c r="D8" s="1">
        <v>600</v>
      </c>
      <c r="E8" s="1">
        <f t="shared" si="1"/>
        <v>3.255049395374575E-3</v>
      </c>
      <c r="F8" s="12">
        <f t="shared" si="2"/>
        <v>8.2631048482078171</v>
      </c>
      <c r="G8">
        <v>184329</v>
      </c>
      <c r="K8" s="3" t="s">
        <v>33</v>
      </c>
      <c r="L8" s="27" t="s">
        <v>71</v>
      </c>
      <c r="M8" s="24">
        <v>4.1192650098465247E-2</v>
      </c>
      <c r="N8" s="8">
        <f>SUM(M2:M8)</f>
        <v>0.50995773860868387</v>
      </c>
      <c r="O8" s="8"/>
      <c r="P8" s="8"/>
      <c r="Q8" s="8"/>
      <c r="R8" s="9"/>
    </row>
    <row r="9" spans="1:19" ht="15.75" thickBot="1" x14ac:dyDescent="0.3">
      <c r="A9" s="3">
        <v>8</v>
      </c>
      <c r="B9" s="1">
        <v>7</v>
      </c>
      <c r="C9" s="1">
        <f t="shared" si="0"/>
        <v>55</v>
      </c>
      <c r="D9" s="1">
        <v>637</v>
      </c>
      <c r="E9" s="1">
        <f t="shared" si="1"/>
        <v>3.4557774414226737E-3</v>
      </c>
      <c r="F9" s="12">
        <f t="shared" si="2"/>
        <v>8.1767739764473983</v>
      </c>
      <c r="G9">
        <v>184329</v>
      </c>
      <c r="K9" s="3" t="s">
        <v>23</v>
      </c>
      <c r="L9" s="27" t="s">
        <v>73</v>
      </c>
      <c r="M9" s="24">
        <v>3.5946595489586557E-2</v>
      </c>
      <c r="N9" s="30">
        <f>SUM(M9:M50)</f>
        <v>0.49004226139131657</v>
      </c>
      <c r="O9" s="30"/>
      <c r="P9" s="30"/>
      <c r="Q9" s="30"/>
      <c r="R9" s="9"/>
    </row>
    <row r="10" spans="1:19" ht="15.75" thickBot="1" x14ac:dyDescent="0.3">
      <c r="A10" s="3">
        <v>9</v>
      </c>
      <c r="B10" s="1">
        <v>8</v>
      </c>
      <c r="C10" s="1">
        <f t="shared" si="0"/>
        <v>56</v>
      </c>
      <c r="D10" s="1">
        <v>461</v>
      </c>
      <c r="E10" s="1">
        <f t="shared" si="1"/>
        <v>2.5009629521127981E-3</v>
      </c>
      <c r="F10" s="12">
        <f t="shared" si="2"/>
        <v>8.6433005982743598</v>
      </c>
      <c r="G10">
        <v>184329</v>
      </c>
      <c r="K10" s="3" t="s">
        <v>36</v>
      </c>
      <c r="L10" s="27" t="s">
        <v>74</v>
      </c>
      <c r="M10" s="24">
        <v>3.3662635830498729E-2</v>
      </c>
      <c r="N10" s="31"/>
      <c r="O10" s="31"/>
      <c r="P10" s="31"/>
      <c r="Q10" s="8">
        <f>SUM(M9:M10)</f>
        <v>6.9609231320085285E-2</v>
      </c>
      <c r="R10" s="9"/>
    </row>
    <row r="11" spans="1:19" ht="15.75" thickBot="1" x14ac:dyDescent="0.3">
      <c r="A11" s="3">
        <v>10</v>
      </c>
      <c r="B11" s="1">
        <v>9</v>
      </c>
      <c r="C11" s="1">
        <f t="shared" si="0"/>
        <v>57</v>
      </c>
      <c r="D11" s="1">
        <v>2439</v>
      </c>
      <c r="E11" s="1">
        <f t="shared" si="1"/>
        <v>1.3231775792197647E-2</v>
      </c>
      <c r="F11" s="12">
        <f t="shared" si="2"/>
        <v>6.2398494959075137</v>
      </c>
      <c r="G11">
        <v>184329</v>
      </c>
      <c r="K11" s="3" t="s">
        <v>30</v>
      </c>
      <c r="L11" s="27" t="s">
        <v>75</v>
      </c>
      <c r="M11" s="24">
        <v>2.9604674250931759E-2</v>
      </c>
      <c r="N11" s="31"/>
      <c r="O11" s="31"/>
      <c r="P11" s="31"/>
      <c r="Q11" s="30">
        <f>SUM(M11:M12)</f>
        <v>5.7907328743713682E-2</v>
      </c>
      <c r="R11" s="9"/>
    </row>
    <row r="12" spans="1:19" ht="15.75" thickBot="1" x14ac:dyDescent="0.3">
      <c r="A12" s="3">
        <v>11</v>
      </c>
      <c r="B12" s="1" t="s">
        <v>9</v>
      </c>
      <c r="C12" s="1">
        <f t="shared" si="0"/>
        <v>233</v>
      </c>
      <c r="D12" s="1">
        <v>1940</v>
      </c>
      <c r="E12" s="1">
        <f t="shared" si="1"/>
        <v>1.0524659711711125E-2</v>
      </c>
      <c r="F12" s="12">
        <f t="shared" si="2"/>
        <v>6.570082601629208</v>
      </c>
      <c r="G12">
        <v>184329</v>
      </c>
      <c r="K12" s="3" t="s">
        <v>31</v>
      </c>
      <c r="L12" s="27" t="s">
        <v>76</v>
      </c>
      <c r="M12" s="24">
        <v>2.8302654492781926E-2</v>
      </c>
      <c r="N12" s="31"/>
      <c r="O12" s="31"/>
      <c r="P12" s="8">
        <f>SUM(M9:M12)</f>
        <v>0.12751656006379897</v>
      </c>
      <c r="Q12" s="8"/>
      <c r="R12" s="9"/>
    </row>
    <row r="13" spans="1:19" ht="15.75" thickBot="1" x14ac:dyDescent="0.3">
      <c r="A13" s="3">
        <v>12</v>
      </c>
      <c r="B13" s="1" t="s">
        <v>10</v>
      </c>
      <c r="C13" s="1">
        <f t="shared" si="0"/>
        <v>246</v>
      </c>
      <c r="D13" s="1">
        <v>1716</v>
      </c>
      <c r="E13" s="1">
        <f t="shared" si="1"/>
        <v>9.3094412707712838E-3</v>
      </c>
      <c r="F13" s="12">
        <f t="shared" si="2"/>
        <v>6.7470897012041515</v>
      </c>
      <c r="G13">
        <v>184329</v>
      </c>
      <c r="K13" s="3" t="s">
        <v>25</v>
      </c>
      <c r="L13" s="27" t="s">
        <v>59</v>
      </c>
      <c r="M13" s="24">
        <v>2.6409300761139051E-2</v>
      </c>
      <c r="N13" s="31"/>
      <c r="O13" s="31"/>
      <c r="P13" s="30">
        <f>SUM(M13:M18)</f>
        <v>0.12991987153405052</v>
      </c>
      <c r="Q13" s="30"/>
      <c r="R13" s="9"/>
    </row>
    <row r="14" spans="1:19" ht="15.75" thickBot="1" x14ac:dyDescent="0.3">
      <c r="A14" s="3">
        <v>13</v>
      </c>
      <c r="B14" s="1" t="s">
        <v>11</v>
      </c>
      <c r="C14" s="1">
        <f t="shared" si="0"/>
        <v>243</v>
      </c>
      <c r="D14" s="1">
        <v>3518</v>
      </c>
      <c r="E14" s="1">
        <f t="shared" si="1"/>
        <v>1.9085439621546258E-2</v>
      </c>
      <c r="F14" s="12">
        <f t="shared" si="2"/>
        <v>5.7113837712317368</v>
      </c>
      <c r="G14">
        <v>184329</v>
      </c>
      <c r="K14" s="3" t="s">
        <v>6</v>
      </c>
      <c r="L14" s="27" t="s">
        <v>60</v>
      </c>
      <c r="M14" s="24">
        <v>2.5340559542991064E-2</v>
      </c>
      <c r="N14" s="31"/>
      <c r="O14" s="31"/>
      <c r="P14" s="31"/>
      <c r="Q14" s="8">
        <f>SUM(M13:M14)</f>
        <v>5.1749860304130119E-2</v>
      </c>
      <c r="R14" s="9"/>
    </row>
    <row r="15" spans="1:19" ht="15.75" thickBot="1" x14ac:dyDescent="0.3">
      <c r="A15" s="3">
        <v>14</v>
      </c>
      <c r="B15" s="1" t="s">
        <v>12</v>
      </c>
      <c r="C15" s="1">
        <f t="shared" si="0"/>
        <v>234</v>
      </c>
      <c r="D15" s="1">
        <v>3761</v>
      </c>
      <c r="E15" s="1">
        <f t="shared" si="1"/>
        <v>2.040373462667296E-2</v>
      </c>
      <c r="F15" s="12">
        <f t="shared" si="2"/>
        <v>5.6150229476633911</v>
      </c>
      <c r="G15">
        <v>184329</v>
      </c>
      <c r="K15" s="3" t="s">
        <v>12</v>
      </c>
      <c r="L15" s="27" t="s">
        <v>77</v>
      </c>
      <c r="M15" s="24">
        <v>2.040373462667296E-2</v>
      </c>
      <c r="N15" s="31"/>
      <c r="O15" s="31"/>
      <c r="P15" s="31"/>
      <c r="Q15" s="30">
        <f>SUM(M15:M18)</f>
        <v>7.8170011229920414E-2</v>
      </c>
      <c r="R15" s="30"/>
      <c r="S15" s="9"/>
    </row>
    <row r="16" spans="1:19" ht="15.75" thickBot="1" x14ac:dyDescent="0.3">
      <c r="A16" s="3">
        <v>15</v>
      </c>
      <c r="B16" s="1" t="s">
        <v>13</v>
      </c>
      <c r="C16" s="1">
        <f t="shared" si="0"/>
        <v>229</v>
      </c>
      <c r="D16" s="1">
        <v>11806</v>
      </c>
      <c r="E16" s="1">
        <f t="shared" si="1"/>
        <v>6.4048521936320379E-2</v>
      </c>
      <c r="F16" s="12">
        <f t="shared" si="2"/>
        <v>3.9646909122561311</v>
      </c>
      <c r="G16">
        <v>184329</v>
      </c>
      <c r="K16" s="3" t="s">
        <v>37</v>
      </c>
      <c r="L16" s="27" t="s">
        <v>78</v>
      </c>
      <c r="M16" s="24">
        <v>1.9953452793646142E-2</v>
      </c>
      <c r="N16" s="31"/>
      <c r="O16" s="31"/>
      <c r="P16" s="31"/>
      <c r="Q16" s="31"/>
      <c r="R16" s="8">
        <f>SUM(M15:M16)</f>
        <v>4.0357187420319102E-2</v>
      </c>
      <c r="S16" s="9"/>
    </row>
    <row r="17" spans="1:20" ht="15.75" thickBot="1" x14ac:dyDescent="0.3">
      <c r="A17" s="3">
        <v>16</v>
      </c>
      <c r="B17" s="1" t="s">
        <v>14</v>
      </c>
      <c r="C17" s="1">
        <f t="shared" si="0"/>
        <v>237</v>
      </c>
      <c r="D17" s="1">
        <v>9628</v>
      </c>
      <c r="E17" s="1">
        <f t="shared" si="1"/>
        <v>5.2232692631110675E-2</v>
      </c>
      <c r="F17" s="12">
        <f t="shared" si="2"/>
        <v>4.2589031122292011</v>
      </c>
      <c r="G17">
        <v>184329</v>
      </c>
      <c r="K17" s="3" t="s">
        <v>11</v>
      </c>
      <c r="L17" s="27" t="s">
        <v>79</v>
      </c>
      <c r="M17" s="24">
        <v>1.9085439621546258E-2</v>
      </c>
      <c r="N17" s="31"/>
      <c r="O17" s="31"/>
      <c r="P17" s="31"/>
      <c r="Q17" s="31"/>
      <c r="R17" s="30">
        <f>SUM(M17:M18)</f>
        <v>3.7812823809601312E-2</v>
      </c>
      <c r="S17" s="9"/>
    </row>
    <row r="18" spans="1:20" ht="15.75" thickBot="1" x14ac:dyDescent="0.3">
      <c r="A18" s="3">
        <v>17</v>
      </c>
      <c r="B18" s="1" t="s">
        <v>7</v>
      </c>
      <c r="C18" s="1">
        <f t="shared" si="0"/>
        <v>227</v>
      </c>
      <c r="D18" s="1">
        <v>1822</v>
      </c>
      <c r="E18" s="1">
        <f t="shared" si="1"/>
        <v>9.8844999972874589E-3</v>
      </c>
      <c r="F18" s="12">
        <f t="shared" si="2"/>
        <v>6.6606162949016472</v>
      </c>
      <c r="G18">
        <v>184329</v>
      </c>
      <c r="K18" s="3" t="s">
        <v>22</v>
      </c>
      <c r="L18" s="27" t="s">
        <v>80</v>
      </c>
      <c r="M18" s="24">
        <v>1.8727384188055054E-2</v>
      </c>
      <c r="N18" s="31"/>
      <c r="O18" s="8">
        <f>SUM(M9:M18)</f>
        <v>0.25743643159784951</v>
      </c>
      <c r="P18" s="8"/>
      <c r="Q18" s="8"/>
      <c r="R18" s="8"/>
      <c r="S18" s="9"/>
    </row>
    <row r="19" spans="1:20" ht="15.75" thickBot="1" x14ac:dyDescent="0.3">
      <c r="A19" s="3">
        <v>18</v>
      </c>
      <c r="B19" s="1" t="s">
        <v>15</v>
      </c>
      <c r="C19" s="1">
        <f t="shared" si="0"/>
        <v>248</v>
      </c>
      <c r="D19" s="1">
        <v>811</v>
      </c>
      <c r="E19" s="1">
        <f t="shared" si="1"/>
        <v>4.3997417660813004E-3</v>
      </c>
      <c r="F19" s="12">
        <f t="shared" si="2"/>
        <v>7.8283654344864244</v>
      </c>
      <c r="G19">
        <v>184329</v>
      </c>
      <c r="K19" s="3" t="s">
        <v>8</v>
      </c>
      <c r="L19" s="27" t="s">
        <v>81</v>
      </c>
      <c r="M19" s="24">
        <v>1.7566416570371456E-2</v>
      </c>
      <c r="N19" s="31"/>
      <c r="O19" s="30">
        <f>SUM(M19:M50)</f>
        <v>0.23260582979346717</v>
      </c>
      <c r="P19" s="30"/>
      <c r="Q19" s="30"/>
      <c r="R19" s="30"/>
      <c r="S19" s="9"/>
    </row>
    <row r="20" spans="1:20" ht="15.75" thickBot="1" x14ac:dyDescent="0.3">
      <c r="A20" s="3">
        <v>19</v>
      </c>
      <c r="B20" s="1" t="s">
        <v>16</v>
      </c>
      <c r="C20" s="1">
        <f t="shared" si="0"/>
        <v>249</v>
      </c>
      <c r="D20" s="1">
        <v>455</v>
      </c>
      <c r="E20" s="1">
        <f t="shared" si="1"/>
        <v>2.4684124581590525E-3</v>
      </c>
      <c r="F20" s="12">
        <f t="shared" si="2"/>
        <v>8.6622008036176386</v>
      </c>
      <c r="G20">
        <v>184329</v>
      </c>
      <c r="K20" s="3" t="s">
        <v>28</v>
      </c>
      <c r="L20" s="27" t="s">
        <v>62</v>
      </c>
      <c r="M20" s="24">
        <v>1.5770714320589813E-2</v>
      </c>
      <c r="N20" s="31"/>
      <c r="O20" s="31"/>
      <c r="P20" s="31"/>
      <c r="Q20" s="31"/>
      <c r="R20" s="8">
        <f>SUM(M19:M20)</f>
        <v>3.333713089096127E-2</v>
      </c>
      <c r="S20" s="9"/>
    </row>
    <row r="21" spans="1:20" ht="15.75" thickBot="1" x14ac:dyDescent="0.3">
      <c r="A21" s="3">
        <v>20</v>
      </c>
      <c r="B21" s="1" t="s">
        <v>17</v>
      </c>
      <c r="C21" s="1">
        <f t="shared" si="0"/>
        <v>231</v>
      </c>
      <c r="D21" s="1">
        <v>2221</v>
      </c>
      <c r="E21" s="1">
        <f t="shared" si="1"/>
        <v>1.2049107845211552E-2</v>
      </c>
      <c r="F21" s="12">
        <f t="shared" si="2"/>
        <v>6.3749298611567164</v>
      </c>
      <c r="G21">
        <v>184329</v>
      </c>
      <c r="K21" s="3" t="s">
        <v>29</v>
      </c>
      <c r="L21" s="27" t="s">
        <v>61</v>
      </c>
      <c r="M21" s="24">
        <v>1.4463269480114361E-2</v>
      </c>
      <c r="N21" s="31"/>
      <c r="O21" s="31"/>
      <c r="P21" s="31"/>
      <c r="Q21" s="31"/>
      <c r="R21" s="30">
        <f>SUM(M21:M22)</f>
        <v>2.7738445930917004E-2</v>
      </c>
      <c r="S21" s="9"/>
    </row>
    <row r="22" spans="1:20" ht="15.75" thickBot="1" x14ac:dyDescent="0.3">
      <c r="A22" s="3">
        <v>21</v>
      </c>
      <c r="B22" s="1" t="s">
        <v>18</v>
      </c>
      <c r="C22" s="1">
        <f t="shared" si="0"/>
        <v>245</v>
      </c>
      <c r="D22" s="1">
        <v>1227</v>
      </c>
      <c r="E22" s="1">
        <f t="shared" si="1"/>
        <v>6.6565760135410051E-3</v>
      </c>
      <c r="F22" s="12">
        <f t="shared" si="2"/>
        <v>7.2310040050407931</v>
      </c>
      <c r="G22">
        <v>184329</v>
      </c>
      <c r="K22" s="3">
        <v>0</v>
      </c>
      <c r="L22" s="27" t="s">
        <v>82</v>
      </c>
      <c r="M22" s="24">
        <v>1.3275176450802641E-2</v>
      </c>
      <c r="N22" s="31"/>
      <c r="O22" s="31"/>
      <c r="P22" s="31"/>
      <c r="Q22" s="8">
        <f>SUM(M19:M22)</f>
        <v>6.1075576821878266E-2</v>
      </c>
      <c r="R22" s="8"/>
      <c r="S22" s="9"/>
    </row>
    <row r="23" spans="1:20" ht="15.75" thickBot="1" x14ac:dyDescent="0.3">
      <c r="A23" s="3">
        <v>22</v>
      </c>
      <c r="B23" s="1" t="s">
        <v>19</v>
      </c>
      <c r="C23" s="1">
        <f t="shared" si="0"/>
        <v>250</v>
      </c>
      <c r="D23" s="1">
        <v>22</v>
      </c>
      <c r="E23" s="1">
        <f t="shared" si="1"/>
        <v>1.1935181116373441E-4</v>
      </c>
      <c r="F23" s="12">
        <f t="shared" si="2"/>
        <v>13.0324919200664</v>
      </c>
      <c r="G23">
        <v>184329</v>
      </c>
      <c r="K23" s="3">
        <v>9</v>
      </c>
      <c r="L23" s="27" t="s">
        <v>63</v>
      </c>
      <c r="M23" s="24">
        <v>1.3231775792197647E-2</v>
      </c>
      <c r="N23" s="31"/>
      <c r="O23" s="31"/>
      <c r="P23" s="31"/>
      <c r="Q23" s="30">
        <f>SUM(M23:M27)</f>
        <v>5.8346760412089256E-2</v>
      </c>
      <c r="R23" s="30"/>
      <c r="S23" s="9"/>
    </row>
    <row r="24" spans="1:20" ht="15.75" thickBot="1" x14ac:dyDescent="0.3">
      <c r="A24" s="3">
        <v>23</v>
      </c>
      <c r="B24" s="1" t="s">
        <v>20</v>
      </c>
      <c r="C24" s="1">
        <f t="shared" si="0"/>
        <v>244</v>
      </c>
      <c r="D24" s="1">
        <v>1025</v>
      </c>
      <c r="E24" s="1">
        <f t="shared" si="1"/>
        <v>5.5607093837648988E-3</v>
      </c>
      <c r="F24" s="12">
        <f t="shared" si="2"/>
        <v>7.4905153443108903</v>
      </c>
      <c r="G24">
        <v>184329</v>
      </c>
      <c r="K24" s="3" t="s">
        <v>21</v>
      </c>
      <c r="L24" s="27" t="s">
        <v>64</v>
      </c>
      <c r="M24" s="24">
        <v>1.2656717065681472E-2</v>
      </c>
      <c r="N24" s="31"/>
      <c r="O24" s="31"/>
      <c r="P24" s="31"/>
      <c r="Q24" s="31"/>
      <c r="R24" s="8">
        <f>SUM(M23:M24)</f>
        <v>2.5888492857879121E-2</v>
      </c>
      <c r="S24" s="9"/>
    </row>
    <row r="25" spans="1:20" ht="15.75" thickBot="1" x14ac:dyDescent="0.3">
      <c r="A25" s="3">
        <v>24</v>
      </c>
      <c r="B25" s="1" t="s">
        <v>21</v>
      </c>
      <c r="C25" s="1">
        <f t="shared" si="0"/>
        <v>251</v>
      </c>
      <c r="D25" s="1">
        <v>2333</v>
      </c>
      <c r="E25" s="1">
        <f t="shared" si="1"/>
        <v>1.2656717065681472E-2</v>
      </c>
      <c r="F25" s="12">
        <f t="shared" si="2"/>
        <v>6.3039529467194981</v>
      </c>
      <c r="G25">
        <v>184329</v>
      </c>
      <c r="K25" s="3" t="s">
        <v>17</v>
      </c>
      <c r="L25" s="27" t="s">
        <v>65</v>
      </c>
      <c r="M25" s="24">
        <v>1.2049107845211552E-2</v>
      </c>
      <c r="N25" s="31"/>
      <c r="O25" s="31"/>
      <c r="P25" s="31"/>
      <c r="Q25" s="31"/>
      <c r="R25" s="30">
        <f>SUM(M25:M27)</f>
        <v>3.2458267554210135E-2</v>
      </c>
      <c r="S25" s="9">
        <f>M25</f>
        <v>1.2049107845211552E-2</v>
      </c>
    </row>
    <row r="26" spans="1:20" ht="15.75" thickBot="1" x14ac:dyDescent="0.3">
      <c r="A26" s="3">
        <v>25</v>
      </c>
      <c r="B26" s="1" t="s">
        <v>6</v>
      </c>
      <c r="C26" s="1">
        <f t="shared" si="0"/>
        <v>226</v>
      </c>
      <c r="D26" s="1">
        <v>4671</v>
      </c>
      <c r="E26" s="1">
        <f t="shared" si="1"/>
        <v>2.5340559542991064E-2</v>
      </c>
      <c r="F26" s="12">
        <f t="shared" si="2"/>
        <v>5.3024078089035047</v>
      </c>
      <c r="G26">
        <v>184329</v>
      </c>
      <c r="K26" s="3" t="s">
        <v>9</v>
      </c>
      <c r="L26" s="27" t="s">
        <v>66</v>
      </c>
      <c r="M26" s="24">
        <v>1.0524659711711125E-2</v>
      </c>
      <c r="N26" s="31"/>
      <c r="O26" s="31"/>
      <c r="P26" s="31"/>
      <c r="Q26" s="31"/>
      <c r="R26" s="31"/>
      <c r="S26" s="30">
        <f>SUM(M26:M27)</f>
        <v>2.0409159708998585E-2</v>
      </c>
      <c r="T26" s="9"/>
    </row>
    <row r="27" spans="1:20" ht="15.75" thickBot="1" x14ac:dyDescent="0.3">
      <c r="A27" s="3">
        <v>26</v>
      </c>
      <c r="B27" s="1" t="s">
        <v>4</v>
      </c>
      <c r="C27" s="1">
        <f t="shared" si="0"/>
        <v>224</v>
      </c>
      <c r="D27" s="1">
        <v>10322</v>
      </c>
      <c r="E27" s="1">
        <f t="shared" si="1"/>
        <v>5.5997699765093938E-2</v>
      </c>
      <c r="F27" s="12">
        <f t="shared" si="2"/>
        <v>4.1584886234196476</v>
      </c>
      <c r="G27">
        <v>184329</v>
      </c>
      <c r="K27" s="3" t="s">
        <v>7</v>
      </c>
      <c r="L27" s="27" t="s">
        <v>67</v>
      </c>
      <c r="M27" s="24">
        <v>9.8844999972874589E-3</v>
      </c>
      <c r="N27" s="31"/>
      <c r="O27" s="31"/>
      <c r="P27" s="8">
        <f>SUM(M19:M27)</f>
        <v>0.11942233723396753</v>
      </c>
      <c r="Q27" s="8"/>
      <c r="R27" s="8"/>
      <c r="S27" s="8"/>
      <c r="T27" s="9"/>
    </row>
    <row r="28" spans="1:20" x14ac:dyDescent="0.25">
      <c r="A28" s="3">
        <v>27</v>
      </c>
      <c r="B28" s="1" t="s">
        <v>22</v>
      </c>
      <c r="C28" s="1">
        <f t="shared" si="0"/>
        <v>239</v>
      </c>
      <c r="D28" s="1">
        <v>3452</v>
      </c>
      <c r="E28" s="1">
        <f t="shared" si="1"/>
        <v>1.8727384188055054E-2</v>
      </c>
      <c r="F28" s="12">
        <f t="shared" si="2"/>
        <v>5.738706789524743</v>
      </c>
      <c r="G28">
        <v>184329</v>
      </c>
      <c r="K28" s="3">
        <v>1</v>
      </c>
      <c r="L28" s="27"/>
      <c r="M28" s="24">
        <v>9.3636920940275269E-3</v>
      </c>
      <c r="N28" s="31"/>
      <c r="O28" s="31"/>
      <c r="P28" s="30">
        <f>SUM(M28:M50)</f>
        <v>0.11318349255949958</v>
      </c>
    </row>
    <row r="29" spans="1:20" x14ac:dyDescent="0.25">
      <c r="A29" s="3">
        <v>28</v>
      </c>
      <c r="B29" s="1" t="s">
        <v>23</v>
      </c>
      <c r="C29" s="1">
        <f t="shared" si="0"/>
        <v>240</v>
      </c>
      <c r="D29" s="1">
        <v>6626</v>
      </c>
      <c r="E29" s="1">
        <f t="shared" si="1"/>
        <v>3.5946595489586557E-2</v>
      </c>
      <c r="F29" s="12">
        <f t="shared" si="2"/>
        <v>4.7980010506226831</v>
      </c>
      <c r="G29">
        <v>184329</v>
      </c>
      <c r="K29" s="3" t="s">
        <v>10</v>
      </c>
      <c r="L29" s="27"/>
      <c r="M29" s="24">
        <v>9.3094412707712838E-3</v>
      </c>
      <c r="N29" s="31"/>
      <c r="O29" s="31"/>
      <c r="P29" s="31"/>
    </row>
    <row r="30" spans="1:20" x14ac:dyDescent="0.25">
      <c r="A30" s="3">
        <v>29</v>
      </c>
      <c r="B30" s="1" t="s">
        <v>24</v>
      </c>
      <c r="C30" s="1">
        <f t="shared" si="0"/>
        <v>238</v>
      </c>
      <c r="D30" s="1">
        <v>11602</v>
      </c>
      <c r="E30" s="1">
        <f t="shared" si="1"/>
        <v>6.2941805141893029E-2</v>
      </c>
      <c r="F30" s="12">
        <f t="shared" si="2"/>
        <v>3.989837634717794</v>
      </c>
      <c r="G30">
        <v>184329</v>
      </c>
      <c r="K30" s="3" t="s">
        <v>34</v>
      </c>
      <c r="L30" s="27"/>
      <c r="M30" s="24">
        <v>9.0761627307694402E-3</v>
      </c>
      <c r="N30" s="31"/>
      <c r="O30" s="31"/>
      <c r="P30" s="31"/>
    </row>
    <row r="31" spans="1:20" x14ac:dyDescent="0.25">
      <c r="A31" s="3">
        <v>30</v>
      </c>
      <c r="B31" s="1" t="s">
        <v>25</v>
      </c>
      <c r="C31" s="1">
        <f t="shared" si="0"/>
        <v>235</v>
      </c>
      <c r="D31" s="1">
        <v>4868</v>
      </c>
      <c r="E31" s="1">
        <f t="shared" si="1"/>
        <v>2.6409300761139051E-2</v>
      </c>
      <c r="F31" s="12">
        <f t="shared" si="2"/>
        <v>5.2428100859899693</v>
      </c>
      <c r="G31">
        <v>184329</v>
      </c>
      <c r="K31" s="3" t="s">
        <v>42</v>
      </c>
      <c r="L31" s="27"/>
      <c r="M31" s="24">
        <v>8.4305779340201493E-3</v>
      </c>
      <c r="N31" s="31"/>
      <c r="O31" s="31"/>
      <c r="P31" s="31"/>
    </row>
    <row r="32" spans="1:20" x14ac:dyDescent="0.25">
      <c r="A32" s="3">
        <v>31</v>
      </c>
      <c r="B32" s="1" t="s">
        <v>8</v>
      </c>
      <c r="C32" s="1">
        <f t="shared" si="0"/>
        <v>228</v>
      </c>
      <c r="D32" s="1">
        <v>3238</v>
      </c>
      <c r="E32" s="1">
        <f t="shared" si="1"/>
        <v>1.7566416570371456E-2</v>
      </c>
      <c r="F32" s="12">
        <f t="shared" si="2"/>
        <v>5.8310362684011308</v>
      </c>
      <c r="G32">
        <v>184329</v>
      </c>
      <c r="K32" s="3" t="s">
        <v>18</v>
      </c>
      <c r="L32" s="27"/>
      <c r="M32" s="24">
        <v>6.6565760135410051E-3</v>
      </c>
      <c r="N32" s="31"/>
      <c r="O32" s="31"/>
      <c r="P32" s="31"/>
    </row>
    <row r="33" spans="1:16" x14ac:dyDescent="0.25">
      <c r="A33" s="3">
        <v>32</v>
      </c>
      <c r="B33" s="1" t="s">
        <v>26</v>
      </c>
      <c r="C33" s="1">
        <f t="shared" si="0"/>
        <v>230</v>
      </c>
      <c r="D33" s="1">
        <v>738</v>
      </c>
      <c r="E33" s="1">
        <f t="shared" si="1"/>
        <v>4.0037107563107273E-3</v>
      </c>
      <c r="F33" s="12">
        <f t="shared" si="2"/>
        <v>7.9644465326433016</v>
      </c>
      <c r="G33">
        <v>184329</v>
      </c>
      <c r="K33" s="3" t="s">
        <v>5</v>
      </c>
      <c r="L33" s="27"/>
      <c r="M33" s="24">
        <v>6.2171443451654379E-3</v>
      </c>
      <c r="N33" s="31"/>
      <c r="O33" s="31"/>
      <c r="P33" s="31"/>
    </row>
    <row r="34" spans="1:16" x14ac:dyDescent="0.25">
      <c r="A34" s="3">
        <v>33</v>
      </c>
      <c r="B34" s="1" t="s">
        <v>27</v>
      </c>
      <c r="C34" s="1">
        <f t="shared" si="0"/>
        <v>253</v>
      </c>
      <c r="D34" s="1">
        <v>235</v>
      </c>
      <c r="E34" s="1">
        <f t="shared" si="1"/>
        <v>1.2748943465217084E-3</v>
      </c>
      <c r="F34" s="12">
        <f t="shared" si="2"/>
        <v>9.6154065921386973</v>
      </c>
      <c r="G34">
        <v>184329</v>
      </c>
      <c r="K34" s="3">
        <v>2</v>
      </c>
      <c r="L34" s="27"/>
      <c r="M34" s="24">
        <v>5.750587265161749E-3</v>
      </c>
      <c r="N34" s="31"/>
      <c r="O34" s="31"/>
      <c r="P34" s="31"/>
    </row>
    <row r="35" spans="1:16" x14ac:dyDescent="0.25">
      <c r="A35" s="3">
        <v>34</v>
      </c>
      <c r="B35" s="1" t="s">
        <v>28</v>
      </c>
      <c r="C35" s="1">
        <f t="shared" si="0"/>
        <v>255</v>
      </c>
      <c r="D35" s="1">
        <v>2907</v>
      </c>
      <c r="E35" s="1">
        <f t="shared" si="1"/>
        <v>1.5770714320589813E-2</v>
      </c>
      <c r="F35" s="12">
        <f t="shared" si="2"/>
        <v>5.9866081825674611</v>
      </c>
      <c r="G35">
        <v>184329</v>
      </c>
      <c r="K35" s="3" t="s">
        <v>40</v>
      </c>
      <c r="L35" s="27"/>
      <c r="M35" s="24">
        <v>5.7397371005105001E-3</v>
      </c>
      <c r="N35" s="31"/>
      <c r="O35" s="31"/>
      <c r="P35" s="31"/>
    </row>
    <row r="36" spans="1:16" x14ac:dyDescent="0.25">
      <c r="A36" s="3">
        <v>35</v>
      </c>
      <c r="B36" s="1" t="s">
        <v>29</v>
      </c>
      <c r="C36" s="1">
        <f t="shared" si="0"/>
        <v>247</v>
      </c>
      <c r="D36" s="1">
        <v>2666</v>
      </c>
      <c r="E36" s="1">
        <f t="shared" si="1"/>
        <v>1.4463269480114361E-2</v>
      </c>
      <c r="F36" s="12">
        <f t="shared" si="2"/>
        <v>6.1114624736147247</v>
      </c>
      <c r="G36">
        <v>184329</v>
      </c>
      <c r="K36" s="3" t="s">
        <v>20</v>
      </c>
      <c r="L36" s="27"/>
      <c r="M36" s="24">
        <v>5.5607093837648988E-3</v>
      </c>
      <c r="N36" s="31"/>
      <c r="O36" s="31"/>
      <c r="P36" s="31"/>
    </row>
    <row r="37" spans="1:16" x14ac:dyDescent="0.25">
      <c r="A37" s="3">
        <v>36</v>
      </c>
      <c r="B37" s="1" t="s">
        <v>30</v>
      </c>
      <c r="C37" s="1">
        <f t="shared" si="0"/>
        <v>241</v>
      </c>
      <c r="D37" s="1">
        <v>5457</v>
      </c>
      <c r="E37" s="1">
        <f t="shared" si="1"/>
        <v>2.9604674250931759E-2</v>
      </c>
      <c r="F37" s="12">
        <f t="shared" si="2"/>
        <v>5.078031210331055</v>
      </c>
      <c r="G37">
        <v>184329</v>
      </c>
      <c r="K37" s="3">
        <v>4</v>
      </c>
      <c r="L37" s="27"/>
      <c r="M37" s="24">
        <v>5.0561767274818394E-3</v>
      </c>
      <c r="N37" s="31"/>
      <c r="O37" s="31"/>
      <c r="P37" s="31"/>
    </row>
    <row r="38" spans="1:16" x14ac:dyDescent="0.25">
      <c r="A38" s="3">
        <v>37</v>
      </c>
      <c r="B38" s="1" t="s">
        <v>31</v>
      </c>
      <c r="C38" s="1">
        <f t="shared" si="0"/>
        <v>236</v>
      </c>
      <c r="D38" s="1">
        <v>5217</v>
      </c>
      <c r="E38" s="1">
        <f t="shared" si="1"/>
        <v>2.8302654492781926E-2</v>
      </c>
      <c r="F38" s="12">
        <f t="shared" si="2"/>
        <v>5.1429188206759546</v>
      </c>
      <c r="G38">
        <v>184329</v>
      </c>
      <c r="K38" s="3" t="s">
        <v>35</v>
      </c>
      <c r="L38" s="27"/>
      <c r="M38" s="24">
        <v>4.9259747516668569E-3</v>
      </c>
      <c r="N38" s="31"/>
      <c r="O38" s="31"/>
      <c r="P38" s="31"/>
    </row>
    <row r="39" spans="1:16" x14ac:dyDescent="0.25">
      <c r="A39" s="3">
        <v>38</v>
      </c>
      <c r="B39" s="1" t="s">
        <v>32</v>
      </c>
      <c r="C39" s="1">
        <f t="shared" si="0"/>
        <v>232</v>
      </c>
      <c r="D39" s="1">
        <v>12306</v>
      </c>
      <c r="E39" s="1">
        <f t="shared" si="1"/>
        <v>6.6761063099132531E-2</v>
      </c>
      <c r="F39" s="12">
        <f t="shared" si="2"/>
        <v>3.9048492615026893</v>
      </c>
      <c r="G39">
        <v>184329</v>
      </c>
      <c r="K39" s="3">
        <v>3</v>
      </c>
      <c r="L39" s="27"/>
      <c r="M39" s="24">
        <v>4.5190935772450348E-3</v>
      </c>
      <c r="N39" s="31"/>
      <c r="O39" s="31"/>
      <c r="P39" s="31"/>
    </row>
    <row r="40" spans="1:16" x14ac:dyDescent="0.25">
      <c r="A40" s="3">
        <v>39</v>
      </c>
      <c r="B40" s="1" t="s">
        <v>33</v>
      </c>
      <c r="C40" s="1">
        <f t="shared" si="0"/>
        <v>242</v>
      </c>
      <c r="D40" s="1">
        <v>7593</v>
      </c>
      <c r="E40" s="1">
        <f t="shared" si="1"/>
        <v>4.1192650098465247E-2</v>
      </c>
      <c r="F40" s="12">
        <f t="shared" si="2"/>
        <v>4.6014692458718569</v>
      </c>
      <c r="G40">
        <v>184329</v>
      </c>
      <c r="K40" s="3" t="s">
        <v>15</v>
      </c>
      <c r="L40" s="27"/>
      <c r="M40" s="24">
        <v>4.3997417660813004E-3</v>
      </c>
      <c r="N40" s="31"/>
      <c r="O40" s="31"/>
      <c r="P40" s="31"/>
    </row>
    <row r="41" spans="1:16" x14ac:dyDescent="0.25">
      <c r="A41" s="3">
        <v>40</v>
      </c>
      <c r="B41" s="1" t="s">
        <v>34</v>
      </c>
      <c r="C41" s="1">
        <f t="shared" si="0"/>
        <v>252</v>
      </c>
      <c r="D41" s="1">
        <v>1673</v>
      </c>
      <c r="E41" s="1">
        <f t="shared" si="1"/>
        <v>9.0761627307694402E-3</v>
      </c>
      <c r="F41" s="12">
        <f t="shared" si="2"/>
        <v>6.7837018086653451</v>
      </c>
      <c r="G41">
        <v>184329</v>
      </c>
      <c r="K41" s="3" t="s">
        <v>38</v>
      </c>
      <c r="L41" s="27"/>
      <c r="M41" s="24">
        <v>4.2369892963125717E-3</v>
      </c>
      <c r="N41" s="31"/>
      <c r="O41" s="31"/>
      <c r="P41" s="31"/>
    </row>
    <row r="42" spans="1:16" x14ac:dyDescent="0.25">
      <c r="A42" s="3">
        <v>41</v>
      </c>
      <c r="B42" s="1" t="s">
        <v>5</v>
      </c>
      <c r="C42" s="1">
        <f t="shared" si="0"/>
        <v>225</v>
      </c>
      <c r="D42" s="1">
        <v>1146</v>
      </c>
      <c r="E42" s="1">
        <f t="shared" si="1"/>
        <v>6.2171443451654379E-3</v>
      </c>
      <c r="F42" s="12">
        <f t="shared" si="2"/>
        <v>7.3295322099467937</v>
      </c>
      <c r="G42">
        <v>184329</v>
      </c>
      <c r="K42" s="3" t="s">
        <v>26</v>
      </c>
      <c r="L42" s="27"/>
      <c r="M42" s="24">
        <v>4.0037107563107273E-3</v>
      </c>
      <c r="N42" s="31"/>
      <c r="O42" s="31"/>
      <c r="P42" s="31"/>
    </row>
    <row r="43" spans="1:16" x14ac:dyDescent="0.25">
      <c r="A43" s="3">
        <v>42</v>
      </c>
      <c r="B43" s="1" t="s">
        <v>35</v>
      </c>
      <c r="C43" s="1">
        <f t="shared" si="0"/>
        <v>254</v>
      </c>
      <c r="D43" s="1">
        <v>908</v>
      </c>
      <c r="E43" s="1">
        <f t="shared" si="1"/>
        <v>4.9259747516668569E-3</v>
      </c>
      <c r="F43" s="12">
        <f t="shared" si="2"/>
        <v>7.6653750514127834</v>
      </c>
      <c r="G43">
        <v>184329</v>
      </c>
      <c r="K43" s="3" t="s">
        <v>39</v>
      </c>
      <c r="L43" s="27"/>
      <c r="M43" s="24">
        <v>3.6185299111914024E-3</v>
      </c>
      <c r="N43" s="31"/>
      <c r="O43" s="31"/>
      <c r="P43" s="31"/>
    </row>
    <row r="44" spans="1:16" x14ac:dyDescent="0.25">
      <c r="A44" s="3">
        <v>43</v>
      </c>
      <c r="B44" s="1" t="s">
        <v>36</v>
      </c>
      <c r="C44" s="1">
        <f t="shared" si="0"/>
        <v>46</v>
      </c>
      <c r="D44" s="1">
        <v>6205</v>
      </c>
      <c r="E44" s="1">
        <f t="shared" si="1"/>
        <v>3.3662635830498729E-2</v>
      </c>
      <c r="F44" s="12">
        <f t="shared" si="2"/>
        <v>4.8927080436859782</v>
      </c>
      <c r="G44">
        <v>184329</v>
      </c>
      <c r="K44" s="3">
        <v>7</v>
      </c>
      <c r="L44" s="27"/>
      <c r="M44" s="24">
        <v>3.4557774414226737E-3</v>
      </c>
      <c r="N44" s="31"/>
      <c r="O44" s="31"/>
      <c r="P44" s="31"/>
    </row>
    <row r="45" spans="1:16" x14ac:dyDescent="0.25">
      <c r="A45" s="3">
        <v>44</v>
      </c>
      <c r="B45" s="1" t="s">
        <v>37</v>
      </c>
      <c r="C45" s="1">
        <f t="shared" si="0"/>
        <v>44</v>
      </c>
      <c r="D45" s="1">
        <v>3678</v>
      </c>
      <c r="E45" s="1">
        <f t="shared" si="1"/>
        <v>1.9953452793646142E-2</v>
      </c>
      <c r="F45" s="12">
        <f t="shared" si="2"/>
        <v>5.64721777429176</v>
      </c>
      <c r="G45">
        <v>184329</v>
      </c>
      <c r="K45" s="3">
        <v>6</v>
      </c>
      <c r="L45" s="27"/>
      <c r="M45" s="24">
        <v>3.255049395374575E-3</v>
      </c>
      <c r="N45" s="31"/>
      <c r="O45" s="31"/>
      <c r="P45" s="31"/>
    </row>
    <row r="46" spans="1:16" x14ac:dyDescent="0.25">
      <c r="A46" s="3">
        <v>45</v>
      </c>
      <c r="B46" s="1" t="s">
        <v>38</v>
      </c>
      <c r="C46" s="1">
        <f t="shared" si="0"/>
        <v>58</v>
      </c>
      <c r="D46" s="1">
        <v>781</v>
      </c>
      <c r="E46" s="1">
        <f t="shared" si="1"/>
        <v>4.2369892963125717E-3</v>
      </c>
      <c r="F46" s="12">
        <f t="shared" si="2"/>
        <v>7.882744800561718</v>
      </c>
      <c r="G46">
        <v>184329</v>
      </c>
      <c r="K46" s="3">
        <v>5</v>
      </c>
      <c r="L46" s="27"/>
      <c r="M46" s="24">
        <v>3.2441992307233264E-3</v>
      </c>
      <c r="N46" s="31"/>
      <c r="O46" s="31"/>
      <c r="P46" s="31"/>
    </row>
    <row r="47" spans="1:16" x14ac:dyDescent="0.25">
      <c r="A47" s="3">
        <v>46</v>
      </c>
      <c r="B47" s="1" t="s">
        <v>39</v>
      </c>
      <c r="C47" s="1">
        <f t="shared" si="0"/>
        <v>59</v>
      </c>
      <c r="D47" s="1">
        <v>667</v>
      </c>
      <c r="E47" s="1">
        <f t="shared" si="1"/>
        <v>3.6185299111914024E-3</v>
      </c>
      <c r="F47" s="12">
        <f t="shared" si="2"/>
        <v>8.1103805875191135</v>
      </c>
      <c r="G47">
        <v>184329</v>
      </c>
      <c r="K47" s="3">
        <v>8</v>
      </c>
      <c r="L47" s="27"/>
      <c r="M47" s="24">
        <v>2.5009629521127981E-3</v>
      </c>
      <c r="N47" s="31"/>
      <c r="O47" s="31"/>
      <c r="P47" s="31"/>
    </row>
    <row r="48" spans="1:16" x14ac:dyDescent="0.25">
      <c r="A48" s="3">
        <v>47</v>
      </c>
      <c r="B48" s="1" t="s">
        <v>40</v>
      </c>
      <c r="C48" s="1">
        <f t="shared" si="0"/>
        <v>45</v>
      </c>
      <c r="D48" s="1">
        <v>1058</v>
      </c>
      <c r="E48" s="1">
        <f t="shared" si="1"/>
        <v>5.7397371005105001E-3</v>
      </c>
      <c r="F48" s="12">
        <f t="shared" si="2"/>
        <v>7.4447996265896714</v>
      </c>
      <c r="G48">
        <v>184329</v>
      </c>
      <c r="K48" s="3" t="s">
        <v>16</v>
      </c>
      <c r="L48" s="27"/>
      <c r="M48" s="24">
        <v>2.4684124581590525E-3</v>
      </c>
      <c r="N48" s="31"/>
      <c r="O48" s="31"/>
      <c r="P48" s="31"/>
    </row>
    <row r="49" spans="1:16" x14ac:dyDescent="0.25">
      <c r="A49" s="3">
        <v>48</v>
      </c>
      <c r="B49" s="1" t="s">
        <v>42</v>
      </c>
      <c r="C49" s="1">
        <f t="shared" si="0"/>
        <v>40</v>
      </c>
      <c r="D49" s="1">
        <v>1554</v>
      </c>
      <c r="E49" s="1">
        <f t="shared" si="1"/>
        <v>8.4305779340201493E-3</v>
      </c>
      <c r="F49" s="12">
        <f t="shared" si="2"/>
        <v>6.8901527502959876</v>
      </c>
      <c r="G49">
        <v>184329</v>
      </c>
      <c r="K49" s="3" t="s">
        <v>27</v>
      </c>
      <c r="L49" s="27"/>
      <c r="M49" s="24">
        <v>1.2748943465217084E-3</v>
      </c>
      <c r="N49" s="31"/>
      <c r="O49" s="31"/>
      <c r="P49" s="31"/>
    </row>
    <row r="50" spans="1:16" ht="15.75" thickBot="1" x14ac:dyDescent="0.3">
      <c r="A50" s="3">
        <v>49</v>
      </c>
      <c r="B50" s="5" t="s">
        <v>41</v>
      </c>
      <c r="C50" s="5">
        <f t="shared" si="0"/>
        <v>32</v>
      </c>
      <c r="D50" s="5">
        <v>30743</v>
      </c>
      <c r="E50" s="5">
        <f t="shared" si="1"/>
        <v>0.1667833059366676</v>
      </c>
      <c r="F50" s="6">
        <f t="shared" si="2"/>
        <v>2.5839532044722908</v>
      </c>
      <c r="G50">
        <v>184329</v>
      </c>
      <c r="K50" s="4" t="s">
        <v>19</v>
      </c>
      <c r="L50" s="28"/>
      <c r="M50" s="6">
        <v>1.19351811163734E-4</v>
      </c>
      <c r="N50" s="8"/>
      <c r="O50" s="8"/>
      <c r="P50" s="8"/>
    </row>
    <row r="51" spans="1:16" ht="15.75" thickBot="1" x14ac:dyDescent="0.3">
      <c r="C51" s="7" t="s">
        <v>43</v>
      </c>
      <c r="D51" s="9">
        <f>SUM(D2:D50)</f>
        <v>184329</v>
      </c>
    </row>
    <row r="52" spans="1:16" ht="15.75" thickBot="1" x14ac:dyDescent="0.3">
      <c r="D52" s="8" t="s">
        <v>45</v>
      </c>
      <c r="E52" s="9">
        <f>SUM(E2:E50)</f>
        <v>0.99999999999999989</v>
      </c>
    </row>
    <row r="53" spans="1:16" ht="15.75" thickBot="1" x14ac:dyDescent="0.3">
      <c r="E53" s="9" t="s">
        <v>44</v>
      </c>
      <c r="F53" s="9">
        <f>AVERAGE(F2:F50)</f>
        <v>6.5422988174900603</v>
      </c>
    </row>
    <row r="54" spans="1:16" ht="15.75" thickBot="1" x14ac:dyDescent="0.3">
      <c r="E54" s="19" t="s">
        <v>54</v>
      </c>
      <c r="F54" s="9">
        <f>LOG(1/49, 2) * (-1)</f>
        <v>5.6147098441152092</v>
      </c>
      <c r="I54">
        <f>LOG(49,2)</f>
        <v>5.6147098441152083</v>
      </c>
    </row>
  </sheetData>
  <autoFilter ref="K1:M50">
    <sortState ref="K2:M50">
      <sortCondition descending="1" ref="M1:M50"/>
    </sortState>
  </autoFilter>
  <sortState ref="A2:E50">
    <sortCondition descending="1" ref="E2:E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 LAR</dc:creator>
  <cp:lastModifiedBy>100 LAR</cp:lastModifiedBy>
  <dcterms:created xsi:type="dcterms:W3CDTF">2021-12-22T09:47:01Z</dcterms:created>
  <dcterms:modified xsi:type="dcterms:W3CDTF">2021-12-23T10:42:41Z</dcterms:modified>
</cp:coreProperties>
</file>