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cronOxford" sheetId="1" r:id="rId4"/>
    <sheet state="visible" name="Cambridge" sheetId="2" r:id="rId5"/>
    <sheet state="visible" name="Estimates" sheetId="3" r:id="rId6"/>
    <sheet state="visible" name="Excitation" sheetId="4" r:id="rId7"/>
    <sheet state="visible" name="Sheet3" sheetId="5" r:id="rId8"/>
  </sheets>
  <definedNames>
    <definedName hidden="1" localSheetId="0" name="_xlnm._FilterDatabase">MicronOxford!$E$1:$E$252</definedName>
    <definedName hidden="1" localSheetId="1" name="_xlnm._FilterDatabase">Cambridge!$E$1:$E$193</definedName>
  </definedNames>
  <calcPr/>
  <pivotCaches>
    <pivotCache cacheId="0" r:id="rId9"/>
  </pivotCaches>
  <extLst>
    <ext uri="GoogleSheetsCustomDataVersion1">
      <go:sheetsCustomData xmlns:go="http://customooxmlschemas.google.com/" r:id="rId10" roundtripDataSignature="AMtx7mijeimOSjdpSHEspKimU5WzId5UCw=="/>
    </ext>
  </extLst>
</workbook>
</file>

<file path=xl/comments1.xml><?xml version="1.0" encoding="utf-8"?>
<comments xmlns:r="http://schemas.openxmlformats.org/officeDocument/2006/relationships" xmlns="http://schemas.openxmlformats.org/spreadsheetml/2006/main">
  <authors>
    <author/>
  </authors>
  <commentList>
    <comment authorId="0" ref="D14">
      <text>
        <t xml:space="preserve">======
ID#AAAAGShI7FQ
Jingyu Wang    (2020-03-11 19:21:39)
Anyone know where this mount locates in the system?</t>
      </text>
    </comment>
    <comment authorId="0" ref="F27">
      <text>
        <t xml:space="preserve">======
ID#AAAAEIUVnwA
Jingyu Wang    (2020-01-24 16:56:27)
Should this be three, including the one in the excitation path?</t>
      </text>
    </comment>
    <comment authorId="0" ref="A242">
      <text>
        <t xml:space="preserve">======
ID#AAAAD9Ddjx8
Jingyu Wang    (2019-11-19 12:09:33)
Can Mick suggest which are used?</t>
      </text>
    </comment>
  </commentList>
  <extLst>
    <ext uri="GoogleSheetsCustomDataVersion1">
      <go:sheetsCustomData xmlns:go="http://customooxmlschemas.google.com/" r:id="rId1" roundtripDataSignature="AMtx7mhwh4GoQJ/5zleLjPPwJ2Uureh+3g=="/>
    </ext>
  </extLst>
</comments>
</file>

<file path=xl/sharedStrings.xml><?xml version="1.0" encoding="utf-8"?>
<sst xmlns="http://schemas.openxmlformats.org/spreadsheetml/2006/main" count="2325" uniqueCount="849">
  <si>
    <t>Category</t>
  </si>
  <si>
    <t>Part Number</t>
  </si>
  <si>
    <t>Vendor</t>
  </si>
  <si>
    <t>Description</t>
  </si>
  <si>
    <t>Version</t>
  </si>
  <si>
    <t>Quantity</t>
  </si>
  <si>
    <t>Price Paid  Each</t>
  </si>
  <si>
    <t>Price Paid</t>
  </si>
  <si>
    <t>Currency</t>
  </si>
  <si>
    <t>Each</t>
  </si>
  <si>
    <t>in Drawing</t>
  </si>
  <si>
    <t>Ordered</t>
  </si>
  <si>
    <t>EMBL UPDATES</t>
  </si>
  <si>
    <t>GBP</t>
  </si>
  <si>
    <t>EUR</t>
  </si>
  <si>
    <t>USD</t>
  </si>
  <si>
    <t>Price Paid (USD) Each for Yale</t>
  </si>
  <si>
    <t>Cambridge UPDATES</t>
  </si>
  <si>
    <t>Controller/Connects To</t>
  </si>
  <si>
    <t>ORIGINAL NOTES (2012)</t>
  </si>
  <si>
    <t>TOTAL PRICE</t>
  </si>
  <si>
    <t>in model</t>
  </si>
  <si>
    <t>quotation</t>
  </si>
  <si>
    <t>(GBP)</t>
  </si>
  <si>
    <t>optomech</t>
  </si>
  <si>
    <t>B90120B</t>
  </si>
  <si>
    <t>Nexus breadboard, 900x1200</t>
  </si>
  <si>
    <t>Thorlabs</t>
  </si>
  <si>
    <t>PBG52503/SPLS4</t>
  </si>
  <si>
    <t>Optical Breadboard 900 x 300 x 58mm M6/25mm/SPL 6mm top and bottom skin. Full Matrix both sides.</t>
  </si>
  <si>
    <t>optomech - cavity</t>
  </si>
  <si>
    <t>PRM05/M</t>
  </si>
  <si>
    <t>High Precision Rotation Mount for Ø1/2" (12.5 mm) Optics, Metric</t>
  </si>
  <si>
    <t xml:space="preserve">optomech </t>
  </si>
  <si>
    <t>SS100-F3H</t>
  </si>
  <si>
    <t>Suprema Mirror Mount, 1.0 in. Diameter, 3 Locking Hex-Broach, Front Load, 8-32 (M4) CLR</t>
  </si>
  <si>
    <t>Newport</t>
  </si>
  <si>
    <t>ST1XY-A/M</t>
  </si>
  <si>
    <t>XY Translator with 100 TPI Drives, Metric</t>
  </si>
  <si>
    <t>U100-A-LH-3H</t>
  </si>
  <si>
    <t>Precision Clear Edge Left Handed Mount, 1.0 in. Diameter, 3 Locking Allen-Keys</t>
  </si>
  <si>
    <t>U100-A3H</t>
  </si>
  <si>
    <t>Precision Clear Edge Mount, 1.0 in. Diameter, 3 Locking Allen-Key Adjustment</t>
  </si>
  <si>
    <t>LMR1/M</t>
  </si>
  <si>
    <t>Metric, Lens Mount for Ø1" Optics, Retaining Ring Included</t>
  </si>
  <si>
    <t>9481-M</t>
  </si>
  <si>
    <t>Pint-Sized Prism Mount, 0.25 to 1.00 in., ±3.5 °, M4</t>
  </si>
  <si>
    <t>Newfocus</t>
  </si>
  <si>
    <t>P200-AI28</t>
  </si>
  <si>
    <t>NT64-566</t>
  </si>
  <si>
    <t xml:space="preserve">Optic Mount, 40.0mm Optic Diameter </t>
  </si>
  <si>
    <t>Edmund Optics</t>
  </si>
  <si>
    <t>NT64-560</t>
  </si>
  <si>
    <t xml:space="preserve">Optic Mount, 25.0mm Optic Diameter </t>
  </si>
  <si>
    <t>Breadboards</t>
  </si>
  <si>
    <t>LP-2A</t>
  </si>
  <si>
    <t>XYZ θXθY Lens Positioner, 2.0 in. (50.8 mm) Diameter</t>
  </si>
  <si>
    <t>KB25/M</t>
  </si>
  <si>
    <t>Complete 25 mm x 25 mm Kinematic Base</t>
  </si>
  <si>
    <t>RC1</t>
  </si>
  <si>
    <t>Rail Carrier, 1" x 1", 1/4" (M6) Counterbored Mounting Hole</t>
  </si>
  <si>
    <t>RLA300/M</t>
  </si>
  <si>
    <t>Dovetail Optical Rail, 300 mm, Metric</t>
  </si>
  <si>
    <t>RLA600/M</t>
  </si>
  <si>
    <t>Dovetail Optical Rail, 600 mm, Metric</t>
  </si>
  <si>
    <t>shutter</t>
  </si>
  <si>
    <t>NI USB-6002</t>
  </si>
  <si>
    <t>Multifunction I/O Device for shutter control</t>
  </si>
  <si>
    <t>NI</t>
  </si>
  <si>
    <t>04 RDI 132</t>
  </si>
  <si>
    <t>Cavity Bi-Stable Shutter</t>
  </si>
  <si>
    <t>CVI Melles Griot</t>
  </si>
  <si>
    <t>M-GON40-U</t>
  </si>
  <si>
    <t>Upper Goniometeric Stage, 40 x 40 x 20mm, ±5° Travel, Metric</t>
  </si>
  <si>
    <t>M-RS65</t>
  </si>
  <si>
    <t>Aperture Platform Rotation Stage, 65 mm, 10° Fine, Metric</t>
  </si>
  <si>
    <t>actuators</t>
  </si>
  <si>
    <t>TRA12CC</t>
  </si>
  <si>
    <t>Miniature Motorized Actuator, 12 mm Travel, DC Servo motor</t>
  </si>
  <si>
    <t>SP 60 (27.160.1212)</t>
  </si>
  <si>
    <t>12 mm Rectangular Aperture</t>
  </si>
  <si>
    <t>Owis</t>
  </si>
  <si>
    <t>AP1 and AP2</t>
  </si>
  <si>
    <t>KSHM 90-LI-MDS (46.095.51KN)</t>
  </si>
  <si>
    <t>2 Inch Flip Mount</t>
  </si>
  <si>
    <t>custom</t>
  </si>
  <si>
    <t>FAB-OX0001</t>
  </si>
  <si>
    <t>BS2/lens mount (replaces FAB-P0038)</t>
  </si>
  <si>
    <t>Custom/Shop</t>
  </si>
  <si>
    <t>FAB-OX0002</t>
  </si>
  <si>
    <t>MB60120/M</t>
  </si>
  <si>
    <t>Vertical mount for LMR/1</t>
  </si>
  <si>
    <t>FAB-OX0003</t>
  </si>
  <si>
    <t>Wedge base plate upper (repl. FAB-P0047)</t>
  </si>
  <si>
    <t>FAB-OX0004</t>
  </si>
  <si>
    <t>Wedge base plate lower (repl. FAB-P0048)</t>
  </si>
  <si>
    <t>FAB-OX0005</t>
  </si>
  <si>
    <t>Goniometer spacer (repl. FAB-CAM004)</t>
  </si>
  <si>
    <t>Aluminum Breadboard, 600 mm x 1200 mm x 12.7 mm, M6</t>
  </si>
  <si>
    <t>FAB-OX0006</t>
  </si>
  <si>
    <t>Goniometer cube holder (repl. FAB-CAM003)</t>
  </si>
  <si>
    <t>FAB-OX0007</t>
  </si>
  <si>
    <t>40mm lens mount lower (FAB-P0044 variant)</t>
  </si>
  <si>
    <t>FAB-OX0008</t>
  </si>
  <si>
    <t>Wedge support (mirror of FAB-P0051)</t>
  </si>
  <si>
    <t>FAB-OX0009</t>
  </si>
  <si>
    <t>Overview mirror flip mount (repl. FAB-CAM002)</t>
  </si>
  <si>
    <t>FAB-OX0010</t>
  </si>
  <si>
    <t>Alignment tool</t>
  </si>
  <si>
    <t>NO CHANGE NEEDED</t>
  </si>
  <si>
    <t>Bread board that the system is sitting on. This is on the optical table.</t>
  </si>
  <si>
    <t>In place, no modifications</t>
  </si>
  <si>
    <t>FAB-OX0011</t>
  </si>
  <si>
    <t>Module 1 plate</t>
  </si>
  <si>
    <t>FAB-OX0012</t>
  </si>
  <si>
    <t>Module 2 plate</t>
  </si>
  <si>
    <t>FAB-OX0013</t>
  </si>
  <si>
    <t>Module 3 plate</t>
  </si>
  <si>
    <t>FAB-OX0014</t>
  </si>
  <si>
    <t>Module 4 plate</t>
  </si>
  <si>
    <t>FAB-OX0015</t>
  </si>
  <si>
    <t>15mm lens holder with glue holes</t>
  </si>
  <si>
    <t>FAB-OX0016</t>
  </si>
  <si>
    <t>Filter cube support - mirror of P0029</t>
  </si>
  <si>
    <t>FAB-OX0017</t>
  </si>
  <si>
    <t>Upper objective holder</t>
  </si>
  <si>
    <t>FAB-OX0018</t>
  </si>
  <si>
    <t>Upper z-carriage bracket</t>
  </si>
  <si>
    <t>Y</t>
  </si>
  <si>
    <t>FAB-OX0019</t>
  </si>
  <si>
    <t>Upper objective shim</t>
  </si>
  <si>
    <t>FAB-OX0020</t>
  </si>
  <si>
    <t>Piezo pusher base component</t>
  </si>
  <si>
    <t>FAB-OX0021</t>
  </si>
  <si>
    <t>Piezo pusher plate with cutout</t>
  </si>
  <si>
    <t>FAB-OX0022</t>
  </si>
  <si>
    <t>Pizeo pusher actuator</t>
  </si>
  <si>
    <t>FAB-OX0023</t>
  </si>
  <si>
    <t>Pizeo pusher plate</t>
  </si>
  <si>
    <t>Vertical breadboard</t>
  </si>
  <si>
    <t>FAB-OX0024</t>
  </si>
  <si>
    <t>Pizeo pusher base with cutout</t>
  </si>
  <si>
    <t>FAB-OX0025</t>
  </si>
  <si>
    <t>Upper objective pusher bar</t>
  </si>
  <si>
    <t>FAB-OX0026</t>
  </si>
  <si>
    <t>Camera bracket crossbrace</t>
  </si>
  <si>
    <t>OptoMechanics</t>
  </si>
  <si>
    <t>FAB-OX0027</t>
  </si>
  <si>
    <t>Upper Z carriage bracket block</t>
  </si>
  <si>
    <t>FAB-P0001</t>
  </si>
  <si>
    <t>Tower Leg Foot</t>
  </si>
  <si>
    <t>FAB-P0002</t>
  </si>
  <si>
    <t>Tower Leg</t>
  </si>
  <si>
    <t>FAB-P0003</t>
  </si>
  <si>
    <t>ASI to Stage Bracket</t>
  </si>
  <si>
    <t>FAB-P0004</t>
  </si>
  <si>
    <t>Lower Tower Plate</t>
  </si>
  <si>
    <t>FAB-P0005</t>
  </si>
  <si>
    <t>Upper Tower Plate</t>
  </si>
  <si>
    <t>FAB-P0008</t>
  </si>
  <si>
    <t>M-227 Clamp</t>
  </si>
  <si>
    <t>FAB-P0009</t>
  </si>
  <si>
    <t>Sample Holder</t>
  </si>
  <si>
    <t>FAB-P0010</t>
  </si>
  <si>
    <t>Lower Float Plate</t>
  </si>
  <si>
    <t>FAB-P0030</t>
  </si>
  <si>
    <t>Holds quarter wave plates above and below OBJs</t>
  </si>
  <si>
    <t>FAB-P0015</t>
  </si>
  <si>
    <t>Lower OBJ Holder</t>
  </si>
  <si>
    <t>FAB-P0017</t>
  </si>
  <si>
    <t>Common Ref Plate</t>
  </si>
  <si>
    <t>2 x FAB-P0030
2 x FAB-P0019 Mod. B
2 x FAB-P0027 Mod. B
2 x FAB-P0019 Mod. D
2 x FAB-P0019 Mod. F</t>
  </si>
  <si>
    <t>FAB-P0018</t>
  </si>
  <si>
    <t>Mirror Mount, U100</t>
  </si>
  <si>
    <t>XY Translator for first lens after OBJ</t>
  </si>
  <si>
    <t>FAB-P0019</t>
  </si>
  <si>
    <t>Mirror Mount, SS100</t>
  </si>
  <si>
    <t>FAB-P0025</t>
  </si>
  <si>
    <t>Vertical Support Foot</t>
  </si>
  <si>
    <t>FAB-P0026</t>
  </si>
  <si>
    <t>Vertical Support Leg</t>
  </si>
  <si>
    <t>FAB-P0027</t>
  </si>
  <si>
    <t>Mirror Mount 45DEG SS100</t>
  </si>
  <si>
    <t>FAB-P0028</t>
  </si>
  <si>
    <t>Lens Mount, LMR1/M</t>
  </si>
  <si>
    <t>FAB-P0029</t>
  </si>
  <si>
    <t>Filter Cube/Lens Support Upper</t>
  </si>
  <si>
    <t>1 x FAB-P0018 (Lower)</t>
  </si>
  <si>
    <t>This is the RIGHT HANDED version</t>
  </si>
  <si>
    <t>FAB-P0031</t>
  </si>
  <si>
    <t>Bridge Brace</t>
  </si>
  <si>
    <t>FAB-P0032</t>
  </si>
  <si>
    <t>Filter Cube - Excitation</t>
  </si>
  <si>
    <t>FAB-P0033</t>
  </si>
  <si>
    <t>Filter Cube - Emission</t>
  </si>
  <si>
    <t>FAB-P0035</t>
  </si>
  <si>
    <t>Sample Holder for 2 Cover Glass</t>
  </si>
  <si>
    <t>FAB-P0038</t>
  </si>
  <si>
    <t>1 x FAB-P0018 (Upper)</t>
  </si>
  <si>
    <t>This is the LEFT HANDED version</t>
  </si>
  <si>
    <t>BS2/Lens Mount</t>
  </si>
  <si>
    <t>FAB-P0039</t>
  </si>
  <si>
    <t>Prism Glue-on Mount</t>
  </si>
  <si>
    <t>FAB-P0044</t>
  </si>
  <si>
    <t>BS Lens Mount</t>
  </si>
  <si>
    <t>2 x FAB-P0028
2 x FAB-P0037 Mod. F
2 x FAB-P0038</t>
  </si>
  <si>
    <t>FAB-P0048</t>
  </si>
  <si>
    <t>Wedge Only Mount UPPER</t>
  </si>
  <si>
    <t>FAB-P0050</t>
  </si>
  <si>
    <t>Wedge Only Mount LOWER</t>
  </si>
  <si>
    <t>FAB-P0051</t>
  </si>
  <si>
    <t>Wedge Support Large</t>
  </si>
  <si>
    <t>FAB-P0052</t>
  </si>
  <si>
    <t>C-Mount Bolt for iXon</t>
  </si>
  <si>
    <t>FAB-P0043</t>
  </si>
  <si>
    <t>Mount for widefield mirror</t>
  </si>
  <si>
    <t>FAB-P0042 - w/sCMOS</t>
  </si>
  <si>
    <t>Triangle iXon camera bracket</t>
  </si>
  <si>
    <t>FAB-P0041</t>
  </si>
  <si>
    <t>sCMOS Mount Plate</t>
  </si>
  <si>
    <t>FAB-CAM001</t>
  </si>
  <si>
    <t>Filter Wheel Mounting Bracket</t>
  </si>
  <si>
    <t>FAB-CAM005</t>
  </si>
  <si>
    <t>Cavity Shutter Mount</t>
  </si>
  <si>
    <t xml:space="preserve">PERFORMA-i Aperture Mount, 2.0 in. Diameter, (2) ±3° Hex Adjustment, 100 TPI </t>
  </si>
  <si>
    <t>FAB-CAM006</t>
  </si>
  <si>
    <t>Main Alignment Rail Carrier</t>
  </si>
  <si>
    <t>Widefield Mirror Mount</t>
  </si>
  <si>
    <t>Kinematic mirror mount for the overview camera</t>
  </si>
  <si>
    <t>FAB-CAM007</t>
  </si>
  <si>
    <t>Secondary Alignment Rail Carrier</t>
  </si>
  <si>
    <t>Edmund</t>
  </si>
  <si>
    <t>TBD - Widefield Lens Holders</t>
  </si>
  <si>
    <t>FAB-CAM008</t>
  </si>
  <si>
    <t>Excitaiton 1 Inch Mirror</t>
  </si>
  <si>
    <t>FAB-CAM009</t>
  </si>
  <si>
    <t>Excitation 2 Inch Mirror</t>
  </si>
  <si>
    <t>FAB-CAM010</t>
  </si>
  <si>
    <t>Excitation Backside Mirror Connector Plate</t>
  </si>
  <si>
    <t>FAB-CAM011</t>
  </si>
  <si>
    <t>Alignment Camera Connector</t>
  </si>
  <si>
    <t>FAB-CAM013</t>
  </si>
  <si>
    <t>Vertical Support with Cutout</t>
  </si>
  <si>
    <t>FAB-CAM014</t>
  </si>
  <si>
    <t>sCMOS Alignment Tool</t>
  </si>
  <si>
    <t>ASF-10002</t>
  </si>
  <si>
    <t>Mirror Mount Jogged</t>
  </si>
  <si>
    <t>ASF-10003</t>
  </si>
  <si>
    <t>Aperture Mount W/SLOT</t>
  </si>
  <si>
    <t>objectives</t>
  </si>
  <si>
    <t>UPLSAPO 100XS</t>
  </si>
  <si>
    <t xml:space="preserve">UPLSAPO 100XS; U PLAN S-APO 100X Silicone OIL OBJ,NA 1.35, WD 0.2 </t>
  </si>
  <si>
    <t>Olympus</t>
  </si>
  <si>
    <t>OBJ0 &amp; OBJ1</t>
  </si>
  <si>
    <t>adaptiveoptics</t>
  </si>
  <si>
    <t>Multi-5.5</t>
  </si>
  <si>
    <t>Multi-DM MEMS Deformable Mirros</t>
  </si>
  <si>
    <t>BMC</t>
  </si>
  <si>
    <t>DM0 &amp; DM1</t>
  </si>
  <si>
    <t>req</t>
  </si>
  <si>
    <t>optics - ImgSep</t>
  </si>
  <si>
    <t>MRAK25-P01</t>
  </si>
  <si>
    <t>Right-Angle Prism Dielectric Mirror, 400 - 750 nm, L = 25.0 mm</t>
  </si>
  <si>
    <t>119.77 (2020-03-11)</t>
  </si>
  <si>
    <t>M17</t>
  </si>
  <si>
    <t>optics</t>
  </si>
  <si>
    <t>DBL14017/100</t>
  </si>
  <si>
    <t>90.0MM EFL X 25.0MM Dia. ACHROMAT SINGLE-LAYER MgF2 VISIBLE</t>
  </si>
  <si>
    <t>JML Optics</t>
  </si>
  <si>
    <t>L3 and L4</t>
  </si>
  <si>
    <t>NT47-640</t>
  </si>
  <si>
    <t>Achromatic Lens 25mm Dia. x 85mm FL, VIS 0 Coating</t>
  </si>
  <si>
    <t>L1 and L2</t>
  </si>
  <si>
    <t>NT49-280</t>
  </si>
  <si>
    <t>Achromatic Lens 40mm Dia. x 300mm FL, VIS 0 Coating</t>
  </si>
  <si>
    <t>L0 and L5</t>
  </si>
  <si>
    <t>Boston DM
FAB-P0020 - V2</t>
  </si>
  <si>
    <t>NT47-642</t>
  </si>
  <si>
    <t>Achromatic Lens 25mm Dia. x 125mm FL, VIS 0 Coating</t>
  </si>
  <si>
    <t>NT47-641</t>
  </si>
  <si>
    <t>Achromatic Lens 25mm Dia. x 100mm FL, VIS 0 Coating</t>
  </si>
  <si>
    <t>W-4PISMSN</t>
  </si>
  <si>
    <t>BK7 and quartz wedges</t>
  </si>
  <si>
    <t>UVisIR</t>
  </si>
  <si>
    <t>W0 and W1</t>
  </si>
  <si>
    <t>LAO-350.0-25.0</t>
  </si>
  <si>
    <t>Standard 400-700-nm Cemented Achromats, f 350 mm, diameter 25 mm</t>
  </si>
  <si>
    <t>L6 and L7</t>
  </si>
  <si>
    <t>DLB-15-100PM</t>
  </si>
  <si>
    <t>Achromatic doublets, 15 mm Dia. x 100 mm FL, 400-700 nm</t>
  </si>
  <si>
    <t>OptoSigma</t>
  </si>
  <si>
    <t>L8 and L9</t>
  </si>
  <si>
    <t>NT47-009</t>
  </si>
  <si>
    <t xml:space="preserve">Non-Polarizing Cube Beam splitter 25mm VIS </t>
  </si>
  <si>
    <t>For holding beam profiler on alignment dovetail rail</t>
  </si>
  <si>
    <t>BS0</t>
  </si>
  <si>
    <t>10FC16PB.3</t>
  </si>
  <si>
    <t>Broadband Polarizing Cube Beam splitter, 25.4 x 25.4 x 25.4 mm, 420-680 nm</t>
  </si>
  <si>
    <t>NT49-002</t>
  </si>
  <si>
    <t xml:space="preserve">Polarizing Cube Beam splitter 25mm VIS </t>
  </si>
  <si>
    <t>PBS0</t>
  </si>
  <si>
    <t>AQWP05M-600-UM-SP</t>
  </si>
  <si>
    <t>Achromatic 1/4 wave plate 400800nm, unmounted (Custom)</t>
  </si>
  <si>
    <t>QWP1 and QWP1</t>
  </si>
  <si>
    <t>FSR-KG1</t>
  </si>
  <si>
    <t>Colored Glass Filter, 25.4 mm Diameter, Heat Absorbing, KG.1</t>
  </si>
  <si>
    <t>10Z40ER.2</t>
  </si>
  <si>
    <t>Broadband Metallic Mirror, Zerodur, 25.4 mm Diameter, λ/20, 480-20,000 nm</t>
  </si>
  <si>
    <t>M3-M16</t>
  </si>
  <si>
    <t>FF01-446/523/600/677-25</t>
  </si>
  <si>
    <t>446/523/600/677 nm BrightLine quad-band bandpass filter - 25 mm x 3.5 mm</t>
  </si>
  <si>
    <t>Semrock</t>
  </si>
  <si>
    <t xml:space="preserve">Di01-R405/488/561/635-17.5x24 </t>
  </si>
  <si>
    <t>405/488/561/635 BrightLine Laser Dichroic Beam splitter, 17.5 x 24.0 mm</t>
  </si>
  <si>
    <t>DI0 and DI1</t>
  </si>
  <si>
    <t>Check the PDF file for excitation</t>
  </si>
  <si>
    <t>Optics-excitation</t>
  </si>
  <si>
    <t>FF01-390/482/563/640-25</t>
  </si>
  <si>
    <t>390/482/563/640 nm BrightLine® quad-band bandpass filter</t>
  </si>
  <si>
    <t>CXY1</t>
  </si>
  <si>
    <t>CXY1 - 30 mm Cage System, XY Translating Lens Mount for Ø1" Optics</t>
  </si>
  <si>
    <t>LM2XY_M</t>
  </si>
  <si>
    <t>LM2XY/M - Translating Lens Mount for Ø2" Optics, 1 Retaining Ring Included, Metric</t>
  </si>
  <si>
    <t>Dovetail Rail Carrier, 1/4" (M6) Counterbore</t>
  </si>
  <si>
    <t>RLA450_M</t>
  </si>
  <si>
    <t xml:space="preserve">RLA450/M - Dovetail Optical Rail, 450 mm, Metric </t>
  </si>
  <si>
    <t>KM200</t>
  </si>
  <si>
    <t>Kinematic Mirror Mount for Ø2" Optics</t>
  </si>
  <si>
    <t>RC3</t>
  </si>
  <si>
    <t>Rail Carrier, Perpendicular Dovetail</t>
  </si>
  <si>
    <t>SM1SMA</t>
  </si>
  <si>
    <t>SMA Fiber Adapter Plate with External SM1 (1.035"-40) Threads</t>
  </si>
  <si>
    <t>KCB1_M</t>
  </si>
  <si>
    <t>KCB1/M - Right-Angle Kinematic Mirror Mount with Tapped Cage Rod Holes, 30 mm Cage System and SM1 Compatible, M4 and M6 Mounting Holes</t>
  </si>
  <si>
    <t>ER2</t>
  </si>
  <si>
    <t>Cage Assembly Rod, 2" Long, Ø6 mm</t>
  </si>
  <si>
    <t>ER4</t>
  </si>
  <si>
    <t>Cage Assembly Rod, 4" Long, Ø6 mm</t>
  </si>
  <si>
    <t>SM1Z</t>
  </si>
  <si>
    <t xml:space="preserve">Z-Axis Translation Mount, 30 mm Cage Compatible </t>
  </si>
  <si>
    <t>CP08_M</t>
  </si>
  <si>
    <t>SM1-Threaded 30 mm Cage Plate with Flexure Clamping, 1 Retaining Ring, M4 Tap</t>
  </si>
  <si>
    <t>LS-P642H0588A00_M</t>
  </si>
  <si>
    <t>Ø1" (Ø25 mm) Posts for Polaris® Mirror Mounts</t>
  </si>
  <si>
    <t>PLS-P642H0300A00_M</t>
  </si>
  <si>
    <t>TR30-M</t>
  </si>
  <si>
    <t>Ø12.7 mm Optical Post, SS, M4 Setscrew, M6 Tap, L = 30 mm</t>
  </si>
  <si>
    <t>PLS-P642H0457A00_M</t>
  </si>
  <si>
    <t>PLS-P642H0394A00_M</t>
  </si>
  <si>
    <t>CP02B</t>
  </si>
  <si>
    <t>30 mm Cage Mounting Bracket</t>
  </si>
  <si>
    <t>PH50_M</t>
  </si>
  <si>
    <t>Ø12.7 mm Post Holder, Spring-Loaded Hex-Locking Thumbscrew, L=50 mm</t>
  </si>
  <si>
    <t>C4W</t>
  </si>
  <si>
    <t>30 mm Cage Cube</t>
  </si>
  <si>
    <r>
      <rPr>
        <rFont val="Calibri"/>
        <b/>
        <color theme="1"/>
        <sz val="11.0"/>
      </rPr>
      <t>IMPORTANT NOTE</t>
    </r>
    <r>
      <rPr>
        <rFont val="Calibri"/>
        <color theme="1"/>
        <sz val="11.0"/>
      </rPr>
      <t>: I can't find this specific part number on the CVI website however I can find what appears to be the same thing under part number 04 RDI 232 (http://marketplace.idexop.com/store/IdexCustom/PartDetails?pvId=35858). I'm not sure if this is the same thing with a new part number or an upgrade.</t>
    </r>
  </si>
  <si>
    <t>SM1D12</t>
  </si>
  <si>
    <t>SM1 Lever-Actuated Iris Diaphragm (Ø0.8 - Ø12 mm)</t>
  </si>
  <si>
    <t xml:space="preserve">B4C/M </t>
  </si>
  <si>
    <t>kinematic Cage Cube Platform for C4W/C6W, Metric</t>
  </si>
  <si>
    <t>FFM1</t>
  </si>
  <si>
    <t>30-mm-Cage-Compatible Rectangular Filter Mount</t>
  </si>
  <si>
    <t>Optics-diagnosis</t>
  </si>
  <si>
    <t>DMSP805L</t>
  </si>
  <si>
    <t xml:space="preserve">DMSP805L - Ø2" Shortpass Dichroic Mirror, 805 nm Cutoff </t>
  </si>
  <si>
    <t>CXY2</t>
  </si>
  <si>
    <t>60 mm Cage System Translating Lens Mount for Ø2" Optics</t>
  </si>
  <si>
    <t>Owis - 46.090.51KN</t>
  </si>
  <si>
    <t>flip mirror holders with DC geared motor, with mechanical limit switches,
for optics with ø 50 mm / 50.8 mm (2"), deflection to the right</t>
  </si>
  <si>
    <t>KCB2_M</t>
  </si>
  <si>
    <t>Right-Angle Kinematic Mirror Mount with Tapped Cage Rod Holes, 60 mm Cage System and SM2 Compatible, M4 and M6 Mounting Holes</t>
  </si>
  <si>
    <t>LC6W</t>
  </si>
  <si>
    <t>60 mm Cage Cube</t>
  </si>
  <si>
    <t xml:space="preserve">LB4C_M </t>
  </si>
  <si>
    <t>Kinematic Prism Platform for 60 mm Cage Cube, Metric Taps</t>
  </si>
  <si>
    <t>LB5C1</t>
  </si>
  <si>
    <t>Ø2" Optic Mount for 60 mm Cage Cube with Setscrew Optic Retention</t>
  </si>
  <si>
    <t>46.045.26KN</t>
  </si>
  <si>
    <t>flip mirror holders with DC geared motor, with mechanical limit switches, for optics
with ø 25 mm / 25.4 mm (1"), deflection to the left</t>
  </si>
  <si>
    <t>RC12FC-P01</t>
  </si>
  <si>
    <t>Protected Silver Reflective Collimator, 450 nm - 20 µm, Ø12 mm Beam, FC/P</t>
  </si>
  <si>
    <t>K5X1</t>
  </si>
  <si>
    <t>5-Axis Locking Kinematic Mount for Ø1" Optics</t>
  </si>
  <si>
    <t>RC2_M</t>
  </si>
  <si>
    <t>Dovetail Rail Carrier, 50.8 mm x 25.4 mm, M6 Counterbore, M4 Taps</t>
  </si>
  <si>
    <t>PLS-P642H0293A00_M</t>
  </si>
  <si>
    <t>PLS-P642H0495A00_M</t>
  </si>
  <si>
    <t>PLS-P642H0335A00_M</t>
  </si>
  <si>
    <t>PLS-P642H0537A00_M</t>
  </si>
  <si>
    <t>PLS-P642H0446A00_M</t>
  </si>
  <si>
    <t>LCPMA1</t>
  </si>
  <si>
    <t>Snap-On 60 mm Cage Mounting Bracket, #8 (M4) Slot</t>
  </si>
  <si>
    <t>TR100_M</t>
  </si>
  <si>
    <t>Ø12.7 mm Optical Post, SS, M4 Setscrew, M6 Tap, L = 100 mm</t>
  </si>
  <si>
    <t>RA90_M</t>
  </si>
  <si>
    <t>Right-Angle Clamp for Ø1/2" Posts, 5 mm Hex</t>
  </si>
  <si>
    <t>TR50_M</t>
  </si>
  <si>
    <t>Ø12.7 mm Optical Post, SS, M4 Setscrew, M6 Tap, L = 50 mm £4.01</t>
  </si>
  <si>
    <t>ER05</t>
  </si>
  <si>
    <t>Cage Assembly Rod, 1/2" Long, Ø6 mm</t>
  </si>
  <si>
    <t>LCP4S</t>
  </si>
  <si>
    <t>30 mm to 60 mm Cage Plate Adapter, 4 mm Thick</t>
  </si>
  <si>
    <t>SM1CPL10</t>
  </si>
  <si>
    <t>SM1 Lens Tube Flexure Sleeve Coupler, 1.0" Long</t>
  </si>
  <si>
    <t>SM1L05</t>
  </si>
  <si>
    <t>SM1 Lens Tube, 0.50" Thread Depth, One Retaining Ring Included</t>
  </si>
  <si>
    <t>DCC1545M</t>
  </si>
  <si>
    <t>USB 2.0 CMOS Camera, 1280 x 1024, Monochrome Sensor</t>
  </si>
  <si>
    <t>CML15</t>
  </si>
  <si>
    <t>C-Mount Extension Tube, 15 mm Long</t>
  </si>
  <si>
    <t>4-40 x 3/16</t>
  </si>
  <si>
    <t>Stainless Steel Screws</t>
  </si>
  <si>
    <t>M-227.10</t>
  </si>
  <si>
    <t>High-Resolution DC-Mike Linear Actuator, 10 mm</t>
  </si>
  <si>
    <t>PI</t>
  </si>
  <si>
    <t>C-863.11</t>
  </si>
  <si>
    <t>Mercury DC-Motor Controller, 1 Channel, with Wide-Range Power Supply</t>
  </si>
  <si>
    <t>M-219.10</t>
  </si>
  <si>
    <t>M227 ball tip ends</t>
  </si>
  <si>
    <t>LS-50</t>
  </si>
  <si>
    <t>ASI translation stage for tower</t>
  </si>
  <si>
    <t>ASI</t>
  </si>
  <si>
    <t>NO CHANGE NEEDED - SEE NOTE</t>
  </si>
  <si>
    <t>LE-ZF</t>
  </si>
  <si>
    <t>Micro-E linear encoder for LS-50 stages</t>
  </si>
  <si>
    <t>MS2</t>
  </si>
  <si>
    <t>MS2 LS 50 controller</t>
  </si>
  <si>
    <t>P-541.ZCD</t>
  </si>
  <si>
    <t>Low-Profile Z-Nanopositioning Stage, 100μm, Cap. Sensors, Sub-D Connector</t>
  </si>
  <si>
    <r>
      <rPr>
        <rFont val="Calibri"/>
        <b/>
        <color theme="1"/>
        <sz val="11.0"/>
      </rPr>
      <t>NOTE:</t>
    </r>
    <r>
      <rPr>
        <rFont val="Calibri"/>
        <color theme="1"/>
        <sz val="11.0"/>
      </rPr>
      <t xml:space="preserve"> Consider motor with integrated controller - part number CONEX-TRA12CC - OR need two controllers for these motors</t>
    </r>
  </si>
  <si>
    <t>E-621.CR</t>
  </si>
  <si>
    <t>Piezo Amplifier / Servo-Controller Module, 1 Channel, -30 to 130 V, Capacitive Sensor, USB, RS-232</t>
  </si>
  <si>
    <t>P-612.2SL</t>
  </si>
  <si>
    <t>XY Nanopositioning System with 20 x 20 mm Aperture, 100 x 100 μm, Strain Gauge Sensors</t>
  </si>
  <si>
    <t>E-621.SR</t>
  </si>
  <si>
    <t>Piezo Amplifier / Servo-Controller Module, 1 Channel, -30 to 130 V, SGS-Sensor, USB, RS-232</t>
  </si>
  <si>
    <t>E-501.621</t>
  </si>
  <si>
    <t>9.5-Chassis for up to four E-621 Modules, Power Supply</t>
  </si>
  <si>
    <t>N-664.3A</t>
  </si>
  <si>
    <t>Ultra-High Precision Linear Positioning System with NEXACT Piezo Drive, 30 mm, PIOne Linear Encoder, 0.5 nm Resolution</t>
  </si>
  <si>
    <t>N-565.260</t>
  </si>
  <si>
    <t>high precision linear stage, replaces discontinued N664. 52mm travel</t>
  </si>
  <si>
    <t>E-861.1A1</t>
  </si>
  <si>
    <t>NEXACT Controller, 1 Channel, Linear Encoder</t>
  </si>
  <si>
    <t>MT1/M-Z8</t>
  </si>
  <si>
    <t>Motorized 12 mm Translation Stage, Metric</t>
  </si>
  <si>
    <t>TDC001</t>
  </si>
  <si>
    <t>T-Cube DC Servo Motor Controller</t>
  </si>
  <si>
    <t>TPS001</t>
  </si>
  <si>
    <t>15 V Power Supply Unit for a Single T-Cube</t>
  </si>
  <si>
    <t>lightsources</t>
  </si>
  <si>
    <t>1177979/1172035/1180127</t>
  </si>
  <si>
    <t>Genesis MX651-500 STEM OPS Laser Diode Head/Genesis MX Compact 24V Power Supply/Genesis MX Controller (OEM)</t>
  </si>
  <si>
    <t>Coherent</t>
  </si>
  <si>
    <t>OBIS 405nm LX 50mW Laser</t>
  </si>
  <si>
    <t>VFL-P-1500-560</t>
  </si>
  <si>
    <t>1.5W 560nm</t>
  </si>
  <si>
    <t>MPB Communications</t>
  </si>
  <si>
    <t>requested</t>
  </si>
  <si>
    <t>VFL-P-2000-642-</t>
  </si>
  <si>
    <t>2W 642nm</t>
  </si>
  <si>
    <t>HL-2000</t>
  </si>
  <si>
    <t>Tungsten Halogen Source, 360-2000nm, 1500 hrs, 2960 K</t>
  </si>
  <si>
    <t>Ocean Optics</t>
  </si>
  <si>
    <t>CPS532</t>
  </si>
  <si>
    <t>Collimated Laser-Diode-Pumped DPSS Laser Module, 532 nm, 4.5 mW</t>
  </si>
  <si>
    <t>LP940-SF30</t>
  </si>
  <si>
    <t>LP940-SF30 - 940 nm, 30 mW, A Pin Code, SM Fiber-Pigtailed Laser Diode, FC/PC</t>
  </si>
  <si>
    <t xml:space="preserve">RC12FC-P01 </t>
  </si>
  <si>
    <t xml:space="preserve">RC12FC-P01 - Protected Silver Reflective Collimator, 450 nm - 20 µm, Ø12 mm Beam, FC/PC </t>
  </si>
  <si>
    <t>£724.76</t>
  </si>
  <si>
    <t>SM15RR</t>
  </si>
  <si>
    <t>SM15 Retaining Ring for Ø15 mm Lens Mounts</t>
  </si>
  <si>
    <t>0+2</t>
  </si>
  <si>
    <t>detectors</t>
  </si>
  <si>
    <t>PCO Pixel Fly</t>
  </si>
  <si>
    <t>Overview Camera</t>
  </si>
  <si>
    <t>ORCA FLASH C11440-22CU</t>
  </si>
  <si>
    <t>SMS CAMERA</t>
  </si>
  <si>
    <t>Hamamatsu</t>
  </si>
  <si>
    <t>CAMERALINK EXTENSION KIT</t>
  </si>
  <si>
    <t>Frame Grabber CameraLink</t>
  </si>
  <si>
    <t>Custom Parts (TriStar)</t>
  </si>
  <si>
    <t>USB Motorized Filter Wheel</t>
  </si>
  <si>
    <t>AJS100-0.5H-NL</t>
  </si>
  <si>
    <t>High Precision Hex Adjustment Screw, 12.7 mm Travel, 100 TPI, Hex, No Lock</t>
  </si>
  <si>
    <t>hardware</t>
  </si>
  <si>
    <t>NOA61</t>
  </si>
  <si>
    <t>MIL-A-3920 Optical Adhesive with Resiliency, 1 oz.</t>
  </si>
  <si>
    <t>.</t>
  </si>
  <si>
    <t>0+1</t>
  </si>
  <si>
    <t>91585A086</t>
  </si>
  <si>
    <t>Metric 18-8 Stainless Steel Dowel Pin
M4 Diameter, 16 mm Length</t>
  </si>
  <si>
    <t>McMaster Carr</t>
  </si>
  <si>
    <t>91585A072</t>
  </si>
  <si>
    <t>Metric 18-8 Stainless Steel Dowel Pin M3 Diameter, 24 mm Length</t>
  </si>
  <si>
    <t>91585A060</t>
  </si>
  <si>
    <t>Metric 18-8 Stainless Steel Dowel Pin M3 Diameter, 12 mm Length, Pack of 50</t>
  </si>
  <si>
    <t>91585A054</t>
  </si>
  <si>
    <t>Metric 18-8 Stainless Steel Dowel Pin M3 Diameter, 8 mm Length</t>
  </si>
  <si>
    <t>91545A270</t>
  </si>
  <si>
    <t>Nylatron Flat Washer 3/8" Screw Size, .51" OD, .02"-.04" Thick, Pack of 5</t>
  </si>
  <si>
    <t>9657K258</t>
  </si>
  <si>
    <t>Steel Compression Spring Zinc-Pltd Music Wire,.250" L,.180" OD,.018" Wire, Pack of 12</t>
  </si>
  <si>
    <t>9001T15</t>
  </si>
  <si>
    <t>Music Wire Ultra-Precision Compression Spring .500" Length, .18" OD, .018" Wire Diameter, Pack of 3</t>
  </si>
  <si>
    <t>9434K25</t>
  </si>
  <si>
    <t>Music Wire Precision Compression Spring Zinc-Plated, .500" Length, .18" OD, .018" Wire, Pack of 5</t>
  </si>
  <si>
    <t>9657K46</t>
  </si>
  <si>
    <t>Steel Compression Spring Music Wire, 1.0" L,.187" OD, .014" Wire Diameter, Pack of 12</t>
  </si>
  <si>
    <t>1986K53</t>
  </si>
  <si>
    <t>Type 302 Stainless Steel Compression Spring 1.00" Length, .188" OD, .020" Wire Diameter, Pack of 6</t>
  </si>
  <si>
    <t>9434K32</t>
  </si>
  <si>
    <t>Music Wire Precision Compression Spring Zinc-Plated, .875" Length, .18" OD, .026" Wire, Pack of 5</t>
  </si>
  <si>
    <t>CSHP-No1.5-25</t>
  </si>
  <si>
    <t>High Precision Glass Cover Slip, box of 100, 25mm diameter, No. 1.5.</t>
  </si>
  <si>
    <t>Bioscience Tools 
C B Consulting</t>
  </si>
  <si>
    <t>1000T11</t>
  </si>
  <si>
    <t>Ultraviolet Light with Stand, 2 Tubes, 365 NM Wavelength</t>
  </si>
  <si>
    <t>93285A210</t>
  </si>
  <si>
    <t>Metric Nylon Tip 18-8 SS Socket Set Screw M4 Size, 4mm Length, 0.7mm Pitch, Pack of 5</t>
  </si>
  <si>
    <t>16399-10</t>
  </si>
  <si>
    <t>Brass screws, M2 x 3, Pack of 10</t>
  </si>
  <si>
    <t>Ted Pella, Inc.</t>
  </si>
  <si>
    <t>SEM Clips 1/2" Length, Pack of 10</t>
  </si>
  <si>
    <t>4629T67</t>
  </si>
  <si>
    <t>Compartmented Plastic Box Translucent, 4-24 Adj Compartments, 14" O'all Length</t>
  </si>
  <si>
    <t>tools</t>
  </si>
  <si>
    <t>8647A42</t>
  </si>
  <si>
    <t>Mitutoyo Standard Electronic Caliper 500-196-20, 0-6" (0-150mm) Range</t>
  </si>
  <si>
    <t>Additional parts after inspecting model, 2016-10-21</t>
  </si>
  <si>
    <t>PF20-03-P01</t>
  </si>
  <si>
    <t>Protected silver mirror, 2"</t>
  </si>
  <si>
    <t>Modified, Change the four holes to 4mm slot</t>
  </si>
  <si>
    <t>FM0</t>
  </si>
  <si>
    <t>PF10-03-P01</t>
  </si>
  <si>
    <t>Protected silver mirror, 1"</t>
  </si>
  <si>
    <t>KM100</t>
  </si>
  <si>
    <t>1" kinematic mirror mount</t>
  </si>
  <si>
    <t>NO CHANGE NEEDED - we don't have a drawing but TriStar can make this part.</t>
  </si>
  <si>
    <t>FAB-P0002
MB60120/M</t>
  </si>
  <si>
    <t>2" kinematic mirror mount</t>
  </si>
  <si>
    <t>Currently in place. Proposed modification for slots to allow tower to translate laterally.</t>
  </si>
  <si>
    <t>AC508-300-A</t>
  </si>
  <si>
    <t>300mm achromat</t>
  </si>
  <si>
    <t>LMR2_M</t>
  </si>
  <si>
    <t>2" fixed lens holder</t>
  </si>
  <si>
    <t>PFA52507</t>
  </si>
  <si>
    <t>800mm active isolation frame 900x1200</t>
  </si>
  <si>
    <t>PTA013</t>
  </si>
  <si>
    <t>air filter</t>
  </si>
  <si>
    <t>PTA015</t>
  </si>
  <si>
    <t>compressor</t>
  </si>
  <si>
    <t>Add pin holes for ASI Stage</t>
  </si>
  <si>
    <t>PTA1006</t>
  </si>
  <si>
    <t>FAB-P0001
LS-50</t>
  </si>
  <si>
    <t>compressor oil</t>
  </si>
  <si>
    <t>detector</t>
  </si>
  <si>
    <t>Locational parts</t>
  </si>
  <si>
    <t>MSVC4-20</t>
  </si>
  <si>
    <t>M4x20 high precision dowel pin, EN1.4125 steel</t>
  </si>
  <si>
    <t>Misumi, Euro</t>
  </si>
  <si>
    <t>MSVC4-15</t>
  </si>
  <si>
    <t>M4x15 high precision dowel pin, EN 1.4125 steel</t>
  </si>
  <si>
    <t>MSVC3-25</t>
  </si>
  <si>
    <t>M3x25 high precision dowel pin, EN 1.4125 steel</t>
  </si>
  <si>
    <t>Reference in iPALM Model -Stage Stack Fix floder, change to FAB-P0003 folder. Add pin holes for ASI stage</t>
  </si>
  <si>
    <t>Drawing Ready</t>
  </si>
  <si>
    <t>MSVC-15</t>
  </si>
  <si>
    <t>M3x15 high precision dowel pin, EN 1.4125 steel</t>
  </si>
  <si>
    <t>MSVC3-10</t>
  </si>
  <si>
    <t>M3x10 high precision dowel pin, EN 1.4125 steel</t>
  </si>
  <si>
    <t>LS-50, FAB-P0005, FAB-P0004</t>
  </si>
  <si>
    <t>MSVC3-8</t>
  </si>
  <si>
    <t>M3x8 high precision dowel pin, EN 1.4125 steel</t>
  </si>
  <si>
    <t>TR-M4M6</t>
  </si>
  <si>
    <t>M6M-M4Fx10 thread adapter, pack of 10</t>
  </si>
  <si>
    <t>12 pcs</t>
  </si>
  <si>
    <t>Center material has been removed, part is in place. Need second version of this.</t>
  </si>
  <si>
    <t>SXSNS4-L0-P4-B8-H6.5-T1-E0.5</t>
  </si>
  <si>
    <t>M4 to 4h6 dowel adapter</t>
  </si>
  <si>
    <t>Sample</t>
  </si>
  <si>
    <t>CG15XH</t>
  </si>
  <si>
    <t>Precision Cover Glasses, #1.5H Thickness, Ø25 mm, Pack of 1000</t>
  </si>
  <si>
    <t>100 x 10</t>
  </si>
  <si>
    <t>Reference in iPALM Model -Stage Stack Fix floder, change to FAB-P0004 folder</t>
  </si>
  <si>
    <t>FAB-P0003, FAB-P0008, FAB-P0011, FAB-P0013, M-227, P-612</t>
  </si>
  <si>
    <t>Need version with pockets for pusher screws (V2) and extra holes removed (V3)</t>
  </si>
  <si>
    <t>FAB-P0006, FAB-P0003</t>
  </si>
  <si>
    <t>FAB-P0006</t>
  </si>
  <si>
    <t>Upper Plate OBJ Connector</t>
  </si>
  <si>
    <t>FAB-P0005, N-664</t>
  </si>
  <si>
    <t>Updated so the stage and objective sit higher and the unit can hit the limit switch while the objective is in place.</t>
  </si>
  <si>
    <t>FAB-P0007</t>
  </si>
  <si>
    <t>Upper OBJ Bracket</t>
  </si>
  <si>
    <t>Need Modificaiton for accessing the dichroic cube easily</t>
  </si>
  <si>
    <t>FAB-P0004, M-227</t>
  </si>
  <si>
    <t>P-541, FAB-P0035</t>
  </si>
  <si>
    <t>This part was returned with the M2 holes tapped. Would recommend only two, not four, finger pockets and using much larger stage clips on the next version. - Updated VERSION 2 for only two finger holes.</t>
  </si>
  <si>
    <t>Have drawing - Ensure Correct Version</t>
  </si>
  <si>
    <t>M-227, M-686, 91585A072 (spring), 9654K962 (pin for spring)</t>
  </si>
  <si>
    <t>The shop put the cone and slot in the wrong place and made them the wrong size. Additionally the cone and slot were the wrong size in Steve's CAD file. An updated file was made and send to the shop to re-make the part.</t>
  </si>
  <si>
    <t>FAB-P0011</t>
  </si>
  <si>
    <t>Piezo Pusher Base</t>
  </si>
  <si>
    <t>FAB-P0012, Newport AJS100-0.5H-NL</t>
  </si>
  <si>
    <t>FAB-P0012</t>
  </si>
  <si>
    <t>Piezo Pusher Plow</t>
  </si>
  <si>
    <t>FAB-P0013</t>
  </si>
  <si>
    <t>Piezo Pusher Passive</t>
  </si>
  <si>
    <t>One is in place, the other one has been replaced by FAB-P0013_V2 to avoid interference with P-612 cord</t>
  </si>
  <si>
    <t>FAB-P0013 - V2</t>
  </si>
  <si>
    <t>Piezo Pusher Passive w/Cord</t>
  </si>
  <si>
    <t>Reference in iPALM Model -Stage Stack Fix floder, change to FAB-P0013 -V2folder</t>
  </si>
  <si>
    <t>Updated version of FAB-P0013</t>
  </si>
  <si>
    <t>FAB-P0014</t>
  </si>
  <si>
    <t>Piezo Pusher Plow Passive</t>
  </si>
  <si>
    <t>Reference in iPALM Model -Stage Stack Fix floder, change to FAB-P0014 folder</t>
  </si>
  <si>
    <t>Only one is in place, the other has been replaced by FAB-P0014_V2 to avoid interference with P-612 cord</t>
  </si>
  <si>
    <t>FAB-P0014 - V2</t>
  </si>
  <si>
    <t>Piezo Pusher Plow Passive w/cord</t>
  </si>
  <si>
    <t>Drawing Lacks Detail - Ensure correct verion is made</t>
  </si>
  <si>
    <t>Updated version of FAB-P0014</t>
  </si>
  <si>
    <t>Change to couterbore instead of holes</t>
  </si>
  <si>
    <t>P-612</t>
  </si>
  <si>
    <t>SS100-F3H
FAB-P0020
FAB-P0022
FAB-P0024</t>
  </si>
  <si>
    <t>FAB-P0020</t>
  </si>
  <si>
    <t>B Mount Plate</t>
  </si>
  <si>
    <t>Modified, Change two holes position for flipping the DM mount, Put some holes along 85 mm lens for rails during alignment</t>
  </si>
  <si>
    <t>(Update) Drawing Needed - Need holes for removing lens and filter cube</t>
  </si>
  <si>
    <t>Many</t>
  </si>
  <si>
    <t>Four large holes were made for easy access to the screws that secure the XY lens mount. This should be incorporated in all future designs.</t>
  </si>
  <si>
    <t>Modified, Extend the width to hold both the front and back breadboard</t>
  </si>
  <si>
    <t>In place, no modifications. NOTE: This appears to be exactly the same part as FAB-P0001</t>
  </si>
  <si>
    <t>Added March 2020 from Model's pdf files</t>
  </si>
  <si>
    <t>SS100-F3H
FAB-P0020</t>
  </si>
  <si>
    <t>FAB-P0020
LMR1/M</t>
  </si>
  <si>
    <t>Steve sent the shop prints for this with a cross section view. In the cross section view the height is shown but this is not the overall height. The shop mixed this up so all came 2mm to short resulting in the lens not being hit in the center. Steve also ordered 6 of these but we only need two.</t>
  </si>
  <si>
    <t>Need Modificaiton for accessing the bottom two screws easily</t>
  </si>
  <si>
    <t>FAB-P0020, FAB-P0032, FAB-P0033, ST1XY-A/M, SS100-F3H</t>
  </si>
  <si>
    <t>Filter Cube/Lens Support Lower</t>
  </si>
  <si>
    <t>add stability to breadboard</t>
  </si>
  <si>
    <t>DRAWING NEEDED - adjusted the  boss position so we have ample room for mirror. Also, ensure part has mount and pin holes on both side.</t>
  </si>
  <si>
    <t>FAB-P0033, FAB-P0030</t>
  </si>
  <si>
    <t>The shop initially forgot the tapped M3 holes for connection with FAB-P0033. Sent back for rework. Pin holes found to be too small. Sent back for rework. Both parts were identical, however, mounting and pin holes need to be on opposite sides. One sent back for rework. New pin holes found to be too small. Sent back for rework. Steve's original CAD file shows mounting holes on both sides of this part. Plans sent to the shop have not yet been seen. This part has an upper tab/boss that sticks out and catches the edge of the dichroic mirror. It was not far enough away for the unit to fully close and had to be filed.</t>
  </si>
  <si>
    <t>Appears to be okay, have not yet verified with filters</t>
  </si>
  <si>
    <t>Not in the master accembly</t>
  </si>
  <si>
    <t>Check if we really want this exactly</t>
  </si>
  <si>
    <t>FAB-P0024</t>
  </si>
  <si>
    <t>Glue the Prisms to this. Note, the shop made the pin slot depth incorrect.</t>
  </si>
  <si>
    <t>NO CHANGE NEEDED - Be sure to send drawing for Marcus version</t>
  </si>
  <si>
    <t>NT49-280
93285A210</t>
  </si>
  <si>
    <r>
      <t xml:space="preserve">Steve says we should glue the lenses into this mount. There are no threads for a retainer ring or any set screw holes. ALSO NOTE there is a totally unused center M6 clearance hole at the base that should be removed for future versions. </t>
    </r>
    <r>
      <rPr>
        <rFont val="Calibri"/>
        <b/>
        <color theme="1"/>
        <sz val="11.0"/>
      </rPr>
      <t xml:space="preserve">UPDATE: </t>
    </r>
    <r>
      <rPr>
        <rFont val="Calibri"/>
        <color theme="1"/>
        <sz val="11.0"/>
      </rPr>
      <t>the lens holes in these mounts were just a little too small for the lenses to fit. We sent them back to the shop and had the holes made larger. We also had 4-40 set screw holes added to the top thus we do not need to glue the lenses.</t>
    </r>
  </si>
  <si>
    <t>FAB-P0047</t>
  </si>
  <si>
    <t>Wedge Base Plate UPPER</t>
  </si>
  <si>
    <t>NEED DRAWING - Updated version from Marcus and added two tapped holes on the side for shutter mount</t>
  </si>
  <si>
    <t>FAB-P0049</t>
  </si>
  <si>
    <t>Wedge Base Plate LOWER</t>
  </si>
  <si>
    <t>NEED DRAWING - Update with shutter mounting holes</t>
  </si>
  <si>
    <t>HAVE DRAWING - BE SURE WE GET VERSION 2 WITH SM1 THREAD</t>
  </si>
  <si>
    <r>
      <rPr>
        <rFont val="Calibri"/>
        <b/>
        <color theme="1"/>
        <sz val="11.0"/>
      </rPr>
      <t>NOTE:</t>
    </r>
    <r>
      <rPr>
        <rFont val="Calibri"/>
        <color theme="1"/>
        <sz val="11.0"/>
      </rPr>
      <t xml:space="preserve"> We should have this remade with Thorlabs SM1 thread at the front for filter mounting.</t>
    </r>
  </si>
  <si>
    <t>INSERT MIRROR
P200-AI28
MB60120/M</t>
  </si>
  <si>
    <t>MB60120/M
Camera Support</t>
  </si>
  <si>
    <t>Need Drawing - V2 - with Filter Wheel mounting holes</t>
  </si>
  <si>
    <t>Camera Bracket
iXon</t>
  </si>
  <si>
    <r>
      <t xml:space="preserve">The hole for the c-mount bolt is a little to small. After about 20 minutes of filing I was able to get a good fit. Would recommend making this hole slightly larger next time. </t>
    </r>
    <r>
      <rPr>
        <rFont val="Calibri"/>
        <b/>
        <color theme="1"/>
        <sz val="11.0"/>
      </rPr>
      <t>MAKE SURE to send second version with mount holes for filter wheel.</t>
    </r>
  </si>
  <si>
    <t>FAB-P0041 Camer Support Plate
EO Filter Wheel 84889</t>
  </si>
  <si>
    <t>FAB-CAM002</t>
  </si>
  <si>
    <t>Flip Mirror Mount</t>
  </si>
  <si>
    <t>FAB-CAM003</t>
  </si>
  <si>
    <t>Goniometer Cube Holder</t>
  </si>
  <si>
    <t>NEED DRAWING - Update from Marcus</t>
  </si>
  <si>
    <t>FAB-CAM004</t>
  </si>
  <si>
    <t>Goniometer Spacer</t>
  </si>
  <si>
    <t>NEED DRAWING - update with pin holes and new head</t>
  </si>
  <si>
    <t>NEED DRAWING - update with pin holes in bottom</t>
  </si>
  <si>
    <t>Old Design, No needed any more</t>
  </si>
  <si>
    <t>FAB-CAM010
KM100</t>
  </si>
  <si>
    <t>FAB-CAM010
KM200</t>
  </si>
  <si>
    <t>FAB-CAM008
FAB-CAM009
Honeycomb Breadboard</t>
  </si>
  <si>
    <t>Remake of existing part but needs update to switch the excitaion mirros from top to bottom</t>
  </si>
  <si>
    <t>Alignment Tool</t>
  </si>
  <si>
    <t>KB25-M
Beam Profiler</t>
  </si>
  <si>
    <t>FAB-CAM012</t>
  </si>
  <si>
    <t>Module C Plate</t>
  </si>
  <si>
    <t>HAVE DRAWING - CHANGE PART NUMBER</t>
  </si>
  <si>
    <t>Marcus made a drawing for this part so we should be able to order without trouble but make sure we get the right version</t>
  </si>
  <si>
    <t>NEED DRAWING - NOTE: This is modified version of FAB-P0026 update drawing</t>
  </si>
  <si>
    <t>Alignemtn tool Tobi desinged. Have drawing, should be ready to go.</t>
  </si>
  <si>
    <t>ASF-10001</t>
  </si>
  <si>
    <t>Lens Holder 15 mm</t>
  </si>
  <si>
    <t>NEED DRAWING - Update from Steve's drawing with slot</t>
  </si>
  <si>
    <t>ASF-10004</t>
  </si>
  <si>
    <t>Module D Mount Plate WITH OWIS FLIP</t>
  </si>
  <si>
    <t>predefine some holes according Zemax to help with the alignment</t>
  </si>
  <si>
    <t>Values</t>
  </si>
  <si>
    <t>table</t>
  </si>
  <si>
    <t>Grand Total</t>
  </si>
  <si>
    <t/>
  </si>
  <si>
    <t>NEED DRAWING - Consider giving new part number - this is updated from STEVE's part</t>
  </si>
  <si>
    <t>Count of Description</t>
  </si>
  <si>
    <t>Sum of GBP</t>
  </si>
  <si>
    <t>ASF-10005</t>
  </si>
  <si>
    <t>Sum of EUR</t>
  </si>
  <si>
    <t>Module F Mount Plate sCMOS</t>
  </si>
  <si>
    <t>Sum of USD</t>
  </si>
  <si>
    <t>Optics</t>
  </si>
  <si>
    <t>1-U2B836</t>
  </si>
  <si>
    <t>UPLSAPO 100XO; U PLAN S-APO 100X OIL OBJ,NA 1.40, WD 0.12 (PSF Version)</t>
  </si>
  <si>
    <t>1 x FAB-P0015</t>
  </si>
  <si>
    <t>Tested six objectives and selected these two based on PSFs from Tobias and Traivs's setups. Note also this is the PSF version.</t>
  </si>
  <si>
    <t xml:space="preserve">Upgrade to Silicone Oil </t>
  </si>
  <si>
    <t xml:space="preserve">It was not in the list before, Including shipping and one year warranty </t>
  </si>
  <si>
    <t>MRA20-E02</t>
  </si>
  <si>
    <t>Right Angle Prism Dielectric Mirror, 400-750 nm, L = 20 mm</t>
  </si>
  <si>
    <t>Need to glue</t>
  </si>
  <si>
    <t>Cavity Lenses</t>
  </si>
  <si>
    <t>G322351000</t>
  </si>
  <si>
    <t>Achr. VIS ARB2; D=25.4; F=140</t>
  </si>
  <si>
    <t>Qioptic (Linos)</t>
  </si>
  <si>
    <t>It is price for 12 pieces</t>
  </si>
  <si>
    <t>Only 2 needed for setup but 4 were purchased as JML is discontinuing their catalog lenses. They are currently in my desk at Yale</t>
  </si>
  <si>
    <t>FAB-P0044
NT64-566</t>
  </si>
  <si>
    <t>2 after BS, 1 for overview camera beam path</t>
  </si>
  <si>
    <t xml:space="preserve"> for overview camera beam path</t>
  </si>
  <si>
    <t>not in the old partlist, seems that it is updated due to the change of magnification for sCMOS</t>
  </si>
  <si>
    <t>UGP-1 (Newport Gimble Mount)</t>
  </si>
  <si>
    <t>First beam splitter cube. Non-Polarizing.</t>
  </si>
  <si>
    <t>9481-M (Newfocus Gimble Mount)</t>
  </si>
  <si>
    <t>Polarizing beam splitter cube in use in the setup.</t>
  </si>
  <si>
    <r>
      <t xml:space="preserve">Second beam splitter cube, image separation.
</t>
    </r>
    <r>
      <rPr>
        <rFont val="Calibri"/>
        <b/>
        <color theme="1"/>
        <sz val="11.0"/>
      </rPr>
      <t>NOTE</t>
    </r>
    <r>
      <rPr>
        <rFont val="Calibri"/>
        <color theme="1"/>
        <sz val="11.0"/>
      </rPr>
      <t>: This item was back ordered with a long lead time. Steve says using a different cube shouldn't be a problem. In place we've bought 10FC16PB.3 from Newport.</t>
    </r>
  </si>
  <si>
    <t>Unmounted quarter wave plate. Lead time given as 8 weeks but was much quicker, maybe 3. As of March 19th Steve listed the required aperture for this item as 9.6mm</t>
  </si>
  <si>
    <t>Ocean Optics Lamp</t>
  </si>
  <si>
    <t>IR filter for the broad band ocean optics lamp for white light interference generation.</t>
  </si>
  <si>
    <r>
      <t xml:space="preserve">Lambda over 20 mirrors for the cavity and detection path. </t>
    </r>
    <r>
      <rPr>
        <rFont val="Calibri"/>
        <b/>
        <color theme="1"/>
        <sz val="11.0"/>
      </rPr>
      <t>We need 12 for xCMOS but get 2 extra</t>
    </r>
  </si>
  <si>
    <t>FAB-P0032
FAB-P0033</t>
  </si>
  <si>
    <t>This was a custom sized catalog item. Sizing fee of 100USD additional to list price. Dichroic for custom cubes</t>
  </si>
  <si>
    <t>Excitaion Part</t>
  </si>
  <si>
    <t>LASER CLEANUP FILTER</t>
  </si>
  <si>
    <t>ADD QUARTZ WEDGES</t>
  </si>
  <si>
    <t>Stages/Piezos</t>
  </si>
  <si>
    <t>M-686.D64</t>
  </si>
  <si>
    <t>XY Open-Frame Stage with Closed-Loop PILine Piezomotor Drives, 25 x 25 mm, 7 N, 0.1 μm Linear Encoder</t>
  </si>
  <si>
    <t>Controller C-867.260</t>
  </si>
  <si>
    <t>C-867.260</t>
  </si>
  <si>
    <t>Piezomotor Controller with Drive Electronics, 2 Channels, for PILine Systems</t>
  </si>
  <si>
    <t>Controller for M-686</t>
  </si>
  <si>
    <t>Ball tips M-219.10 and C863.11 Controller</t>
  </si>
  <si>
    <t>Controller for M-227</t>
  </si>
  <si>
    <t>MS2 controller LE-ZF encoders</t>
  </si>
  <si>
    <t>n/a</t>
  </si>
  <si>
    <t>2.5nm linear encoder for LS 50 stages from ASI</t>
  </si>
  <si>
    <t>LS 50 controller</t>
  </si>
  <si>
    <t>Controller E-621.CR</t>
  </si>
  <si>
    <t>Controller P-541</t>
  </si>
  <si>
    <t>Controller E-621.SR</t>
  </si>
  <si>
    <t>Note that Steve did not use the PI Solidworks file for this stage in the iPALM model which led to the piezo pusher cord interference. The CAD file Steve used with drawn by Christopher Jost based on the website technical drawings. A Solidworks native CAD file for this stage has been made available from PI and should be used for all future planning.
When this was integrated into the setup everything appeared to work well until the objective lens was added. As soon as a load was applied large oscillations were observed. Mark Wood brought an extender card and tuned the X and Y axis PID parameters. The unit appears to work well and is stable now.</t>
  </si>
  <si>
    <t>Controller for P-612</t>
  </si>
  <si>
    <t>Chassis for P-612 XY and P-541 Z axis controllers</t>
  </si>
  <si>
    <t>Controller E-861.1A1</t>
  </si>
  <si>
    <t>Controller for N-664.3A</t>
  </si>
  <si>
    <t xml:space="preserve">Controller TDC001
Power Supply TPS001 </t>
  </si>
  <si>
    <t>Controller for MT1/M-Z8</t>
  </si>
  <si>
    <t>Light Sources</t>
  </si>
  <si>
    <t>561 Excitation laser</t>
  </si>
  <si>
    <t>The original order lacked a cooler. There is a fan cooled option but we have the water cooled option which appears to work well and be more compact.</t>
  </si>
  <si>
    <t>405 Excitation laser</t>
  </si>
  <si>
    <t>Appears to work well, no changes.</t>
  </si>
  <si>
    <t>642 Excitation laser</t>
  </si>
  <si>
    <t>Shipping was a problem, otherwise fine.</t>
  </si>
  <si>
    <t>Misc. Parts</t>
  </si>
  <si>
    <t>LOTS</t>
  </si>
  <si>
    <t>Sold sperately for EMBL</t>
  </si>
  <si>
    <t>For positioning lower OBJ XY piezo</t>
  </si>
  <si>
    <t>All glued optics</t>
  </si>
  <si>
    <t>This is the UV gule we use for gluing beam splitters and such</t>
  </si>
  <si>
    <t>Pins for positioning</t>
  </si>
  <si>
    <t>FAB-P0010
FAB-P0004</t>
  </si>
  <si>
    <t>Pins for holding the spring between the tower float plate and the tower lower plate.</t>
  </si>
  <si>
    <t>FAB-P0013 (NOT V2 of this item)</t>
  </si>
  <si>
    <t>In the original model by Steve the hole they are to mate with are 2.9mm diameter. These will be a press fit pin.</t>
  </si>
  <si>
    <t>FAB-P0013 (V2 - the cord version)</t>
  </si>
  <si>
    <t>As above, these are M3 but need to press fit into 2.9mm holes.</t>
  </si>
  <si>
    <t>Nylon ring for holding the custom, unmounted, quarter wave plates in the PRM05/M rotation mounts. The inner diameter is just at the needed size, just. They are currently installed in the system without known problems</t>
  </si>
  <si>
    <t>FAB-P0013_V2</t>
  </si>
  <si>
    <t>Possible springs for cord passive pusher - FAB-P0013_V2</t>
  </si>
  <si>
    <t>Possible spring for the non-cord passive pusher - FAB-P0013</t>
  </si>
  <si>
    <t>25mm diameter round No. 1.5 Cover glass for sample inserts.</t>
  </si>
  <si>
    <t>McMaster</t>
  </si>
  <si>
    <t>Cure lamp for Norland 61 optical adhesive. Appears to work well.</t>
  </si>
  <si>
    <t>NT49-280
FAB-P0044</t>
  </si>
  <si>
    <t>These are the set screws holding in the 40mm Edmund lenses directly after the first BSC</t>
  </si>
  <si>
    <t>781103-01</t>
  </si>
  <si>
    <t>7852R Virtex-5 FPGA Board for STED beam scanning acquisition</t>
  </si>
  <si>
    <t>National Instruments</t>
  </si>
  <si>
    <t>776249-02</t>
  </si>
  <si>
    <t>RTSI Bus Cables for 2 PCI or AT/ISA Devices</t>
  </si>
  <si>
    <t>This cable is very short. I would recommend getting a cable for more devices just so its longer.</t>
  </si>
  <si>
    <t>776844-01/189588-02/191667-01</t>
  </si>
  <si>
    <t>7852R cables and break out boxes for 7852R</t>
  </si>
  <si>
    <t>FAB-P0009
16399</t>
  </si>
  <si>
    <t>M2 screws for stage clips.</t>
  </si>
  <si>
    <t>Ted Pella, Ince.</t>
  </si>
  <si>
    <t>Stage clips. These are two small, would recommend something larger.</t>
  </si>
  <si>
    <t>Compartment boxes with clear plastic for holding optics and parts, really good</t>
  </si>
  <si>
    <t>Calipers for measuring stuff</t>
  </si>
  <si>
    <t>SUM</t>
  </si>
  <si>
    <t>Superseded/Obsolete Parts DO NOT BUY!</t>
  </si>
  <si>
    <t>UGP-1</t>
  </si>
  <si>
    <t>Ultima Gimbal Prism Mount</t>
  </si>
  <si>
    <t>FAB-P0036 (possible problem)</t>
  </si>
  <si>
    <t>iPALM model from Steve shows the beam splitter mount as not tall enough. He says it should be fine. Test this. UPDATE. This appears to have worked in the resulting setup and should be fine.</t>
  </si>
  <si>
    <t>M-SDS25</t>
  </si>
  <si>
    <t>Low-Profile Ball Bearing Linear Stage, 10mm, 25x25x12mm, BM Micrometer, Metric</t>
  </si>
  <si>
    <t>FAB-P0021</t>
  </si>
  <si>
    <t>27.140.0707</t>
  </si>
  <si>
    <t>Owis SP 40 Slit with max. aperture 7 x 7 mm</t>
  </si>
  <si>
    <t>2 x FAB-P0045 or 46
1 x Excitation Path</t>
  </si>
  <si>
    <t>8893-K-M</t>
  </si>
  <si>
    <t xml:space="preserve">Motorized Flipper Mount, 2.0 in. Diameter, Allen-Key Adjustment, M4 </t>
  </si>
  <si>
    <t>Flipper Mirror Support</t>
  </si>
  <si>
    <t>Does not flip when mounted vertically. This is quickly fixed by adding a spacer to counter balance the mirror. Then it appears to work well. However, the orientation is such that it is in use when in the passive position. This should work okay but it would be good to find something better next time.</t>
  </si>
  <si>
    <t>C Mount Plate</t>
  </si>
  <si>
    <t>SUPERSEDED BY FAB-CAM012</t>
  </si>
  <si>
    <t>FAB-P0022</t>
  </si>
  <si>
    <t>D Mount Plate</t>
  </si>
  <si>
    <t>See note at left. Lower mirror mount holes are wrong.</t>
  </si>
  <si>
    <t>F Mount Plate</t>
  </si>
  <si>
    <r>
      <rPr>
        <rFont val="Calibri"/>
        <b/>
        <color theme="1"/>
        <sz val="11.0"/>
      </rPr>
      <t>CHECK ALL PIN HOLE LOCATIONS! MAJOR PROBLEM</t>
    </r>
    <r>
      <rPr>
        <rFont val="Calibri"/>
        <color theme="1"/>
        <sz val="11.0"/>
      </rPr>
      <t xml:space="preserve"> -&gt; Steve says this is fixed in the final model and the plans sent to the shop should be fine.</t>
    </r>
  </si>
  <si>
    <t>FAB-P0036</t>
  </si>
  <si>
    <t>BS Spacer</t>
  </si>
  <si>
    <t>Not sure this will reach, the stage, double check this. -&gt; Checked, appears to be the right height. Note that Steve ordered us two of these but we only use one.</t>
  </si>
  <si>
    <t>FAB-P0037</t>
  </si>
  <si>
    <t>FAB-P0045</t>
  </si>
  <si>
    <t>Aperture Mount UPPER</t>
  </si>
  <si>
    <t>FAB-P0046</t>
  </si>
  <si>
    <t>Aperture Mount LOWER</t>
  </si>
  <si>
    <t>Flipper Mirror Support - Need part number.</t>
  </si>
  <si>
    <t>Support bracket for Newport Flip Mirror - over view camera beam path</t>
  </si>
  <si>
    <t>FAB-P0100</t>
  </si>
  <si>
    <t>UGP-1 Insert</t>
  </si>
  <si>
    <t>Insert to replace large post that ships on mount. Note, with this insert the mount is no longer gimbal in one dimension.</t>
  </si>
  <si>
    <t>N/A</t>
  </si>
  <si>
    <t>1" Mirror Mount for Back</t>
  </si>
  <si>
    <t>Back mount plate</t>
  </si>
  <si>
    <t>Mount for the 1" mirror on the rear excitation side that brings the 940 beam to the front.</t>
  </si>
  <si>
    <t>2" Mirror Mount for Back</t>
  </si>
  <si>
    <t>Mount for the 2" mirror on the rear excitation side that brings the 940 beam to the front.</t>
  </si>
  <si>
    <t>Mounting Bracket for Rear</t>
  </si>
  <si>
    <t>Mount plate for bringing excitation beams to the front side.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</si>
</sst>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_ [$€-2]\ * #,##0.00_ ;_ [$€-2]\ * \-#,##0.00_ ;_ [$€-2]\ * &quot;-&quot;??_ ;_ @_ "/>
    <numFmt numFmtId="165" formatCode="m d"/>
    <numFmt numFmtId="166" formatCode="_-[$$-409]* #,##0.00_ ;_-[$$-409]* \-#,##0.00\ ;_-[$$-409]* &quot;-&quot;??_ ;_-@_ "/>
  </numFmts>
  <fonts count="22">
    <font>
      <sz val="11.0"/>
      <color theme="1"/>
      <name val="Arial"/>
    </font>
    <font>
      <color theme="1"/>
      <name val="Calibri"/>
    </font>
    <font>
      <b/>
      <sz val="11.0"/>
      <color theme="0"/>
      <name val="Calibri"/>
    </font>
    <font>
      <sz val="11.0"/>
      <color theme="1"/>
      <name val="Calibri"/>
    </font>
    <font>
      <b/>
      <sz val="11.0"/>
      <color theme="1"/>
      <name val="Calibri"/>
    </font>
    <font>
      <color rgb="FFFF0000"/>
      <name val="Calibri"/>
    </font>
    <font>
      <sz val="11.0"/>
      <color rgb="FF000000"/>
      <name val="Calibri"/>
    </font>
    <font>
      <sz val="11.0"/>
      <color rgb="FFFF0000"/>
      <name val="Calibri"/>
    </font>
    <font/>
    <font>
      <sz val="11.0"/>
      <color theme="1"/>
    </font>
    <font>
      <strike/>
      <sz val="11.0"/>
      <color theme="1"/>
      <name val="Calibri"/>
    </font>
    <font>
      <strike/>
      <color theme="1"/>
      <name val="Calibri"/>
    </font>
    <font>
      <strike/>
      <sz val="11.0"/>
      <color rgb="FF000000"/>
      <name val="Calibri"/>
    </font>
    <font>
      <sz val="11.0"/>
      <color rgb="FF000000"/>
    </font>
    <font>
      <sz val="11.0"/>
      <color rgb="FF333333"/>
      <name val="Proxima-nova"/>
    </font>
    <font>
      <sz val="11.0"/>
      <color rgb="FF000000"/>
      <name val="Docs-Calibri"/>
    </font>
    <font>
      <sz val="11.0"/>
      <color rgb="FF333333"/>
      <name val="Calibri"/>
    </font>
    <font>
      <b/>
      <sz val="11.0"/>
      <color rgb="FFFF0000"/>
      <name val="Calibri"/>
    </font>
    <font>
      <strike/>
      <sz val="11.0"/>
      <color theme="1"/>
    </font>
    <font>
      <sz val="11.0"/>
    </font>
    <font>
      <b/>
      <strike/>
      <sz val="11.0"/>
      <color theme="1"/>
      <name val="Calibri"/>
    </font>
    <font>
      <b/>
      <strike/>
      <sz val="11.0"/>
      <color theme="0"/>
      <name val="Calibri"/>
    </font>
  </fonts>
  <fills count="18">
    <fill>
      <patternFill patternType="none"/>
    </fill>
    <fill>
      <patternFill patternType="lightGray"/>
    </fill>
    <fill>
      <patternFill patternType="solid">
        <fgColor theme="1"/>
        <bgColor theme="1"/>
      </patternFill>
    </fill>
    <fill>
      <patternFill patternType="solid">
        <fgColor theme="0"/>
        <bgColor theme="0"/>
      </patternFill>
    </fill>
    <fill>
      <patternFill patternType="solid">
        <fgColor rgb="FFB8CCE4"/>
        <bgColor rgb="FFB8CCE4"/>
      </patternFill>
    </fill>
    <fill>
      <patternFill patternType="solid">
        <fgColor rgb="FFFFFFFF"/>
        <bgColor rgb="FFFFFFFF"/>
      </patternFill>
    </fill>
    <fill>
      <patternFill patternType="solid">
        <fgColor rgb="FF000000"/>
        <bgColor rgb="FF000000"/>
      </patternFill>
    </fill>
    <fill>
      <patternFill patternType="solid">
        <fgColor rgb="FF00FFFF"/>
        <bgColor rgb="FF00FFFF"/>
      </patternFill>
    </fill>
    <fill>
      <patternFill patternType="solid">
        <fgColor rgb="FFC4BD97"/>
        <bgColor rgb="FFC4BD97"/>
      </patternFill>
    </fill>
    <fill>
      <patternFill patternType="solid">
        <fgColor rgb="FFC2D69B"/>
        <bgColor rgb="FFC2D69B"/>
      </patternFill>
    </fill>
    <fill>
      <patternFill patternType="solid">
        <fgColor rgb="FF434343"/>
        <bgColor rgb="FF434343"/>
      </patternFill>
    </fill>
    <fill>
      <patternFill patternType="solid">
        <fgColor rgb="FFE5B8B7"/>
        <bgColor rgb="FFE5B8B7"/>
      </patternFill>
    </fill>
    <fill>
      <patternFill patternType="solid">
        <fgColor rgb="FFDDD9C3"/>
        <bgColor rgb="FFDDD9C3"/>
      </patternFill>
    </fill>
    <fill>
      <patternFill patternType="solid">
        <fgColor rgb="FF5F497A"/>
        <bgColor rgb="FF5F497A"/>
      </patternFill>
    </fill>
    <fill>
      <patternFill patternType="solid">
        <fgColor rgb="FF8DB3E2"/>
        <bgColor rgb="FF8DB3E2"/>
      </patternFill>
    </fill>
    <fill>
      <patternFill patternType="solid">
        <fgColor rgb="FFF2DBDB"/>
        <bgColor rgb="FFF2DBDB"/>
      </patternFill>
    </fill>
    <fill>
      <patternFill patternType="solid">
        <fgColor rgb="FFD6E3BC"/>
        <bgColor rgb="FFD6E3BC"/>
      </patternFill>
    </fill>
    <fill>
      <patternFill patternType="solid">
        <fgColor rgb="FFCCC0D9"/>
        <bgColor rgb="FFCCC0D9"/>
      </patternFill>
    </fill>
  </fills>
  <borders count="10">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bottom/>
    </border>
    <border>
      <left/>
      <right style="thin">
        <color rgb="FF000000"/>
      </right>
      <top style="thin">
        <color rgb="FF000000"/>
      </top>
      <bottom/>
    </border>
    <border>
      <left style="thin">
        <color rgb="FF000000"/>
      </left>
      <right style="thin">
        <color rgb="FF000000"/>
      </right>
      <top style="thin">
        <color rgb="FF000000"/>
      </top>
    </border>
  </borders>
  <cellStyleXfs count="1">
    <xf borderId="0" fillId="0" fontId="0" numFmtId="0" applyAlignment="1" applyFont="1"/>
  </cellStyleXfs>
  <cellXfs count="233">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1" fillId="2" fontId="2" numFmtId="0" xfId="0" applyAlignment="1" applyBorder="1" applyFont="1">
      <alignment horizontal="center"/>
    </xf>
    <xf borderId="1" fillId="2" fontId="2" numFmtId="49" xfId="0" applyAlignment="1" applyBorder="1" applyFont="1" applyNumberFormat="1">
      <alignment shrinkToFit="0" wrapText="1"/>
    </xf>
    <xf borderId="0" fillId="0" fontId="3" numFmtId="0" xfId="0" applyAlignment="1" applyFont="1">
      <alignment shrinkToFit="0" wrapText="1"/>
    </xf>
    <xf borderId="1" fillId="2" fontId="2" numFmtId="0" xfId="0" applyAlignment="1" applyBorder="1" applyFont="1">
      <alignment horizontal="center" vertical="center"/>
    </xf>
    <xf borderId="1" fillId="2" fontId="2" numFmtId="0" xfId="0" applyAlignment="1" applyBorder="1" applyFont="1">
      <alignment shrinkToFit="0" wrapText="1"/>
    </xf>
    <xf borderId="1" fillId="2" fontId="3" numFmtId="0" xfId="0" applyBorder="1" applyFont="1"/>
    <xf borderId="0" fillId="0" fontId="4" numFmtId="0" xfId="0" applyFont="1"/>
    <xf borderId="0" fillId="0" fontId="3" numFmtId="0" xfId="0" applyFont="1"/>
    <xf borderId="0" fillId="0" fontId="1" numFmtId="0" xfId="0" applyAlignment="1" applyFont="1">
      <alignment readingOrder="0"/>
    </xf>
    <xf borderId="0" fillId="0" fontId="5" numFmtId="0" xfId="0" applyAlignment="1" applyFont="1">
      <alignment readingOrder="0"/>
    </xf>
    <xf borderId="0" fillId="0" fontId="6" numFmtId="0" xfId="0" applyAlignment="1" applyFont="1">
      <alignment readingOrder="0" shrinkToFit="0" wrapText="1"/>
    </xf>
    <xf borderId="0" fillId="0" fontId="6" numFmtId="0" xfId="0" applyAlignment="1" applyFont="1">
      <alignment readingOrder="0"/>
    </xf>
    <xf borderId="1" fillId="0" fontId="3" numFmtId="0" xfId="0" applyBorder="1" applyFont="1"/>
    <xf borderId="1" fillId="0" fontId="3" numFmtId="0" xfId="0" applyAlignment="1" applyBorder="1" applyFont="1">
      <alignment horizontal="center"/>
    </xf>
    <xf borderId="1" fillId="0" fontId="3" numFmtId="0" xfId="0" applyAlignment="1" applyBorder="1" applyFont="1">
      <alignment horizontal="center" vertical="center"/>
    </xf>
    <xf borderId="1" fillId="0" fontId="4" numFmtId="0" xfId="0" applyAlignment="1" applyBorder="1" applyFont="1">
      <alignment horizontal="center" vertical="center"/>
    </xf>
    <xf borderId="1" fillId="0" fontId="3" numFmtId="0" xfId="0" applyAlignment="1" applyBorder="1" applyFont="1">
      <alignment shrinkToFit="0" wrapText="1"/>
    </xf>
    <xf borderId="1" fillId="3" fontId="4" numFmtId="0" xfId="0" applyBorder="1" applyFill="1" applyFont="1"/>
    <xf borderId="1" fillId="2" fontId="3" numFmtId="0" xfId="0" applyAlignment="1" applyBorder="1" applyFont="1">
      <alignment horizontal="center"/>
    </xf>
    <xf borderId="1" fillId="2" fontId="3" numFmtId="0" xfId="0" applyAlignment="1" applyBorder="1" applyFont="1">
      <alignment horizontal="center" vertical="center"/>
    </xf>
    <xf borderId="1" fillId="2" fontId="4" numFmtId="0" xfId="0" applyAlignment="1" applyBorder="1" applyFont="1">
      <alignment horizontal="center" vertical="center"/>
    </xf>
    <xf borderId="1" fillId="2" fontId="3" numFmtId="0" xfId="0" applyAlignment="1" applyBorder="1" applyFont="1">
      <alignment shrinkToFit="0" wrapText="1"/>
    </xf>
    <xf borderId="0" fillId="0" fontId="7" numFmtId="0" xfId="0" applyFont="1"/>
    <xf borderId="1" fillId="4" fontId="3" numFmtId="0" xfId="0" applyBorder="1" applyFill="1" applyFont="1"/>
    <xf borderId="1" fillId="4" fontId="3" numFmtId="0" xfId="0" applyAlignment="1" applyBorder="1" applyFont="1">
      <alignment horizontal="center"/>
    </xf>
    <xf borderId="1" fillId="4" fontId="3" numFmtId="49" xfId="0" applyAlignment="1" applyBorder="1" applyFont="1" applyNumberFormat="1">
      <alignment shrinkToFit="0" wrapText="1"/>
    </xf>
    <xf borderId="1" fillId="4" fontId="3" numFmtId="0" xfId="0" applyAlignment="1" applyBorder="1" applyFont="1">
      <alignment horizontal="center" vertical="center"/>
    </xf>
    <xf borderId="0" fillId="5" fontId="8" numFmtId="0" xfId="0" applyFill="1" applyFont="1"/>
    <xf borderId="1" fillId="4" fontId="4" numFmtId="0" xfId="0" applyAlignment="1" applyBorder="1" applyFont="1">
      <alignment horizontal="center" vertical="center"/>
    </xf>
    <xf borderId="0" fillId="5" fontId="9" numFmtId="0" xfId="0" applyAlignment="1" applyFont="1">
      <alignment shrinkToFit="0" wrapText="1"/>
    </xf>
    <xf borderId="1" fillId="4" fontId="3" numFmtId="0" xfId="0" applyAlignment="1" applyBorder="1" applyFont="1">
      <alignment shrinkToFit="0" wrapText="1"/>
    </xf>
    <xf borderId="0" fillId="5" fontId="8" numFmtId="0" xfId="0" applyAlignment="1" applyFont="1">
      <alignment readingOrder="0"/>
    </xf>
    <xf borderId="1" fillId="4" fontId="3" numFmtId="164" xfId="0" applyAlignment="1" applyBorder="1" applyFont="1" applyNumberFormat="1">
      <alignment horizontal="center" vertical="center"/>
    </xf>
    <xf borderId="2" fillId="6" fontId="10" numFmtId="0" xfId="0" applyBorder="1" applyFill="1" applyFont="1"/>
    <xf borderId="2" fillId="6" fontId="10" numFmtId="0" xfId="0" applyAlignment="1" applyBorder="1" applyFont="1">
      <alignment shrinkToFit="0" wrapText="1"/>
    </xf>
    <xf borderId="0" fillId="0" fontId="10" numFmtId="0" xfId="0" applyFont="1"/>
    <xf borderId="0" fillId="0" fontId="10" numFmtId="0" xfId="0" applyAlignment="1" applyFont="1">
      <alignment shrinkToFit="0" wrapText="1"/>
    </xf>
    <xf borderId="0" fillId="0" fontId="11" numFmtId="0" xfId="0" applyFont="1"/>
    <xf borderId="0" fillId="0" fontId="12" numFmtId="0" xfId="0" applyAlignment="1" applyFont="1">
      <alignment readingOrder="0" shrinkToFit="0" wrapText="1"/>
    </xf>
    <xf borderId="0" fillId="0" fontId="10" numFmtId="0" xfId="0" applyAlignment="1" applyFont="1">
      <alignment shrinkToFit="0" wrapText="1"/>
    </xf>
    <xf borderId="3" fillId="4" fontId="3" numFmtId="0" xfId="0" applyBorder="1" applyFont="1"/>
    <xf borderId="3" fillId="4" fontId="3" numFmtId="0" xfId="0" applyAlignment="1" applyBorder="1" applyFont="1">
      <alignment horizontal="center"/>
    </xf>
    <xf borderId="3" fillId="4" fontId="3" numFmtId="0" xfId="0" applyAlignment="1" applyBorder="1" applyFont="1">
      <alignment shrinkToFit="0" wrapText="1"/>
    </xf>
    <xf borderId="4" fillId="2" fontId="2" numFmtId="0" xfId="0" applyBorder="1" applyFont="1"/>
    <xf borderId="0" fillId="5" fontId="13" numFmtId="0" xfId="0" applyAlignment="1" applyFont="1">
      <alignment readingOrder="0" shrinkToFit="0" wrapText="1"/>
    </xf>
    <xf borderId="1" fillId="4" fontId="6" numFmtId="0" xfId="0" applyAlignment="1" applyBorder="1" applyFont="1">
      <alignment horizontal="left" shrinkToFit="0" vertical="center" wrapText="1"/>
    </xf>
    <xf borderId="5" fillId="4" fontId="3" numFmtId="0" xfId="0" applyBorder="1" applyFont="1"/>
    <xf borderId="0" fillId="6" fontId="10" numFmtId="0" xfId="0" applyFont="1"/>
    <xf borderId="0" fillId="6" fontId="10" numFmtId="0" xfId="0" applyAlignment="1" applyFont="1">
      <alignment shrinkToFit="0" wrapText="1"/>
    </xf>
    <xf borderId="0" fillId="6" fontId="1" numFmtId="0" xfId="0" applyFont="1"/>
    <xf borderId="1" fillId="4" fontId="6" numFmtId="0" xfId="0" applyBorder="1" applyFont="1"/>
    <xf borderId="1" fillId="4" fontId="6" numFmtId="0" xfId="0" applyAlignment="1" applyBorder="1" applyFont="1">
      <alignment shrinkToFit="0" wrapText="1"/>
    </xf>
    <xf borderId="0" fillId="7" fontId="1" numFmtId="0" xfId="0" applyFill="1" applyFont="1"/>
    <xf borderId="0" fillId="7" fontId="3" numFmtId="0" xfId="0" applyAlignment="1" applyFont="1">
      <alignment shrinkToFit="0" wrapText="1"/>
    </xf>
    <xf borderId="0" fillId="5" fontId="14" numFmtId="0" xfId="0" applyAlignment="1" applyFont="1">
      <alignment readingOrder="0"/>
    </xf>
    <xf borderId="6" fillId="4" fontId="3" numFmtId="0" xfId="0" applyBorder="1" applyFont="1"/>
    <xf borderId="6" fillId="4" fontId="3" numFmtId="0" xfId="0" applyAlignment="1" applyBorder="1" applyFont="1">
      <alignment horizontal="center"/>
    </xf>
    <xf borderId="0" fillId="7" fontId="1" numFmtId="0" xfId="0" applyAlignment="1" applyFont="1">
      <alignment readingOrder="0"/>
    </xf>
    <xf borderId="0" fillId="7" fontId="1" numFmtId="165" xfId="0" applyAlignment="1" applyFont="1" applyNumberFormat="1">
      <alignment readingOrder="0"/>
    </xf>
    <xf borderId="0" fillId="7" fontId="6" numFmtId="0" xfId="0" applyAlignment="1" applyFont="1">
      <alignment horizontal="left" readingOrder="0"/>
    </xf>
    <xf borderId="6" fillId="8" fontId="3" numFmtId="0" xfId="0" applyBorder="1" applyFill="1" applyFont="1"/>
    <xf borderId="0" fillId="7" fontId="15" numFmtId="0" xfId="0" applyAlignment="1" applyFont="1">
      <alignment horizontal="left" readingOrder="0"/>
    </xf>
    <xf borderId="6" fillId="8" fontId="3" numFmtId="0" xfId="0" applyAlignment="1" applyBorder="1" applyFont="1">
      <alignment horizontal="center"/>
    </xf>
    <xf borderId="6" fillId="8" fontId="6" numFmtId="0" xfId="0" applyBorder="1" applyFont="1"/>
    <xf borderId="5" fillId="8" fontId="3" numFmtId="0" xfId="0" applyBorder="1" applyFont="1"/>
    <xf borderId="1" fillId="8" fontId="3" numFmtId="0" xfId="0" applyAlignment="1" applyBorder="1" applyFont="1">
      <alignment horizontal="center" vertical="center"/>
    </xf>
    <xf borderId="1" fillId="8" fontId="4" numFmtId="0" xfId="0" applyAlignment="1" applyBorder="1" applyFont="1">
      <alignment horizontal="center" vertical="center"/>
    </xf>
    <xf borderId="1" fillId="8" fontId="3" numFmtId="0" xfId="0" applyAlignment="1" applyBorder="1" applyFont="1">
      <alignment shrinkToFit="0" wrapText="1"/>
    </xf>
    <xf borderId="1" fillId="8" fontId="3" numFmtId="0" xfId="0" applyBorder="1" applyFont="1"/>
    <xf borderId="2" fillId="4" fontId="3" numFmtId="0" xfId="0" applyAlignment="1" applyBorder="1" applyFont="1">
      <alignment horizontal="left" shrinkToFit="0" vertical="center" wrapText="1"/>
    </xf>
    <xf borderId="7" fillId="4" fontId="3" numFmtId="0" xfId="0" applyAlignment="1" applyBorder="1" applyFont="1">
      <alignment horizontal="center"/>
    </xf>
    <xf borderId="2" fillId="4" fontId="6" numFmtId="0" xfId="0" applyAlignment="1" applyBorder="1" applyFont="1">
      <alignment horizontal="left" shrinkToFit="0" vertical="center" wrapText="1"/>
    </xf>
    <xf borderId="0" fillId="7" fontId="8" numFmtId="0" xfId="0" applyAlignment="1" applyFont="1">
      <alignment readingOrder="0"/>
    </xf>
    <xf borderId="7" fillId="4" fontId="6" numFmtId="0" xfId="0" applyBorder="1" applyFont="1"/>
    <xf borderId="8" fillId="4" fontId="3" numFmtId="0" xfId="0" applyBorder="1" applyFont="1"/>
    <xf borderId="3" fillId="4" fontId="3" numFmtId="0" xfId="0" applyAlignment="1" applyBorder="1" applyFont="1">
      <alignment horizontal="center" vertical="center"/>
    </xf>
    <xf borderId="3" fillId="4" fontId="4" numFmtId="0" xfId="0" applyAlignment="1" applyBorder="1" applyFont="1">
      <alignment horizontal="center" vertical="center"/>
    </xf>
    <xf borderId="1" fillId="4" fontId="3" numFmtId="0" xfId="0" applyAlignment="1" applyBorder="1" applyFont="1">
      <alignment horizontal="left" shrinkToFit="0" vertical="center" wrapText="1"/>
    </xf>
    <xf borderId="2" fillId="4" fontId="16" numFmtId="0" xfId="0" applyAlignment="1" applyBorder="1" applyFont="1">
      <alignment horizontal="left" shrinkToFit="0" vertical="center" wrapText="1"/>
    </xf>
    <xf borderId="7" fillId="4" fontId="3" numFmtId="0" xfId="0" applyBorder="1" applyFont="1"/>
    <xf borderId="7" fillId="4" fontId="3" numFmtId="0" xfId="0" applyAlignment="1" applyBorder="1" applyFont="1">
      <alignment horizontal="center" vertical="center"/>
    </xf>
    <xf borderId="0" fillId="0" fontId="13" numFmtId="0" xfId="0" applyAlignment="1" applyFont="1">
      <alignment readingOrder="0" shrinkToFit="0" wrapText="1"/>
    </xf>
    <xf borderId="7" fillId="4" fontId="4" numFmtId="0" xfId="0" applyAlignment="1" applyBorder="1" applyFont="1">
      <alignment horizontal="center" vertical="center"/>
    </xf>
    <xf borderId="6" fillId="4" fontId="17" numFmtId="0" xfId="0" applyAlignment="1" applyBorder="1" applyFont="1">
      <alignment shrinkToFit="0" wrapText="1"/>
    </xf>
    <xf borderId="6" fillId="4" fontId="3" numFmtId="0" xfId="0" applyAlignment="1" applyBorder="1" applyFont="1">
      <alignment shrinkToFit="0" wrapText="1"/>
    </xf>
    <xf borderId="2" fillId="5" fontId="18" numFmtId="0" xfId="0" applyBorder="1" applyFont="1"/>
    <xf borderId="1" fillId="4" fontId="16" numFmtId="0" xfId="0" applyAlignment="1" applyBorder="1" applyFont="1">
      <alignment horizontal="left" shrinkToFit="0" vertical="center" wrapText="1"/>
    </xf>
    <xf borderId="2" fillId="5" fontId="18" numFmtId="0" xfId="0" applyAlignment="1" applyBorder="1" applyFont="1">
      <alignment shrinkToFit="0" wrapText="1"/>
    </xf>
    <xf borderId="2" fillId="5" fontId="9" numFmtId="0" xfId="0" applyBorder="1" applyFont="1"/>
    <xf borderId="2" fillId="5" fontId="13" numFmtId="0" xfId="0" applyAlignment="1" applyBorder="1" applyFont="1">
      <alignment readingOrder="0"/>
    </xf>
    <xf borderId="2" fillId="5" fontId="13" numFmtId="0" xfId="0" applyAlignment="1" applyBorder="1" applyFont="1">
      <alignment readingOrder="0" shrinkToFit="0" wrapText="1"/>
    </xf>
    <xf borderId="6" fillId="4" fontId="16" numFmtId="0" xfId="0" applyAlignment="1" applyBorder="1" applyFont="1">
      <alignment horizontal="left" shrinkToFit="0" vertical="center" wrapText="1"/>
    </xf>
    <xf borderId="2" fillId="5" fontId="3" numFmtId="0" xfId="0" applyBorder="1" applyFont="1"/>
    <xf borderId="6" fillId="4" fontId="6" numFmtId="0" xfId="0" applyAlignment="1" applyBorder="1" applyFont="1">
      <alignment horizontal="left" shrinkToFit="0" vertical="center" wrapText="1"/>
    </xf>
    <xf borderId="6" fillId="4" fontId="6" numFmtId="0" xfId="0" applyBorder="1" applyFont="1"/>
    <xf borderId="6" fillId="4" fontId="3" numFmtId="0" xfId="0" applyAlignment="1" applyBorder="1" applyFont="1">
      <alignment horizontal="center" vertical="center"/>
    </xf>
    <xf borderId="6" fillId="4" fontId="4" numFmtId="0" xfId="0" applyAlignment="1" applyBorder="1" applyFont="1">
      <alignment horizontal="center" vertical="center"/>
    </xf>
    <xf borderId="1" fillId="0" fontId="4" numFmtId="0" xfId="0" applyBorder="1" applyFont="1"/>
    <xf borderId="6" fillId="2" fontId="3" numFmtId="0" xfId="0" applyBorder="1" applyFont="1"/>
    <xf borderId="6" fillId="2" fontId="3" numFmtId="0" xfId="0" applyAlignment="1" applyBorder="1" applyFont="1">
      <alignment horizontal="center"/>
    </xf>
    <xf borderId="6" fillId="2" fontId="3" numFmtId="0" xfId="0" applyAlignment="1" applyBorder="1" applyFont="1">
      <alignment horizontal="center" vertical="center"/>
    </xf>
    <xf borderId="6" fillId="2" fontId="4" numFmtId="0" xfId="0" applyAlignment="1" applyBorder="1" applyFont="1">
      <alignment horizontal="center" vertical="center"/>
    </xf>
    <xf borderId="6" fillId="2" fontId="3" numFmtId="0" xfId="0" applyAlignment="1" applyBorder="1" applyFont="1">
      <alignment shrinkToFit="0" wrapText="1"/>
    </xf>
    <xf borderId="1" fillId="2" fontId="2" numFmtId="0" xfId="0" applyAlignment="1" applyBorder="1" applyFont="1">
      <alignment horizontal="right"/>
    </xf>
    <xf borderId="1" fillId="4" fontId="7" numFmtId="0" xfId="0" applyAlignment="1" applyBorder="1" applyFont="1">
      <alignment shrinkToFit="0" wrapText="1"/>
    </xf>
    <xf borderId="1" fillId="9" fontId="3" numFmtId="0" xfId="0" applyBorder="1" applyFill="1" applyFont="1"/>
    <xf borderId="1" fillId="9" fontId="3" numFmtId="0" xfId="0" applyAlignment="1" applyBorder="1" applyFont="1">
      <alignment horizontal="center"/>
    </xf>
    <xf borderId="0" fillId="10" fontId="9" numFmtId="0" xfId="0" applyFill="1" applyFont="1"/>
    <xf borderId="1" fillId="9" fontId="3" numFmtId="49" xfId="0" applyAlignment="1" applyBorder="1" applyFont="1" applyNumberFormat="1">
      <alignment shrinkToFit="0" wrapText="1"/>
    </xf>
    <xf borderId="0" fillId="10" fontId="19" numFmtId="0" xfId="0" applyFont="1"/>
    <xf borderId="1" fillId="9" fontId="3" numFmtId="0" xfId="0" applyAlignment="1" applyBorder="1" applyFont="1">
      <alignment horizontal="center" vertical="center"/>
    </xf>
    <xf borderId="0" fillId="10" fontId="8" numFmtId="0" xfId="0" applyFont="1"/>
    <xf borderId="1" fillId="9" fontId="4" numFmtId="0" xfId="0" applyAlignment="1" applyBorder="1" applyFont="1">
      <alignment horizontal="center" vertical="center"/>
    </xf>
    <xf borderId="0" fillId="10" fontId="9" numFmtId="0" xfId="0" applyAlignment="1" applyFont="1">
      <alignment shrinkToFit="0" wrapText="1"/>
    </xf>
    <xf borderId="1" fillId="9" fontId="17" numFmtId="0" xfId="0" applyAlignment="1" applyBorder="1" applyFont="1">
      <alignment shrinkToFit="0" wrapText="1"/>
    </xf>
    <xf borderId="0" fillId="10" fontId="1" numFmtId="0" xfId="0" applyFont="1"/>
    <xf borderId="1" fillId="9" fontId="4" numFmtId="0" xfId="0" applyAlignment="1" applyBorder="1" applyFont="1">
      <alignment shrinkToFit="0" wrapText="1"/>
    </xf>
    <xf borderId="1" fillId="9" fontId="3" numFmtId="0" xfId="0" applyAlignment="1" applyBorder="1" applyFont="1">
      <alignment shrinkToFit="0" wrapText="1"/>
    </xf>
    <xf borderId="1" fillId="2" fontId="2" numFmtId="0" xfId="0" applyAlignment="1" applyBorder="1" applyFont="1">
      <alignment horizontal="right" shrinkToFit="0" wrapText="1"/>
    </xf>
    <xf borderId="1" fillId="9" fontId="4" numFmtId="0" xfId="0" applyBorder="1" applyFont="1"/>
    <xf borderId="1" fillId="11" fontId="3" numFmtId="0" xfId="0" applyBorder="1" applyFill="1" applyFont="1"/>
    <xf borderId="1" fillId="11" fontId="3" numFmtId="0" xfId="0" applyAlignment="1" applyBorder="1" applyFont="1">
      <alignment horizontal="center"/>
    </xf>
    <xf borderId="1" fillId="11" fontId="3" numFmtId="49" xfId="0" applyAlignment="1" applyBorder="1" applyFont="1" applyNumberFormat="1">
      <alignment shrinkToFit="0" wrapText="1"/>
    </xf>
    <xf borderId="1" fillId="11" fontId="3" numFmtId="0" xfId="0" applyAlignment="1" applyBorder="1" applyFont="1">
      <alignment horizontal="center" vertical="center"/>
    </xf>
    <xf borderId="1" fillId="11" fontId="4" numFmtId="0" xfId="0" applyAlignment="1" applyBorder="1" applyFont="1">
      <alignment horizontal="center" vertical="center"/>
    </xf>
    <xf borderId="1" fillId="11" fontId="17" numFmtId="0" xfId="0" applyAlignment="1" applyBorder="1" applyFont="1">
      <alignment shrinkToFit="0" wrapText="1"/>
    </xf>
    <xf borderId="1" fillId="11" fontId="4" numFmtId="0" xfId="0" applyAlignment="1" applyBorder="1" applyFont="1">
      <alignment shrinkToFit="0" wrapText="1"/>
    </xf>
    <xf borderId="1" fillId="11" fontId="3" numFmtId="0" xfId="0" applyAlignment="1" applyBorder="1" applyFont="1">
      <alignment shrinkToFit="0" wrapText="1"/>
    </xf>
    <xf borderId="0" fillId="0" fontId="1" numFmtId="165" xfId="0" applyAlignment="1" applyFont="1" applyNumberFormat="1">
      <alignment readingOrder="0"/>
    </xf>
    <xf borderId="0" fillId="5" fontId="6" numFmtId="0" xfId="0" applyAlignment="1" applyFont="1">
      <alignment horizontal="left" readingOrder="0"/>
    </xf>
    <xf borderId="0" fillId="0" fontId="8" numFmtId="0" xfId="0" applyAlignment="1" applyFont="1">
      <alignment readingOrder="0"/>
    </xf>
    <xf borderId="0" fillId="5" fontId="15" numFmtId="0" xfId="0" applyAlignment="1" applyFont="1">
      <alignment horizontal="left" readingOrder="0"/>
    </xf>
    <xf borderId="1" fillId="12" fontId="3" numFmtId="0" xfId="0" applyBorder="1" applyFill="1" applyFont="1"/>
    <xf borderId="1" fillId="12" fontId="3" numFmtId="0" xfId="0" applyAlignment="1" applyBorder="1" applyFont="1">
      <alignment horizontal="center"/>
    </xf>
    <xf borderId="1" fillId="12" fontId="3" numFmtId="49" xfId="0" applyAlignment="1" applyBorder="1" applyFont="1" applyNumberFormat="1">
      <alignment shrinkToFit="0" wrapText="1"/>
    </xf>
    <xf borderId="1" fillId="12" fontId="3" numFmtId="0" xfId="0" applyAlignment="1" applyBorder="1" applyFont="1">
      <alignment horizontal="center" vertical="center"/>
    </xf>
    <xf borderId="1" fillId="12" fontId="4" numFmtId="0" xfId="0" applyAlignment="1" applyBorder="1" applyFont="1">
      <alignment horizontal="center" vertical="center"/>
    </xf>
    <xf borderId="1" fillId="12" fontId="3" numFmtId="0" xfId="0" applyAlignment="1" applyBorder="1" applyFont="1">
      <alignment shrinkToFit="0" wrapText="1"/>
    </xf>
    <xf borderId="1" fillId="12" fontId="4" numFmtId="0" xfId="0" applyAlignment="1" applyBorder="1" applyFont="1">
      <alignment shrinkToFit="0" wrapText="1"/>
    </xf>
    <xf borderId="1" fillId="4" fontId="4" numFmtId="0" xfId="0" applyAlignment="1" applyBorder="1" applyFont="1">
      <alignment shrinkToFit="0" wrapText="1"/>
    </xf>
    <xf borderId="1" fillId="9" fontId="10" numFmtId="0" xfId="0" applyBorder="1" applyFont="1"/>
    <xf borderId="1" fillId="9" fontId="10" numFmtId="0" xfId="0" applyAlignment="1" applyBorder="1" applyFont="1">
      <alignment horizontal="center"/>
    </xf>
    <xf borderId="1" fillId="9" fontId="10" numFmtId="49" xfId="0" applyAlignment="1" applyBorder="1" applyFont="1" applyNumberFormat="1">
      <alignment shrinkToFit="0" wrapText="1"/>
    </xf>
    <xf borderId="1" fillId="9" fontId="10" numFmtId="0" xfId="0" applyAlignment="1" applyBorder="1" applyFont="1">
      <alignment horizontal="center" vertical="center"/>
    </xf>
    <xf borderId="1" fillId="9" fontId="20" numFmtId="0" xfId="0" applyAlignment="1" applyBorder="1" applyFont="1">
      <alignment horizontal="center" vertical="center"/>
    </xf>
    <xf borderId="1" fillId="4" fontId="10" numFmtId="0" xfId="0" applyAlignment="1" applyBorder="1" applyFont="1">
      <alignment shrinkToFit="0" wrapText="1"/>
    </xf>
    <xf borderId="1" fillId="9" fontId="20" numFmtId="0" xfId="0" applyAlignment="1" applyBorder="1" applyFont="1">
      <alignment shrinkToFit="0" wrapText="1"/>
    </xf>
    <xf borderId="1" fillId="9" fontId="10" numFmtId="0" xfId="0" applyAlignment="1" applyBorder="1" applyFont="1">
      <alignment shrinkToFit="0" wrapText="1"/>
    </xf>
    <xf borderId="1" fillId="2" fontId="10" numFmtId="0" xfId="0" applyBorder="1" applyFont="1"/>
    <xf borderId="1" fillId="11" fontId="7" numFmtId="0" xfId="0" applyAlignment="1" applyBorder="1" applyFont="1">
      <alignment shrinkToFit="0" wrapText="1"/>
    </xf>
    <xf borderId="0" fillId="0" fontId="3" numFmtId="0" xfId="0" applyAlignment="1" applyFont="1">
      <alignment horizontal="left"/>
    </xf>
    <xf borderId="1" fillId="2" fontId="21" numFmtId="0" xfId="0" applyBorder="1" applyFont="1"/>
    <xf borderId="1" fillId="0" fontId="10" numFmtId="0" xfId="0" applyBorder="1" applyFont="1"/>
    <xf borderId="1" fillId="0" fontId="10" numFmtId="0" xfId="0" applyAlignment="1" applyBorder="1" applyFont="1">
      <alignment horizontal="center"/>
    </xf>
    <xf borderId="1" fillId="0" fontId="10" numFmtId="49" xfId="0" applyAlignment="1" applyBorder="1" applyFont="1" applyNumberFormat="1">
      <alignment shrinkToFit="0" wrapText="1"/>
    </xf>
    <xf borderId="1" fillId="0" fontId="10" numFmtId="0" xfId="0" applyAlignment="1" applyBorder="1" applyFont="1">
      <alignment horizontal="center" vertical="center"/>
    </xf>
    <xf borderId="1" fillId="0" fontId="20" numFmtId="0" xfId="0" applyAlignment="1" applyBorder="1" applyFont="1">
      <alignment horizontal="center" vertical="center"/>
    </xf>
    <xf borderId="1" fillId="0" fontId="10" numFmtId="0" xfId="0" applyAlignment="1" applyBorder="1" applyFont="1">
      <alignment shrinkToFit="0" wrapText="1"/>
    </xf>
    <xf borderId="1" fillId="2" fontId="20" numFmtId="0" xfId="0" applyBorder="1" applyFont="1"/>
    <xf borderId="1" fillId="13" fontId="3" numFmtId="0" xfId="0" applyBorder="1" applyFill="1" applyFont="1"/>
    <xf borderId="1" fillId="13" fontId="10" numFmtId="0" xfId="0" applyAlignment="1" applyBorder="1" applyFont="1">
      <alignment horizontal="center"/>
    </xf>
    <xf borderId="1" fillId="13" fontId="3" numFmtId="49" xfId="0" applyAlignment="1" applyBorder="1" applyFont="1" applyNumberFormat="1">
      <alignment shrinkToFit="0" wrapText="1"/>
    </xf>
    <xf borderId="1" fillId="13" fontId="10" numFmtId="0" xfId="0" applyAlignment="1" applyBorder="1" applyFont="1">
      <alignment horizontal="center" vertical="center"/>
    </xf>
    <xf borderId="1" fillId="13" fontId="4" numFmtId="0" xfId="0" applyAlignment="1" applyBorder="1" applyFont="1">
      <alignment horizontal="center" vertical="center"/>
    </xf>
    <xf borderId="1" fillId="13" fontId="3" numFmtId="0" xfId="0" applyAlignment="1" applyBorder="1" applyFont="1">
      <alignment shrinkToFit="0" wrapText="1"/>
    </xf>
    <xf borderId="1" fillId="13" fontId="10" numFmtId="0" xfId="0" applyBorder="1" applyFont="1"/>
    <xf borderId="1" fillId="13" fontId="10" numFmtId="0" xfId="0" applyAlignment="1" applyBorder="1" applyFont="1">
      <alignment shrinkToFit="0" wrapText="1"/>
    </xf>
    <xf borderId="2" fillId="13" fontId="10" numFmtId="0" xfId="0" applyBorder="1" applyFont="1"/>
    <xf borderId="1" fillId="2" fontId="4" numFmtId="0" xfId="0" applyBorder="1" applyFont="1"/>
    <xf borderId="1" fillId="13" fontId="3" numFmtId="0" xfId="0" applyAlignment="1" applyBorder="1" applyFont="1">
      <alignment horizontal="center"/>
    </xf>
    <xf borderId="1" fillId="13" fontId="3" numFmtId="166" xfId="0" applyAlignment="1" applyBorder="1" applyFont="1" applyNumberFormat="1">
      <alignment horizontal="center" vertical="center"/>
    </xf>
    <xf borderId="2" fillId="13" fontId="3" numFmtId="0" xfId="0" applyBorder="1" applyFont="1"/>
    <xf borderId="1" fillId="0" fontId="3" numFmtId="49" xfId="0" applyAlignment="1" applyBorder="1" applyFont="1" applyNumberFormat="1">
      <alignment shrinkToFit="0" wrapText="1"/>
    </xf>
    <xf borderId="1" fillId="14" fontId="4" numFmtId="0" xfId="0" applyBorder="1" applyFill="1" applyFont="1"/>
    <xf borderId="1" fillId="14" fontId="10" numFmtId="0" xfId="0" applyBorder="1" applyFont="1"/>
    <xf borderId="1" fillId="14" fontId="10" numFmtId="0" xfId="0" applyAlignment="1" applyBorder="1" applyFont="1">
      <alignment horizontal="center"/>
    </xf>
    <xf borderId="1" fillId="14" fontId="10" numFmtId="49" xfId="0" applyAlignment="1" applyBorder="1" applyFont="1" applyNumberFormat="1">
      <alignment shrinkToFit="0" wrapText="1"/>
    </xf>
    <xf borderId="1" fillId="14" fontId="10" numFmtId="0" xfId="0" applyAlignment="1" applyBorder="1" applyFont="1">
      <alignment horizontal="center" vertical="center"/>
    </xf>
    <xf borderId="1" fillId="14" fontId="20" numFmtId="0" xfId="0" applyAlignment="1" applyBorder="1" applyFont="1">
      <alignment horizontal="center" vertical="center"/>
    </xf>
    <xf borderId="1" fillId="14" fontId="10" numFmtId="0" xfId="0" applyAlignment="1" applyBorder="1" applyFont="1">
      <alignment shrinkToFit="0" wrapText="1"/>
    </xf>
    <xf borderId="1" fillId="14" fontId="4" numFmtId="0" xfId="0" applyAlignment="1" applyBorder="1" applyFont="1">
      <alignment horizontal="center"/>
    </xf>
    <xf borderId="1" fillId="14" fontId="4" numFmtId="49" xfId="0" applyAlignment="1" applyBorder="1" applyFont="1" applyNumberFormat="1">
      <alignment shrinkToFit="0" wrapText="1"/>
    </xf>
    <xf borderId="1" fillId="14" fontId="4" numFmtId="166" xfId="0" applyAlignment="1" applyBorder="1" applyFont="1" applyNumberFormat="1">
      <alignment horizontal="center" vertical="center"/>
    </xf>
    <xf borderId="1" fillId="14" fontId="4" numFmtId="0" xfId="0" applyAlignment="1" applyBorder="1" applyFont="1">
      <alignment horizontal="center" vertical="center"/>
    </xf>
    <xf borderId="1" fillId="14" fontId="4" numFmtId="0" xfId="0" applyAlignment="1" applyBorder="1" applyFont="1">
      <alignment shrinkToFit="0" wrapText="1"/>
    </xf>
    <xf borderId="1" fillId="14" fontId="3" numFmtId="0" xfId="0" applyBorder="1" applyFont="1"/>
    <xf borderId="1" fillId="14" fontId="3" numFmtId="0" xfId="0" applyAlignment="1" applyBorder="1" applyFont="1">
      <alignment horizontal="center"/>
    </xf>
    <xf borderId="1" fillId="14" fontId="3" numFmtId="49" xfId="0" applyAlignment="1" applyBorder="1" applyFont="1" applyNumberFormat="1">
      <alignment shrinkToFit="0" wrapText="1"/>
    </xf>
    <xf borderId="1" fillId="14" fontId="3" numFmtId="0" xfId="0" applyAlignment="1" applyBorder="1" applyFont="1">
      <alignment horizontal="center" vertical="center"/>
    </xf>
    <xf borderId="1" fillId="14" fontId="3" numFmtId="0" xfId="0" applyAlignment="1" applyBorder="1" applyFont="1">
      <alignment shrinkToFit="0" wrapText="1"/>
    </xf>
    <xf borderId="1" fillId="13" fontId="3" numFmtId="0" xfId="0" applyAlignment="1" applyBorder="1" applyFont="1">
      <alignment horizontal="center" vertical="center"/>
    </xf>
    <xf borderId="1" fillId="15" fontId="3" numFmtId="0" xfId="0" applyBorder="1" applyFill="1" applyFont="1"/>
    <xf borderId="1" fillId="15" fontId="3" numFmtId="0" xfId="0" applyAlignment="1" applyBorder="1" applyFont="1">
      <alignment horizontal="center"/>
    </xf>
    <xf borderId="1" fillId="15" fontId="3" numFmtId="49" xfId="0" applyAlignment="1" applyBorder="1" applyFont="1" applyNumberFormat="1">
      <alignment shrinkToFit="0" wrapText="1"/>
    </xf>
    <xf borderId="1" fillId="15" fontId="3" numFmtId="0" xfId="0" applyAlignment="1" applyBorder="1" applyFont="1">
      <alignment horizontal="center" vertical="center"/>
    </xf>
    <xf borderId="1" fillId="15" fontId="4" numFmtId="0" xfId="0" applyAlignment="1" applyBorder="1" applyFont="1">
      <alignment horizontal="center" vertical="center"/>
    </xf>
    <xf borderId="1" fillId="15" fontId="3" numFmtId="0" xfId="0" applyAlignment="1" applyBorder="1" applyFont="1">
      <alignment shrinkToFit="0" wrapText="1"/>
    </xf>
    <xf borderId="1" fillId="0" fontId="17" numFmtId="49" xfId="0" applyAlignment="1" applyBorder="1" applyFont="1" applyNumberFormat="1">
      <alignment shrinkToFit="0" wrapText="1"/>
    </xf>
    <xf borderId="1" fillId="0" fontId="4" numFmtId="49" xfId="0" applyAlignment="1" applyBorder="1" applyFont="1" applyNumberFormat="1">
      <alignment shrinkToFit="0" wrapText="1"/>
    </xf>
    <xf borderId="1" fillId="0" fontId="3" numFmtId="164" xfId="0" applyAlignment="1" applyBorder="1" applyFont="1" applyNumberFormat="1">
      <alignment horizontal="center" vertical="center"/>
    </xf>
    <xf borderId="1" fillId="0" fontId="3" numFmtId="166" xfId="0" applyAlignment="1" applyBorder="1" applyFont="1" applyNumberFormat="1">
      <alignment horizontal="center" vertical="center"/>
    </xf>
    <xf borderId="1" fillId="13" fontId="3" numFmtId="164" xfId="0" applyAlignment="1" applyBorder="1" applyFont="1" applyNumberFormat="1">
      <alignment horizontal="center" vertical="center"/>
    </xf>
    <xf borderId="1" fillId="16" fontId="3" numFmtId="0" xfId="0" applyBorder="1" applyFill="1" applyFont="1"/>
    <xf borderId="1" fillId="16" fontId="3" numFmtId="0" xfId="0" applyAlignment="1" applyBorder="1" applyFont="1">
      <alignment horizontal="center"/>
    </xf>
    <xf borderId="1" fillId="16" fontId="3" numFmtId="0" xfId="0" applyAlignment="1" applyBorder="1" applyFont="1">
      <alignment shrinkToFit="0" wrapText="1"/>
    </xf>
    <xf borderId="1" fillId="16" fontId="3" numFmtId="0" xfId="0" applyAlignment="1" applyBorder="1" applyFont="1">
      <alignment horizontal="center" vertical="center"/>
    </xf>
    <xf borderId="1" fillId="16" fontId="4" numFmtId="0" xfId="0" applyAlignment="1" applyBorder="1" applyFont="1">
      <alignment horizontal="center" vertical="center"/>
    </xf>
    <xf borderId="1" fillId="17" fontId="3" numFmtId="0" xfId="0" applyBorder="1" applyFill="1" applyFont="1"/>
    <xf borderId="1" fillId="17" fontId="3" numFmtId="0" xfId="0" applyAlignment="1" applyBorder="1" applyFont="1">
      <alignment horizontal="center"/>
    </xf>
    <xf borderId="1" fillId="17" fontId="3" numFmtId="0" xfId="0" applyAlignment="1" applyBorder="1" applyFont="1">
      <alignment shrinkToFit="0" wrapText="1"/>
    </xf>
    <xf borderId="1" fillId="17" fontId="3" numFmtId="0" xfId="0" applyAlignment="1" applyBorder="1" applyFont="1">
      <alignment horizontal="center" vertical="center"/>
    </xf>
    <xf borderId="1" fillId="17" fontId="4" numFmtId="0" xfId="0" applyAlignment="1" applyBorder="1" applyFont="1">
      <alignment horizontal="center" vertical="center"/>
    </xf>
    <xf borderId="3" fillId="2" fontId="3" numFmtId="0" xfId="0" applyBorder="1" applyFont="1"/>
    <xf borderId="9" fillId="0" fontId="3" numFmtId="0" xfId="0" applyBorder="1" applyFont="1"/>
    <xf borderId="9" fillId="0" fontId="3" numFmtId="0" xfId="0" applyAlignment="1" applyBorder="1" applyFont="1">
      <alignment horizontal="center"/>
    </xf>
    <xf borderId="9" fillId="0" fontId="3" numFmtId="0" xfId="0" applyAlignment="1" applyBorder="1" applyFont="1">
      <alignment shrinkToFit="0" wrapText="1"/>
    </xf>
    <xf borderId="9" fillId="0" fontId="3" numFmtId="0" xfId="0" applyAlignment="1" applyBorder="1" applyFont="1">
      <alignment horizontal="center" vertical="center"/>
    </xf>
    <xf borderId="9" fillId="0" fontId="4" numFmtId="0" xfId="0" applyAlignment="1" applyBorder="1" applyFont="1">
      <alignment horizontal="center" vertical="center"/>
    </xf>
    <xf borderId="2" fillId="2" fontId="3" numFmtId="0" xfId="0" applyBorder="1" applyFont="1"/>
    <xf borderId="2" fillId="2" fontId="3" numFmtId="0" xfId="0" applyAlignment="1" applyBorder="1" applyFont="1">
      <alignment horizontal="center"/>
    </xf>
    <xf borderId="2" fillId="2" fontId="3" numFmtId="0" xfId="0" applyAlignment="1" applyBorder="1" applyFont="1">
      <alignment shrinkToFit="0" wrapText="1"/>
    </xf>
    <xf borderId="2" fillId="2" fontId="3" numFmtId="0" xfId="0" applyAlignment="1" applyBorder="1" applyFont="1">
      <alignment horizontal="center" vertical="center"/>
    </xf>
    <xf borderId="2" fillId="2" fontId="4" numFmtId="0" xfId="0" applyAlignment="1" applyBorder="1" applyFont="1">
      <alignment horizontal="center" vertical="center"/>
    </xf>
    <xf borderId="2" fillId="2" fontId="2" numFmtId="0" xfId="0" applyBorder="1" applyFont="1"/>
    <xf borderId="0" fillId="0" fontId="3" numFmtId="0" xfId="0" applyAlignment="1" applyFont="1">
      <alignment horizontal="center"/>
    </xf>
    <xf borderId="0" fillId="0" fontId="3" numFmtId="0" xfId="0" applyAlignment="1" applyFont="1">
      <alignment horizontal="center" vertical="center"/>
    </xf>
    <xf borderId="0" fillId="0" fontId="4" numFmtId="0" xfId="0" applyAlignment="1" applyFont="1">
      <alignment horizontal="center" vertical="center"/>
    </xf>
    <xf borderId="6" fillId="2" fontId="2" numFmtId="0" xfId="0" applyBorder="1" applyFont="1"/>
    <xf borderId="1" fillId="0" fontId="20" numFmtId="0" xfId="0" applyAlignment="1" applyBorder="1" applyFont="1">
      <alignment shrinkToFit="0" wrapText="1"/>
    </xf>
    <xf borderId="1" fillId="0" fontId="3" numFmtId="0" xfId="0" applyAlignment="1" applyBorder="1" applyFont="1">
      <alignment horizontal="center"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280" sheet="Estimates"/>
  </cacheSource>
  <cacheFields>
    <cacheField name="Category" numFmtId="0">
      <sharedItems containsBlank="1">
        <s v=""/>
        <s v="optomech"/>
        <e v="#REF!"/>
        <s v="optomech - cavity"/>
        <s v="optomech "/>
        <s v="shutter"/>
        <s v="actuators"/>
        <s v="custom"/>
        <s v="objectives"/>
        <s v="adaptiveoptics"/>
        <s v="optics"/>
        <s v="Optics-excitation"/>
        <s v="lightsources"/>
        <s v="detectors"/>
        <s v="hardware"/>
        <s v="tools"/>
        <s v="Sample"/>
        <s v="table"/>
        <m/>
      </sharedItems>
    </cacheField>
    <cacheField name="Vendor" numFmtId="0">
      <sharedItems>
        <s v=""/>
        <e v="#REF!"/>
        <s v="Thorlabs"/>
        <s v="Newport"/>
        <s v="Newfocus"/>
        <s v="Edmund Optics"/>
        <s v="CVI Melles Griot"/>
        <s v="Owis"/>
        <s v="Custom/Shop"/>
        <s v="Olympus"/>
        <s v="BMC"/>
        <s v="JML Optics"/>
        <s v="UVisIR"/>
        <s v="OptoSigma"/>
        <s v="Semrock"/>
        <s v="PI"/>
        <s v="ASI"/>
        <s v="Coherent"/>
        <s v="MPB Communications"/>
        <s v="Ocean Optics"/>
        <s v="Hamamatsu"/>
        <s v="McMaster Carr"/>
        <s v="Bioscience Tools &#10;C B Consulting"/>
        <s v="Ted Pella, Inc."/>
        <s v="Misumi, Euro"/>
      </sharedItems>
    </cacheField>
    <cacheField name="Description" numFmtId="0">
      <sharedItems containsBlank="1">
        <s v=""/>
        <e v="#REF!"/>
        <s v="Optical Breadboard 900 x 300 x 58mm M6/25mm/SPL 6mm top and bottom skin. Full Matrix both sides."/>
        <s v="High Precision Rotation Mount for Ø1/2&quot; (12.5 mm) Optics, Metric"/>
        <s v="Suprema Mirror Mount, 1.0 in. Diameter, 3 Locking Hex-Broach, Front Load, 8-32 (M4) CLR"/>
        <s v="XY Translator with 100 TPI Drives, Metric"/>
        <s v="Precision Clear Edge Left Handed Mount, 1.0 in. Diameter, 3 Locking Allen-Keys"/>
        <s v="Precision Clear Edge Mount, 1.0 in. Diameter, 3 Locking Allen-Key Adjustment"/>
        <s v="Metric, Lens Mount for Ø1&quot; Optics, Retaining Ring Included"/>
        <s v="Pint-Sized Prism Mount, 0.25 to 1.00 in., ±3.5 °, M4"/>
        <s v="Optic Mount, 40.0mm Optic Diameter "/>
        <s v="Optic Mount, 25.0mm Optic Diameter "/>
        <s v="XYZ θXθY Lens Positioner, 2.0 in. (50.8 mm) Diameter"/>
        <s v="Complete 25 mm x 25 mm Kinematic Base"/>
        <s v="Rail Carrier, 1&quot; x 1&quot;, 1/4&quot; (M6) Counterbored Mounting Hole"/>
        <s v="Dovetail Optical Rail, 300 mm, Metric"/>
        <s v="Dovetail Optical Rail, 600 mm, Metric"/>
        <s v="Cavity Bi-Stable Shutter"/>
        <s v="Upper Goniometeric Stage, 40 x 40 x 20mm, ±5° Travel, Metric"/>
        <s v="Aperture Platform Rotation Stage, 65 mm, 10° Fine, Metric"/>
        <s v="Miniature Motorized Actuator, 12 mm Travel, DC Servo motor"/>
        <s v="12 mm Rectangular Aperture"/>
        <s v="2 Inch Flip Mount"/>
        <s v="BS2/lens mount (replaces FAB-P0038)"/>
        <s v="Vertical mount for LMR/1"/>
        <s v="Wedge base plate upper (repl. FAB-P0047)"/>
        <s v="Wedge base plate lower (repl. FAB-P0048)"/>
        <s v="Goniometer spacer (repl. FAB-CAM004)"/>
        <s v="Goniometer cube holder (repl. FAB-CAM003)"/>
        <s v="40mm lens mount lower (FAB-P0044 variant)"/>
        <s v="Wedge support (mirror of FAB-P0051)"/>
        <s v="Overview mirror flip mount (repl. FAB-CAM002)"/>
        <s v="Alignment tool"/>
        <s v="Module 1 plate"/>
        <s v="Module 2 plate"/>
        <s v="Module 3 plate"/>
        <s v="Module 4 plate"/>
        <s v="15mm lens holder with glue holes"/>
        <s v="Filter cube support - mirror of P0029"/>
        <s v="Upper objective holder"/>
        <s v="Upper z-carriage bracket"/>
        <s v="Upper objective shim"/>
        <s v="Piezo pusher base component"/>
        <s v="Piezo pusher plate with cutout"/>
        <s v="Pizeo pusher actuator"/>
        <s v="Pizeo pusher plate"/>
        <s v="Pizeo pusher base with cutout"/>
        <s v="Upper objective pusher bar"/>
        <s v="Camera bracket crossbrace"/>
        <s v="Tower Leg Foot"/>
        <s v="Tower Leg"/>
        <s v="ASI to Stage Bracket"/>
        <s v="Lower Tower Plate"/>
        <s v="Upper Tower Plate"/>
        <s v="M-227 Clamp"/>
        <s v="Sample Holder"/>
        <s v="Lower Float Plate"/>
        <s v="Lower OBJ Holder"/>
        <s v="Common Ref Plate"/>
        <s v="Mirror Mount, U100"/>
        <s v="Mirror Mount, SS100"/>
        <s v="Vertical Support Foot"/>
        <s v="Vertical Support Leg"/>
        <s v="Mirror Mount 45DEG SS100"/>
        <s v="Lens Mount, LMR1/M"/>
        <s v="Filter Cube/Lens Support Upper"/>
        <s v="Bridge Brace"/>
        <s v="Filter Cube - Excitation"/>
        <s v="Filter Cube - Emission"/>
        <s v="Sample Holder for 2 Cover Glass"/>
        <s v="BS2/Lens Mount"/>
        <s v="Prism Glue-on Mount"/>
        <s v="BS Lens Mount"/>
        <s v="Wedge Only Mount UPPER"/>
        <s v="Wedge Only Mount LOWER"/>
        <s v="Wedge Support Large"/>
        <s v="C-Mount Bolt for iXon"/>
        <s v="Mount for widefield mirror"/>
        <s v="Triangle iXon camera bracket"/>
        <s v="sCMOS Mount Plate"/>
        <s v="Filter Wheel Mounting Bracket"/>
        <s v="Cavity Shutter Mount"/>
        <s v="Main Alignment Rail Carrier"/>
        <s v="Secondary Alignment Rail Carrier"/>
        <s v="Excitaiton 1 Inch Mirror"/>
        <s v="Excitation 2 Inch Mirror"/>
        <s v="Excitation Backside Mirror Connector Plate"/>
        <s v="Alignment Camera Connector"/>
        <s v="Vertical Support with Cutout"/>
        <s v="sCMOS Alignment Tool"/>
        <s v="Mirror Mount Jogged"/>
        <s v="Aperture Mount W/SLOT"/>
        <s v="UPLSAPO 100XS; U PLAN S-APO 100X Silicone OIL OBJ,NA 1.35, WD 0.2 "/>
        <s v="Multi-DM MEMS Deformable Mirros"/>
        <s v="90.0MM EFL X 25.0MM Dia. ACHROMAT SINGLE-LAYER MgF2 VISIBLE"/>
        <s v="Achromatic Lens 25mm Dia. x 85mm FL, VIS 0 Coating"/>
        <s v="Achromatic Lens 40mm Dia. x 300mm FL, VIS 0 Coating"/>
        <s v="Achromatic Lens 25mm Dia. x 125mm FL, VIS 0 Coating"/>
        <s v="Achromatic Lens 25mm Dia. x 100mm FL, VIS 0 Coating"/>
        <s v="BK7 and quartz wedges"/>
        <s v="Standard 400-700-nm Cemented Achromats, f 350 mm, diameter 25 mm"/>
        <s v="Achromatic doublets, 15 mm Dia. x 100 mm FL, 400-700 nm"/>
        <s v="Non-Polarizing Cube Beam splitter 25mm VIS "/>
        <s v="Broadband Polarizing Cube Beam splitter, 25.4 x 25.4 x 25.4 mm, 420-680 nm"/>
        <s v="Polarizing Cube Beam splitter 25mm VIS "/>
        <s v="Achromatic 1/4 wave plate 400800nm, unmounted (Custom)"/>
        <s v="Colored Glass Filter, 25.4 mm Diameter, Heat Absorbing, KG.1"/>
        <s v="Broadband Metallic Mirror, Zerodur, 25.4 mm Diameter, λ/20, 480-20,000 nm"/>
        <s v="446/523/600/677 nm BrightLine quad-band bandpass filter - 25 mm x 3.5 mm"/>
        <s v="405/488/561/635 BrightLine Laser Dichroic Beam splitter, 17.5 x 24.0 mm"/>
        <s v="390/482/563/640 nm BrightLine® quad-band bandpass filter"/>
        <s v="High-Resolution DC-Mike Linear Actuator, 10 mm"/>
        <s v="Mercury DC-Motor Controller, 1 Channel, with Wide-Range Power Supply"/>
        <s v="M227 ball tip ends"/>
        <s v="ASI translation stage for tower"/>
        <s v="Micro-E linear encoder for LS-50 stages"/>
        <s v="MS2 LS 50 controller"/>
        <s v="Low-Profile Z-Nanopositioning Stage, 100μm, Cap. Sensors, Sub-D Connector"/>
        <s v="Piezo Amplifier / Servo-Controller Module, 1 Channel, -30 to 130 V, Capacitive Sensor, USB, RS-232"/>
        <s v="XY Nanopositioning System with 20 x 20 mm Aperture, 100 x 100 μm, Strain Gauge Sensors"/>
        <s v="Piezo Amplifier / Servo-Controller Module, 1 Channel, -30 to 130 V, SGS-Sensor, USB, RS-232"/>
        <s v="9.5-Chassis for up to four E-621 Modules, Power Supply"/>
        <s v="Ultra-High Precision Linear Positioning System with NEXACT Piezo Drive, 30 mm, PIOne Linear Encoder, 0.5 nm Resolution"/>
        <s v="high precision linear stage, replaces discontinued N664. 52mm travel"/>
        <s v="NEXACT Controller, 1 Channel, Linear Encoder"/>
        <s v="Motorized 12 mm Translation Stage, Metric"/>
        <s v="T-Cube DC Servo Motor Controller"/>
        <s v="15 V Power Supply Unit for a Single T-Cube"/>
        <s v="Genesis MX651-500 STEM OPS Laser Diode Head/Genesis MX Compact 24V Power Supply/Genesis MX Controller (OEM)"/>
        <s v="OBIS 405nm LX 50mW Laser"/>
        <s v="1.5W 560nm"/>
        <s v="2W 642nm"/>
        <s v="Tungsten Halogen Source, 360-2000nm, 1500 hrs, 2960 K"/>
        <s v="LP940-SF30 - 940 nm, 30 mW, A Pin Code, SM Fiber-Pigtailed Laser Diode, FC/PC"/>
        <s v="SM15 Retaining Ring for Ø15 mm Lens Mounts"/>
        <s v="Overview Camera"/>
        <s v="SMS CAMERA"/>
        <s v="Frame Grabber CameraLink"/>
        <s v="USB Motorized Filter Wheel"/>
        <s v="High Precision Hex Adjustment Screw, 12.7 mm Travel, 100 TPI, Hex, No Lock"/>
        <s v="MIL-A-3920 Optical Adhesive with Resiliency, 1 oz."/>
        <s v="Metric 18-8 Stainless Steel Dowel Pin&#10;M4 Diameter, 16 mm Length"/>
        <s v="Metric 18-8 Stainless Steel Dowel Pin M3 Diameter, 24 mm Length"/>
        <s v="Metric 18-8 Stainless Steel Dowel Pin M3 Diameter, 12 mm Length, Pack of 50"/>
        <s v="Metric 18-8 Stainless Steel Dowel Pin M3 Diameter, 8 mm Length"/>
        <s v="Nylatron Flat Washer 3/8&quot; Screw Size, .51&quot; OD, .02&quot;-.04&quot; Thick, Pack of 5"/>
        <s v="Steel Compression Spring Zinc-Pltd Music Wire,.250&quot; L,.180&quot; OD,.018&quot; Wire, Pack of 12"/>
        <s v="Music Wire Ultra-Precision Compression Spring .500&quot; Length, .18&quot; OD, .018&quot; Wire Diameter, Pack of 3"/>
        <s v="Music Wire Precision Compression Spring Zinc-Plated, .500&quot; Length, .18&quot; OD, .018&quot; Wire, Pack of 5"/>
        <s v="Steel Compression Spring Music Wire, 1.0&quot; L,.187&quot; OD, .014&quot; Wire Diameter, Pack of 12"/>
        <s v="Type 302 Stainless Steel Compression Spring 1.00&quot; Length, .188&quot; OD, .020&quot; Wire Diameter, Pack of 6"/>
        <s v="Music Wire Precision Compression Spring Zinc-Plated, .875&quot; Length, .18&quot; OD, .026&quot; Wire, Pack of 5"/>
        <s v="High Precision Glass Cover Slip, box of 100, 25mm diameter, No. 1.5."/>
        <s v="Ultraviolet Light with Stand, 2 Tubes, 365 NM Wavelength"/>
        <s v="Metric Nylon Tip 18-8 SS Socket Set Screw M4 Size, 4mm Length, 0.7mm Pitch, Pack of 5"/>
        <s v="Brass screws, M2 x 3, Pack of 10"/>
        <s v="SEM Clips 1/2&quot; Length, Pack of 10"/>
        <s v="Compartmented Plastic Box Translucent, 4-24 Adj Compartments, 14&quot; O'all Length"/>
        <s v="Mitutoyo Standard Electronic Caliper 500-196-20, 0-6&quot; (0-150mm) Range"/>
        <s v="Protected silver mirror, 2&quot;"/>
        <s v="Protected silver mirror, 1&quot;"/>
        <s v="1&quot; kinematic mirror mount"/>
        <s v="2&quot; kinematic mirror mount"/>
        <s v="300mm achromat"/>
        <s v="2&quot; fixed lens holder"/>
        <s v="detector"/>
        <s v="M4x20 high precision dowel pin, EN1.4125 steel"/>
        <s v="M4x15 high precision dowel pin, EN 1.4125 steel"/>
        <s v="M3x25 high precision dowel pin, EN 1.4125 steel"/>
        <s v="M3x15 high precision dowel pin, EN 1.4125 steel"/>
        <s v="M3x10 high precision dowel pin, EN 1.4125 steel"/>
        <s v="M3x8 high precision dowel pin, EN 1.4125 steel"/>
        <s v="M6M-M4Fx10 thread adapter, pack of 10"/>
        <s v="M4 to 4h6 dowel adapter"/>
        <s v="Precision Cover Glasses, #1.5H Thickness, Ø25 mm, Pack of 1000"/>
        <s v="Nexus breadboard, 900x1200"/>
        <s v="800mm active isolation frame 900x1200"/>
        <s v="air filter"/>
        <s v="compressor"/>
        <s v="compressor oil"/>
        <m/>
      </sharedItems>
    </cacheField>
    <cacheField name="GBP" numFmtId="0">
      <sharedItems containsString="0" containsBlank="1" containsNumber="1">
        <n v="0.0"/>
        <m/>
        <n v="513.78"/>
        <n v="230.5"/>
        <n v="1188.0"/>
        <n v="92.0"/>
        <n v="65.82000000000001"/>
        <n v="256.0"/>
        <n v="107.0"/>
        <n v="42.5"/>
        <n v="36.13"/>
        <n v="1132.0"/>
        <n v="17.93"/>
        <n v="52.66"/>
        <n v="103.72"/>
        <n v="1060.0"/>
        <n v="158.0"/>
        <n v="305.0"/>
        <n v="880.0"/>
        <n v="726.0"/>
        <n v="717.0"/>
        <n v="149.8"/>
        <n v="708.82"/>
        <n v="97.0"/>
        <n v="91.5"/>
        <n v="120.0"/>
        <n v="121.0"/>
        <n v="131.0"/>
        <n v="170.5"/>
        <n v="649.45"/>
        <n v="682.85"/>
        <n v="686.85"/>
        <n v="638.85"/>
        <n v="281.6"/>
        <n v="149.0"/>
        <n v="712.8"/>
        <n v="270.0"/>
        <n v="55.5"/>
        <n v="63.5"/>
        <n v="111.0"/>
        <n v="190.5"/>
        <n v="62.0"/>
        <n v="246.0"/>
        <n v="234.0"/>
        <n v="455.8"/>
        <n v="304.2"/>
        <n v="332.0"/>
        <n v="228.99"/>
        <n v="165.0"/>
        <n v="33.0"/>
        <n v="99.66"/>
        <n v="298.98"/>
        <n v="300.0"/>
        <n v="344.0"/>
        <n v="194.0"/>
        <n v="101.26"/>
        <n v="162.0"/>
        <n v="554.0"/>
        <n v="502.0"/>
        <n v="137.0"/>
        <n v="86.5"/>
        <n v="134.0"/>
        <n v="101.9"/>
        <n v="97.4"/>
        <n v="314.0"/>
        <n v="171.0"/>
        <n v="152.9"/>
        <n v="132.0"/>
        <n v="212.4"/>
        <n v="647.35"/>
        <n v="75.65"/>
        <n v="110.5"/>
        <n v="3600.0"/>
        <n v="130.0"/>
        <n v="147.89999999999998"/>
        <n v="187.0"/>
        <n v="320.0"/>
        <n v="323.0"/>
        <n v="35.0"/>
        <n v="1792.0"/>
        <n v="1014.0"/>
        <n v="1158.0"/>
        <n v="529.0"/>
        <n v="2070.0"/>
        <n v="651.0"/>
        <n v="126.0"/>
        <n v="6323.0"/>
        <n v="1967.0"/>
        <n v="3974.0"/>
        <n v="3140.0"/>
        <n v="1024.0"/>
        <n v="4360.0"/>
        <n v="1417.0"/>
        <n v="1166.88"/>
        <n v="18000.0"/>
        <n v="24150.0"/>
        <n v="430.85"/>
        <n v="13.68"/>
        <n v="11817.0"/>
        <n v="1800.0"/>
        <n v="845.75"/>
        <n v="30.6"/>
        <n v="24.13"/>
        <n v="20.5"/>
        <n v="82.76"/>
        <n v="218.28000000000003"/>
        <n v="62.234"/>
        <n v="27.87"/>
        <n v="53.37"/>
        <n v="72.76"/>
        <n v="17.78"/>
        <n v="1351.42"/>
        <n v="1928.64"/>
        <n v="53.66"/>
        <n v="441.0"/>
        <n v="22.08"/>
      </sharedItems>
    </cacheField>
    <cacheField name="EUR">
      <sharedItems containsMixedTypes="1" containsNumber="1" containsInteger="1">
        <n v="0.0"/>
        <e v="#REF!"/>
        <n v="12.0"/>
        <n v="72.0"/>
        <n v="66.0"/>
        <n v="17.0"/>
      </sharedItems>
    </cacheField>
    <cacheField name="USD">
      <sharedItems containsMixedTypes="1" containsNumber="1" containsInteger="1">
        <n v="0.0"/>
        <e v="#REF!"/>
        <n v="25000.0"/>
        <n v="49600.0"/>
        <n v="4100.0"/>
        <n v="5000.0"/>
        <n v="4250.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heet3" cacheId="0" dataOnRows="1" dataCaption="" compact="0" compactData="0">
  <location ref="A1:O90" firstHeaderRow="0" firstDataRow="2" firstDataCol="1"/>
  <pivotFields>
    <pivotField name="Category" axis="axisCol" compact="0" outline="0" multipleItemSelectionAllowed="1" showAll="0" sortType="ascending">
      <items>
        <item h="1" x="18"/>
        <item h="1" x="0"/>
        <item x="6"/>
        <item x="9"/>
        <item x="7"/>
        <item x="13"/>
        <item x="14"/>
        <item x="12"/>
        <item x="8"/>
        <item x="10"/>
        <item h="1" x="11"/>
        <item x="1"/>
        <item h="1" x="4"/>
        <item h="1" x="3"/>
        <item h="1" x="16"/>
        <item x="5"/>
        <item x="17"/>
        <item x="15"/>
        <item h="1" x="2"/>
        <item t="default"/>
      </items>
    </pivotField>
    <pivotField name="Vendor" axis="axisRow" compact="0" outline="0" multipleItemSelectionAllowed="1" showAll="0" sortType="ascending">
      <items>
        <item x="0"/>
        <item x="16"/>
        <item h="1" x="22"/>
        <item x="10"/>
        <item x="17"/>
        <item x="8"/>
        <item x="6"/>
        <item x="5"/>
        <item x="20"/>
        <item x="11"/>
        <item h="1" x="21"/>
        <item x="24"/>
        <item x="18"/>
        <item x="4"/>
        <item x="3"/>
        <item h="1" x="19"/>
        <item x="9"/>
        <item x="13"/>
        <item x="7"/>
        <item x="15"/>
        <item x="14"/>
        <item x="23"/>
        <item x="2"/>
        <item x="12"/>
        <item h="1" x="1"/>
        <item t="default"/>
      </items>
    </pivotField>
    <pivotField name="Descriptio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name="GBP"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EUR" dataField="1" compact="0" outline="0" multipleItemSelectionAllowed="1" showAll="0">
      <items>
        <item x="0"/>
        <item x="1"/>
        <item x="2"/>
        <item x="3"/>
        <item x="4"/>
        <item x="5"/>
        <item t="default"/>
      </items>
    </pivotField>
    <pivotField name="USD" dataField="1" compact="0" outline="0" multipleItemSelectionAllowed="1" showAll="0">
      <items>
        <item x="0"/>
        <item x="1"/>
        <item x="2"/>
        <item x="3"/>
        <item x="4"/>
        <item x="5"/>
        <item x="6"/>
        <item t="default"/>
      </items>
    </pivotField>
  </pivotFields>
  <rowFields>
    <field x="1"/>
    <field x="-2"/>
  </rowFields>
  <colFields>
    <field x="0"/>
  </colFields>
  <dataFields>
    <dataField name="Count of Description" fld="2" subtotal="count" baseField="0"/>
    <dataField name="Sum of GBP" fld="3" baseField="0"/>
    <dataField name="Sum of EUR" fld="4" baseField="0"/>
    <dataField name="Sum of USD" fld="5"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21.38"/>
    <col customWidth="1" min="3" max="3" width="7.63"/>
    <col customWidth="1" min="4" max="4" width="40.5"/>
    <col customWidth="1" min="5" max="5" width="11.0"/>
    <col customWidth="1" min="6" max="6" width="7.63"/>
    <col customWidth="1" min="7" max="7" width="8.5"/>
    <col customWidth="1" min="8" max="12" width="7.63"/>
    <col customWidth="1" min="13" max="13" width="8.88"/>
    <col customWidth="1" min="14" max="25" width="7.63"/>
  </cols>
  <sheetData>
    <row r="1">
      <c r="A1" s="1" t="s">
        <v>0</v>
      </c>
      <c r="B1" s="1" t="s">
        <v>1</v>
      </c>
      <c r="C1" s="1" t="s">
        <v>4</v>
      </c>
      <c r="D1" s="5" t="s">
        <v>3</v>
      </c>
      <c r="E1" s="1" t="s">
        <v>2</v>
      </c>
      <c r="F1" s="1" t="s">
        <v>5</v>
      </c>
      <c r="G1" s="1" t="s">
        <v>7</v>
      </c>
      <c r="H1" s="1" t="s">
        <v>8</v>
      </c>
      <c r="I1" s="1" t="s">
        <v>9</v>
      </c>
      <c r="J1" s="11" t="s">
        <v>10</v>
      </c>
      <c r="L1" s="1" t="s">
        <v>21</v>
      </c>
      <c r="M1" s="1" t="s">
        <v>22</v>
      </c>
    </row>
    <row r="2">
      <c r="A2" s="12"/>
      <c r="D2" s="13"/>
      <c r="H2" s="1" t="s">
        <v>23</v>
      </c>
    </row>
    <row r="3">
      <c r="D3" s="5"/>
    </row>
    <row r="4" ht="15.75" customHeight="1">
      <c r="A4" s="10" t="s">
        <v>24</v>
      </c>
      <c r="B4" s="14" t="s">
        <v>25</v>
      </c>
      <c r="C4" s="10"/>
      <c r="D4" s="13" t="s">
        <v>26</v>
      </c>
      <c r="E4" s="10" t="s">
        <v>27</v>
      </c>
      <c r="F4" s="10">
        <v>1.0</v>
      </c>
      <c r="G4" s="10">
        <v>1351.42</v>
      </c>
      <c r="H4" s="10"/>
      <c r="I4" s="10"/>
      <c r="J4" s="10"/>
      <c r="K4" s="10"/>
      <c r="L4" s="10"/>
      <c r="M4" s="10"/>
      <c r="N4" s="10"/>
      <c r="O4" s="10"/>
      <c r="P4" s="10"/>
      <c r="Q4" s="10"/>
      <c r="R4" s="10"/>
      <c r="S4" s="10"/>
      <c r="T4" s="10"/>
      <c r="U4" s="10"/>
      <c r="V4" s="10"/>
      <c r="W4" s="10"/>
      <c r="X4" s="10"/>
      <c r="Y4" s="10"/>
    </row>
    <row r="5">
      <c r="A5" s="1" t="s">
        <v>24</v>
      </c>
      <c r="B5" s="1" t="s">
        <v>28</v>
      </c>
      <c r="D5" s="13" t="s">
        <v>29</v>
      </c>
      <c r="E5" s="1" t="s">
        <v>27</v>
      </c>
      <c r="F5" s="1">
        <v>1.0</v>
      </c>
      <c r="G5" s="1">
        <f>513.78</f>
        <v>513.78</v>
      </c>
      <c r="I5" s="1">
        <f>513.78</f>
        <v>513.78</v>
      </c>
      <c r="L5" s="1">
        <v>1.0</v>
      </c>
    </row>
    <row r="6">
      <c r="D6" s="5"/>
    </row>
    <row r="7">
      <c r="A7" s="11" t="s">
        <v>30</v>
      </c>
      <c r="B7" s="1" t="s">
        <v>31</v>
      </c>
      <c r="D7" s="5" t="s">
        <v>32</v>
      </c>
      <c r="E7" s="1" t="s">
        <v>27</v>
      </c>
      <c r="F7" s="1">
        <v>2.0</v>
      </c>
      <c r="G7" s="1">
        <f t="shared" ref="G7:G8" si="1">F7*I7</f>
        <v>230.5</v>
      </c>
      <c r="I7" s="1">
        <v>115.25</v>
      </c>
      <c r="L7" s="1">
        <v>2.0</v>
      </c>
    </row>
    <row r="8">
      <c r="A8" s="11" t="s">
        <v>33</v>
      </c>
      <c r="B8" s="1" t="s">
        <v>34</v>
      </c>
      <c r="D8" s="13" t="s">
        <v>35</v>
      </c>
      <c r="E8" s="1" t="s">
        <v>36</v>
      </c>
      <c r="F8" s="1">
        <v>12.0</v>
      </c>
      <c r="G8" s="1">
        <f t="shared" si="1"/>
        <v>1188</v>
      </c>
      <c r="I8" s="1">
        <v>99.0</v>
      </c>
    </row>
    <row r="9">
      <c r="A9" s="1" t="s">
        <v>24</v>
      </c>
      <c r="B9" s="1" t="s">
        <v>37</v>
      </c>
      <c r="D9" s="5" t="s">
        <v>38</v>
      </c>
      <c r="E9" s="1" t="s">
        <v>27</v>
      </c>
      <c r="F9" s="1">
        <v>2.0</v>
      </c>
      <c r="I9" s="1">
        <v>236.81</v>
      </c>
      <c r="L9" s="1">
        <v>2.0</v>
      </c>
    </row>
    <row r="10">
      <c r="A10" s="1" t="s">
        <v>24</v>
      </c>
      <c r="B10" s="1" t="s">
        <v>39</v>
      </c>
      <c r="D10" s="5" t="s">
        <v>40</v>
      </c>
      <c r="E10" s="1" t="s">
        <v>36</v>
      </c>
      <c r="F10" s="1">
        <v>1.0</v>
      </c>
      <c r="G10" s="1">
        <f t="shared" ref="G10:G11" si="2">F10*I10</f>
        <v>92</v>
      </c>
      <c r="I10" s="1">
        <v>92.0</v>
      </c>
    </row>
    <row r="11">
      <c r="A11" s="1" t="s">
        <v>24</v>
      </c>
      <c r="B11" s="1" t="s">
        <v>41</v>
      </c>
      <c r="D11" s="5" t="s">
        <v>42</v>
      </c>
      <c r="E11" s="1" t="s">
        <v>36</v>
      </c>
      <c r="F11" s="1">
        <v>1.0</v>
      </c>
      <c r="G11" s="1">
        <f t="shared" si="2"/>
        <v>92</v>
      </c>
      <c r="I11" s="1">
        <v>92.0</v>
      </c>
    </row>
    <row r="12">
      <c r="A12" s="1" t="s">
        <v>24</v>
      </c>
      <c r="B12" s="1" t="s">
        <v>43</v>
      </c>
      <c r="D12" s="5" t="s">
        <v>44</v>
      </c>
      <c r="E12" s="1" t="s">
        <v>27</v>
      </c>
      <c r="F12" s="1">
        <v>6.0</v>
      </c>
      <c r="G12" s="1">
        <f t="shared" ref="G12:G13" si="3">I12*F12</f>
        <v>65.82</v>
      </c>
      <c r="I12" s="1">
        <v>10.97</v>
      </c>
      <c r="L12" s="1">
        <v>4.0</v>
      </c>
    </row>
    <row r="13">
      <c r="A13" s="1" t="s">
        <v>24</v>
      </c>
      <c r="B13" s="1" t="s">
        <v>45</v>
      </c>
      <c r="D13" s="13" t="s">
        <v>46</v>
      </c>
      <c r="E13" s="1" t="s">
        <v>47</v>
      </c>
      <c r="F13" s="1">
        <v>1.0</v>
      </c>
      <c r="G13" s="1">
        <f t="shared" si="3"/>
        <v>256</v>
      </c>
      <c r="I13" s="1">
        <v>256.0</v>
      </c>
    </row>
    <row r="14">
      <c r="A14" s="1" t="s">
        <v>24</v>
      </c>
      <c r="B14" s="1" t="s">
        <v>48</v>
      </c>
      <c r="D14" s="5"/>
      <c r="E14" s="1" t="s">
        <v>36</v>
      </c>
      <c r="F14" s="1">
        <v>1.0</v>
      </c>
      <c r="G14" s="1">
        <f>F14*I14</f>
        <v>107</v>
      </c>
      <c r="I14" s="1">
        <v>107.0</v>
      </c>
    </row>
    <row r="15">
      <c r="A15" s="1" t="s">
        <v>24</v>
      </c>
      <c r="B15" s="1" t="s">
        <v>49</v>
      </c>
      <c r="D15" s="5" t="s">
        <v>50</v>
      </c>
      <c r="E15" s="1" t="s">
        <v>51</v>
      </c>
      <c r="F15" s="1">
        <v>1.0</v>
      </c>
      <c r="G15" s="1">
        <v>42.5</v>
      </c>
      <c r="I15" s="1">
        <f t="shared" ref="I15:I16" si="4">F15*G15</f>
        <v>42.5</v>
      </c>
    </row>
    <row r="16">
      <c r="A16" s="1" t="s">
        <v>24</v>
      </c>
      <c r="B16" s="1" t="s">
        <v>52</v>
      </c>
      <c r="D16" s="5" t="s">
        <v>53</v>
      </c>
      <c r="E16" s="1" t="s">
        <v>51</v>
      </c>
      <c r="F16" s="1">
        <v>1.0</v>
      </c>
      <c r="G16" s="1">
        <v>36.13</v>
      </c>
      <c r="I16" s="1">
        <f t="shared" si="4"/>
        <v>36.13</v>
      </c>
    </row>
    <row r="17">
      <c r="A17" s="1" t="s">
        <v>24</v>
      </c>
      <c r="B17" s="1" t="s">
        <v>55</v>
      </c>
      <c r="D17" s="5" t="s">
        <v>56</v>
      </c>
      <c r="E17" s="1" t="s">
        <v>36</v>
      </c>
      <c r="F17" s="1">
        <v>2.0</v>
      </c>
      <c r="G17" s="1">
        <f>F17*I17</f>
        <v>1132</v>
      </c>
      <c r="I17" s="1">
        <v>566.0</v>
      </c>
    </row>
    <row r="18">
      <c r="A18" s="1" t="s">
        <v>24</v>
      </c>
      <c r="B18" s="1" t="s">
        <v>57</v>
      </c>
      <c r="D18" s="5" t="s">
        <v>58</v>
      </c>
      <c r="E18" s="1" t="s">
        <v>27</v>
      </c>
      <c r="F18" s="1">
        <v>1.0</v>
      </c>
      <c r="I18" s="1">
        <v>54.46</v>
      </c>
      <c r="L18" s="1">
        <v>1.0</v>
      </c>
    </row>
    <row r="19">
      <c r="A19" s="1" t="s">
        <v>24</v>
      </c>
      <c r="B19" s="1" t="s">
        <v>59</v>
      </c>
      <c r="D19" s="5" t="s">
        <v>60</v>
      </c>
      <c r="E19" s="1" t="s">
        <v>27</v>
      </c>
      <c r="F19" s="1">
        <v>1.0</v>
      </c>
      <c r="G19" s="1">
        <f t="shared" ref="G19:G21" si="5">F19*I19</f>
        <v>17.93</v>
      </c>
      <c r="I19" s="1">
        <v>17.93</v>
      </c>
      <c r="L19" s="1">
        <v>1.0</v>
      </c>
    </row>
    <row r="20">
      <c r="A20" s="1" t="s">
        <v>24</v>
      </c>
      <c r="B20" s="1" t="s">
        <v>61</v>
      </c>
      <c r="D20" s="5" t="s">
        <v>62</v>
      </c>
      <c r="E20" s="1" t="s">
        <v>27</v>
      </c>
      <c r="F20" s="1">
        <v>1.0</v>
      </c>
      <c r="G20" s="1">
        <f t="shared" si="5"/>
        <v>52.66</v>
      </c>
      <c r="I20" s="1">
        <v>52.66</v>
      </c>
      <c r="L20" s="1">
        <v>1.0</v>
      </c>
    </row>
    <row r="21" ht="15.75" customHeight="1">
      <c r="A21" s="1" t="s">
        <v>24</v>
      </c>
      <c r="B21" s="1" t="s">
        <v>63</v>
      </c>
      <c r="D21" s="5" t="s">
        <v>64</v>
      </c>
      <c r="E21" s="1" t="s">
        <v>27</v>
      </c>
      <c r="F21" s="1">
        <v>1.0</v>
      </c>
      <c r="G21" s="1">
        <f t="shared" si="5"/>
        <v>103.72</v>
      </c>
      <c r="I21" s="1">
        <v>103.72</v>
      </c>
      <c r="L21" s="1">
        <v>1.0</v>
      </c>
    </row>
    <row r="22">
      <c r="A22" s="11" t="s">
        <v>65</v>
      </c>
      <c r="B22" s="11" t="s">
        <v>66</v>
      </c>
      <c r="D22" s="13" t="s">
        <v>67</v>
      </c>
      <c r="E22" s="11" t="s">
        <v>68</v>
      </c>
      <c r="F22" s="11">
        <v>1.0</v>
      </c>
      <c r="G22" s="11">
        <v>380.0</v>
      </c>
      <c r="H22" s="1" t="s">
        <v>23</v>
      </c>
    </row>
    <row r="23" ht="15.75" customHeight="1">
      <c r="A23" s="1" t="s">
        <v>65</v>
      </c>
      <c r="B23" s="1" t="s">
        <v>69</v>
      </c>
      <c r="D23" s="5" t="s">
        <v>70</v>
      </c>
      <c r="E23" s="1" t="s">
        <v>71</v>
      </c>
      <c r="F23" s="1">
        <v>2.0</v>
      </c>
      <c r="G23" s="1">
        <v>1060.0</v>
      </c>
      <c r="I23" s="1">
        <f>G23/F23</f>
        <v>530</v>
      </c>
    </row>
    <row r="24" ht="15.75" customHeight="1">
      <c r="A24" s="1" t="s">
        <v>24</v>
      </c>
      <c r="B24" s="1" t="s">
        <v>72</v>
      </c>
      <c r="D24" s="5" t="s">
        <v>73</v>
      </c>
      <c r="E24" s="1" t="s">
        <v>36</v>
      </c>
      <c r="F24" s="1">
        <v>1.0</v>
      </c>
      <c r="G24" s="1">
        <f t="shared" ref="G24:G26" si="6">F24*I24</f>
        <v>158</v>
      </c>
      <c r="I24" s="1">
        <v>158.0</v>
      </c>
    </row>
    <row r="25" ht="15.75" customHeight="1">
      <c r="A25" s="1" t="s">
        <v>24</v>
      </c>
      <c r="B25" s="1" t="s">
        <v>74</v>
      </c>
      <c r="D25" s="5" t="s">
        <v>75</v>
      </c>
      <c r="E25" s="1" t="s">
        <v>36</v>
      </c>
      <c r="F25" s="1">
        <v>1.0</v>
      </c>
      <c r="G25" s="1">
        <f t="shared" si="6"/>
        <v>305</v>
      </c>
      <c r="I25" s="1">
        <v>305.0</v>
      </c>
    </row>
    <row r="26" ht="15.75" customHeight="1">
      <c r="A26" s="1" t="s">
        <v>76</v>
      </c>
      <c r="B26" s="1" t="s">
        <v>77</v>
      </c>
      <c r="D26" s="5" t="s">
        <v>78</v>
      </c>
      <c r="E26" s="1" t="s">
        <v>36</v>
      </c>
      <c r="F26" s="1">
        <v>2.0</v>
      </c>
      <c r="G26" s="1">
        <f t="shared" si="6"/>
        <v>880</v>
      </c>
      <c r="I26" s="1">
        <v>440.0</v>
      </c>
    </row>
    <row r="27" ht="15.75" customHeight="1">
      <c r="A27" s="1" t="s">
        <v>24</v>
      </c>
      <c r="B27" s="1" t="s">
        <v>79</v>
      </c>
      <c r="D27" s="13" t="s">
        <v>80</v>
      </c>
      <c r="E27" s="1" t="s">
        <v>81</v>
      </c>
      <c r="F27" s="11">
        <v>3.0</v>
      </c>
      <c r="G27" s="1">
        <v>726.0</v>
      </c>
      <c r="J27" s="11" t="s">
        <v>82</v>
      </c>
    </row>
    <row r="28" ht="15.75" customHeight="1">
      <c r="A28" s="1" t="s">
        <v>24</v>
      </c>
      <c r="B28" s="1" t="s">
        <v>83</v>
      </c>
      <c r="D28" s="5" t="s">
        <v>84</v>
      </c>
      <c r="E28" s="1" t="s">
        <v>81</v>
      </c>
      <c r="F28" s="11">
        <v>2.0</v>
      </c>
      <c r="G28" s="1">
        <v>717.0</v>
      </c>
      <c r="I28" s="1">
        <f>G28/F28</f>
        <v>358.5</v>
      </c>
    </row>
    <row r="29" ht="15.75" customHeight="1">
      <c r="D29" s="5"/>
    </row>
    <row r="30" ht="15.75" customHeight="1">
      <c r="A30" s="1" t="s">
        <v>85</v>
      </c>
      <c r="B30" s="1" t="s">
        <v>86</v>
      </c>
      <c r="C30" s="1">
        <v>1.0</v>
      </c>
      <c r="D30" s="5" t="s">
        <v>87</v>
      </c>
      <c r="E30" s="1" t="s">
        <v>88</v>
      </c>
      <c r="F30" s="1">
        <v>1.0</v>
      </c>
      <c r="G30" s="1">
        <v>149.8</v>
      </c>
      <c r="I30" s="1">
        <v>149.8</v>
      </c>
    </row>
    <row r="31" ht="15.75" customHeight="1">
      <c r="A31" s="1" t="s">
        <v>85</v>
      </c>
      <c r="B31" s="1" t="s">
        <v>89</v>
      </c>
      <c r="C31" s="25">
        <v>1.0</v>
      </c>
      <c r="D31" s="5" t="s">
        <v>91</v>
      </c>
      <c r="E31" s="1" t="s">
        <v>88</v>
      </c>
      <c r="F31" s="1">
        <v>14.0</v>
      </c>
      <c r="G31" s="1">
        <f>F31*I31</f>
        <v>708.82</v>
      </c>
      <c r="I31" s="1">
        <v>50.63</v>
      </c>
    </row>
    <row r="32" ht="15.75" customHeight="1">
      <c r="A32" s="1" t="s">
        <v>85</v>
      </c>
      <c r="B32" s="1" t="s">
        <v>92</v>
      </c>
      <c r="C32" s="1">
        <v>1.0</v>
      </c>
      <c r="D32" s="5" t="s">
        <v>93</v>
      </c>
      <c r="E32" s="1" t="s">
        <v>88</v>
      </c>
      <c r="F32" s="1">
        <v>1.0</v>
      </c>
      <c r="G32" s="1">
        <v>97.0</v>
      </c>
      <c r="I32" s="1">
        <v>97.0</v>
      </c>
    </row>
    <row r="33" ht="15.75" customHeight="1">
      <c r="A33" s="1" t="s">
        <v>85</v>
      </c>
      <c r="B33" s="1" t="s">
        <v>94</v>
      </c>
      <c r="C33" s="1">
        <v>1.0</v>
      </c>
      <c r="D33" s="5" t="s">
        <v>95</v>
      </c>
      <c r="E33" s="1" t="s">
        <v>88</v>
      </c>
      <c r="F33" s="1">
        <v>1.0</v>
      </c>
      <c r="G33" s="1">
        <v>97.0</v>
      </c>
      <c r="I33" s="1">
        <v>97.0</v>
      </c>
    </row>
    <row r="34" ht="15.75" customHeight="1">
      <c r="A34" s="1" t="s">
        <v>85</v>
      </c>
      <c r="B34" s="1" t="s">
        <v>96</v>
      </c>
      <c r="C34" s="1">
        <v>1.0</v>
      </c>
      <c r="D34" s="5" t="s">
        <v>97</v>
      </c>
      <c r="E34" s="1" t="s">
        <v>88</v>
      </c>
      <c r="F34" s="1">
        <v>1.0</v>
      </c>
      <c r="G34" s="1">
        <v>91.5</v>
      </c>
      <c r="I34" s="1">
        <v>91.5</v>
      </c>
    </row>
    <row r="35" ht="15.75" customHeight="1">
      <c r="A35" s="1" t="s">
        <v>85</v>
      </c>
      <c r="B35" s="1" t="s">
        <v>99</v>
      </c>
      <c r="C35" s="1">
        <v>1.0</v>
      </c>
      <c r="D35" s="5" t="s">
        <v>100</v>
      </c>
      <c r="E35" s="1" t="s">
        <v>88</v>
      </c>
      <c r="F35" s="1">
        <v>1.0</v>
      </c>
      <c r="G35" s="1">
        <v>120.0</v>
      </c>
      <c r="I35" s="1">
        <v>120.0</v>
      </c>
    </row>
    <row r="36" ht="15.75" customHeight="1">
      <c r="A36" s="1" t="s">
        <v>85</v>
      </c>
      <c r="B36" s="1" t="s">
        <v>101</v>
      </c>
      <c r="C36" s="1">
        <v>1.0</v>
      </c>
      <c r="D36" s="5" t="s">
        <v>102</v>
      </c>
      <c r="E36" s="1" t="s">
        <v>88</v>
      </c>
      <c r="F36" s="1">
        <v>1.0</v>
      </c>
      <c r="G36" s="1">
        <v>121.0</v>
      </c>
      <c r="I36" s="1">
        <v>121.0</v>
      </c>
    </row>
    <row r="37" ht="15.75" customHeight="1">
      <c r="A37" s="1" t="s">
        <v>85</v>
      </c>
      <c r="B37" s="1" t="s">
        <v>103</v>
      </c>
      <c r="C37" s="1">
        <v>1.0</v>
      </c>
      <c r="D37" s="13" t="s">
        <v>104</v>
      </c>
      <c r="E37" s="1" t="s">
        <v>88</v>
      </c>
      <c r="F37" s="1">
        <v>1.0</v>
      </c>
      <c r="G37" s="1">
        <v>131.0</v>
      </c>
      <c r="I37" s="1">
        <v>131.0</v>
      </c>
    </row>
    <row r="38" ht="15.75" customHeight="1">
      <c r="A38" s="1" t="s">
        <v>85</v>
      </c>
      <c r="B38" s="1" t="s">
        <v>105</v>
      </c>
      <c r="C38" s="1">
        <v>1.0</v>
      </c>
      <c r="D38" s="5" t="s">
        <v>106</v>
      </c>
      <c r="E38" s="1" t="s">
        <v>88</v>
      </c>
      <c r="F38" s="1">
        <v>1.0</v>
      </c>
      <c r="G38" s="1">
        <v>170.5</v>
      </c>
      <c r="I38" s="1">
        <v>170.5</v>
      </c>
    </row>
    <row r="39" ht="15.75" customHeight="1">
      <c r="A39" s="30" t="s">
        <v>85</v>
      </c>
      <c r="B39" s="30" t="s">
        <v>107</v>
      </c>
      <c r="C39" s="30">
        <v>1.0</v>
      </c>
      <c r="D39" s="32" t="s">
        <v>108</v>
      </c>
      <c r="E39" s="30" t="s">
        <v>88</v>
      </c>
      <c r="F39" s="34">
        <v>6.0</v>
      </c>
      <c r="G39" s="30"/>
      <c r="H39" s="30"/>
      <c r="I39" s="30"/>
      <c r="J39" s="30"/>
      <c r="K39" s="30"/>
      <c r="L39" s="30"/>
      <c r="M39" s="30"/>
      <c r="N39" s="30"/>
      <c r="O39" s="30"/>
      <c r="P39" s="30"/>
      <c r="Q39" s="30"/>
      <c r="R39" s="30"/>
      <c r="S39" s="30"/>
      <c r="T39" s="30"/>
      <c r="U39" s="30"/>
      <c r="V39" s="30"/>
      <c r="W39" s="30"/>
      <c r="X39" s="30"/>
      <c r="Y39" s="30"/>
    </row>
    <row r="40" ht="15.75" customHeight="1">
      <c r="A40" s="1" t="s">
        <v>85</v>
      </c>
      <c r="B40" s="1" t="s">
        <v>112</v>
      </c>
      <c r="C40" s="1">
        <v>1.0</v>
      </c>
      <c r="D40" s="5" t="s">
        <v>113</v>
      </c>
      <c r="E40" s="1" t="s">
        <v>88</v>
      </c>
      <c r="F40" s="1">
        <v>1.0</v>
      </c>
      <c r="G40" s="1">
        <v>649.45</v>
      </c>
      <c r="I40" s="1">
        <f t="shared" ref="I40:I43" si="7">G40</f>
        <v>649.45</v>
      </c>
    </row>
    <row r="41" ht="15.75" customHeight="1">
      <c r="A41" s="1" t="s">
        <v>85</v>
      </c>
      <c r="B41" s="1" t="s">
        <v>114</v>
      </c>
      <c r="C41" s="1">
        <v>1.0</v>
      </c>
      <c r="D41" s="5" t="s">
        <v>115</v>
      </c>
      <c r="E41" s="1" t="s">
        <v>88</v>
      </c>
      <c r="F41" s="1">
        <v>1.0</v>
      </c>
      <c r="G41" s="1">
        <v>682.85</v>
      </c>
      <c r="I41" s="1">
        <f t="shared" si="7"/>
        <v>682.85</v>
      </c>
    </row>
    <row r="42" ht="15.75" customHeight="1">
      <c r="A42" s="1" t="s">
        <v>85</v>
      </c>
      <c r="B42" s="1" t="s">
        <v>116</v>
      </c>
      <c r="C42" s="1">
        <v>1.0</v>
      </c>
      <c r="D42" s="5" t="s">
        <v>117</v>
      </c>
      <c r="E42" s="1" t="s">
        <v>88</v>
      </c>
      <c r="F42" s="1">
        <v>1.0</v>
      </c>
      <c r="G42" s="1">
        <v>686.85</v>
      </c>
      <c r="I42" s="1">
        <f t="shared" si="7"/>
        <v>686.85</v>
      </c>
    </row>
    <row r="43" ht="15.75" customHeight="1">
      <c r="A43" s="1" t="s">
        <v>85</v>
      </c>
      <c r="B43" s="1" t="s">
        <v>118</v>
      </c>
      <c r="C43" s="1">
        <v>1.0</v>
      </c>
      <c r="D43" s="5" t="s">
        <v>119</v>
      </c>
      <c r="E43" s="1" t="s">
        <v>88</v>
      </c>
      <c r="F43" s="1">
        <v>1.0</v>
      </c>
      <c r="G43" s="1">
        <v>638.85</v>
      </c>
      <c r="I43" s="1">
        <f t="shared" si="7"/>
        <v>638.85</v>
      </c>
    </row>
    <row r="44" ht="15.75" customHeight="1">
      <c r="A44" s="1" t="s">
        <v>85</v>
      </c>
      <c r="B44" s="1" t="s">
        <v>120</v>
      </c>
      <c r="C44" s="1">
        <v>1.0</v>
      </c>
      <c r="D44" s="5" t="s">
        <v>121</v>
      </c>
      <c r="E44" s="1" t="s">
        <v>88</v>
      </c>
      <c r="F44" s="1">
        <v>2.0</v>
      </c>
      <c r="G44" s="1">
        <v>281.6</v>
      </c>
      <c r="I44" s="1">
        <f>G44/F44</f>
        <v>140.8</v>
      </c>
    </row>
    <row r="45" ht="15.75" customHeight="1">
      <c r="A45" s="1" t="s">
        <v>85</v>
      </c>
      <c r="B45" s="1" t="s">
        <v>122</v>
      </c>
      <c r="C45" s="1">
        <v>1.0</v>
      </c>
      <c r="D45" s="5" t="s">
        <v>123</v>
      </c>
      <c r="E45" s="1" t="s">
        <v>88</v>
      </c>
      <c r="F45" s="1">
        <v>1.0</v>
      </c>
      <c r="G45" s="1">
        <f t="shared" ref="G45:G65" si="8">F45*I45</f>
        <v>149</v>
      </c>
      <c r="I45" s="1">
        <v>149.0</v>
      </c>
      <c r="K45" s="1">
        <v>250.0</v>
      </c>
    </row>
    <row r="46" ht="15.75" customHeight="1">
      <c r="A46" s="1" t="s">
        <v>85</v>
      </c>
      <c r="B46" s="1" t="s">
        <v>124</v>
      </c>
      <c r="C46" s="1">
        <v>1.0</v>
      </c>
      <c r="D46" s="5" t="s">
        <v>125</v>
      </c>
      <c r="E46" s="1" t="s">
        <v>88</v>
      </c>
      <c r="F46" s="1">
        <v>2.0</v>
      </c>
      <c r="G46" s="1">
        <f t="shared" si="8"/>
        <v>712.8</v>
      </c>
      <c r="I46" s="1">
        <v>356.4</v>
      </c>
      <c r="K46" s="1">
        <v>400.0</v>
      </c>
    </row>
    <row r="47" ht="15.75" customHeight="1">
      <c r="A47" s="1" t="s">
        <v>85</v>
      </c>
      <c r="B47" s="1" t="s">
        <v>126</v>
      </c>
      <c r="C47" s="1">
        <v>1.0</v>
      </c>
      <c r="D47" s="5" t="s">
        <v>127</v>
      </c>
      <c r="E47" s="1" t="s">
        <v>88</v>
      </c>
      <c r="F47" s="1">
        <v>2.0</v>
      </c>
      <c r="G47" s="1">
        <f t="shared" si="8"/>
        <v>270</v>
      </c>
      <c r="I47" s="1">
        <v>135.0</v>
      </c>
      <c r="K47" s="1">
        <v>200.0</v>
      </c>
    </row>
    <row r="48" ht="15.75" customHeight="1">
      <c r="A48" s="1" t="s">
        <v>85</v>
      </c>
      <c r="B48" s="1" t="s">
        <v>129</v>
      </c>
      <c r="C48" s="1">
        <v>1.0</v>
      </c>
      <c r="D48" s="5" t="s">
        <v>130</v>
      </c>
      <c r="E48" s="1" t="s">
        <v>88</v>
      </c>
      <c r="F48" s="1">
        <v>10.0</v>
      </c>
      <c r="G48" s="1">
        <f t="shared" si="8"/>
        <v>0</v>
      </c>
      <c r="K48" s="1">
        <v>100.0</v>
      </c>
    </row>
    <row r="49" ht="15.75" customHeight="1">
      <c r="A49" s="1" t="s">
        <v>85</v>
      </c>
      <c r="B49" s="1" t="s">
        <v>131</v>
      </c>
      <c r="C49" s="1">
        <v>1.0</v>
      </c>
      <c r="D49" s="5" t="s">
        <v>132</v>
      </c>
      <c r="E49" s="1" t="s">
        <v>88</v>
      </c>
      <c r="F49" s="1">
        <v>1.0</v>
      </c>
      <c r="G49" s="1">
        <f t="shared" si="8"/>
        <v>55.5</v>
      </c>
      <c r="I49" s="1">
        <v>55.5</v>
      </c>
      <c r="K49" s="1">
        <v>70.0</v>
      </c>
    </row>
    <row r="50" ht="15.75" customHeight="1">
      <c r="A50" s="1" t="s">
        <v>85</v>
      </c>
      <c r="B50" s="1" t="s">
        <v>133</v>
      </c>
      <c r="C50" s="1">
        <v>1.0</v>
      </c>
      <c r="D50" s="5" t="s">
        <v>134</v>
      </c>
      <c r="E50" s="1" t="s">
        <v>88</v>
      </c>
      <c r="F50" s="1">
        <v>1.0</v>
      </c>
      <c r="G50" s="1">
        <f t="shared" si="8"/>
        <v>63.5</v>
      </c>
      <c r="I50" s="1">
        <v>63.5</v>
      </c>
      <c r="K50" s="1">
        <v>70.0</v>
      </c>
    </row>
    <row r="51" ht="15.75" customHeight="1">
      <c r="A51" s="1" t="s">
        <v>85</v>
      </c>
      <c r="B51" s="1" t="s">
        <v>135</v>
      </c>
      <c r="C51" s="1">
        <v>1.0</v>
      </c>
      <c r="D51" s="5" t="s">
        <v>136</v>
      </c>
      <c r="E51" s="1" t="s">
        <v>88</v>
      </c>
      <c r="F51" s="1">
        <v>2.0</v>
      </c>
      <c r="G51" s="1">
        <f t="shared" si="8"/>
        <v>111</v>
      </c>
      <c r="I51" s="1">
        <v>55.5</v>
      </c>
      <c r="K51" s="1">
        <v>140.0</v>
      </c>
    </row>
    <row r="52" ht="15.75" customHeight="1">
      <c r="A52" s="1" t="s">
        <v>85</v>
      </c>
      <c r="B52" s="1" t="s">
        <v>137</v>
      </c>
      <c r="C52" s="1">
        <v>1.0</v>
      </c>
      <c r="D52" s="5" t="s">
        <v>138</v>
      </c>
      <c r="E52" s="1" t="s">
        <v>88</v>
      </c>
      <c r="F52" s="1">
        <v>3.0</v>
      </c>
      <c r="G52" s="1">
        <f t="shared" si="8"/>
        <v>190.5</v>
      </c>
      <c r="I52" s="1">
        <v>63.5</v>
      </c>
      <c r="K52" s="1">
        <v>70.0</v>
      </c>
    </row>
    <row r="53" ht="15.75" customHeight="1">
      <c r="A53" s="1" t="s">
        <v>85</v>
      </c>
      <c r="B53" s="1" t="s">
        <v>140</v>
      </c>
      <c r="C53" s="1">
        <v>1.0</v>
      </c>
      <c r="D53" s="5" t="s">
        <v>141</v>
      </c>
      <c r="E53" s="1" t="s">
        <v>88</v>
      </c>
      <c r="F53" s="1">
        <v>1.0</v>
      </c>
      <c r="G53" s="1">
        <f t="shared" si="8"/>
        <v>55.5</v>
      </c>
      <c r="I53" s="1">
        <v>55.5</v>
      </c>
      <c r="K53" s="1">
        <v>25.0</v>
      </c>
    </row>
    <row r="54" ht="15.75" customHeight="1">
      <c r="A54" s="1" t="s">
        <v>85</v>
      </c>
      <c r="B54" s="1" t="s">
        <v>142</v>
      </c>
      <c r="C54" s="1">
        <v>1.0</v>
      </c>
      <c r="D54" s="5" t="s">
        <v>143</v>
      </c>
      <c r="E54" s="1" t="s">
        <v>88</v>
      </c>
      <c r="F54" s="1">
        <v>1.0</v>
      </c>
      <c r="G54" s="1">
        <f t="shared" si="8"/>
        <v>62</v>
      </c>
      <c r="I54" s="1">
        <v>62.0</v>
      </c>
      <c r="K54" s="1">
        <v>25.0</v>
      </c>
    </row>
    <row r="55" ht="15.75" customHeight="1">
      <c r="A55" s="1" t="s">
        <v>85</v>
      </c>
      <c r="B55" s="1" t="s">
        <v>144</v>
      </c>
      <c r="C55" s="1">
        <v>1.0</v>
      </c>
      <c r="D55" s="5" t="s">
        <v>145</v>
      </c>
      <c r="E55" s="1" t="s">
        <v>88</v>
      </c>
      <c r="F55" s="1">
        <v>4.0</v>
      </c>
      <c r="G55" s="1">
        <f t="shared" si="8"/>
        <v>246</v>
      </c>
      <c r="I55" s="1">
        <v>61.5</v>
      </c>
      <c r="K55" s="1">
        <v>100.0</v>
      </c>
    </row>
    <row r="56" ht="15.75" customHeight="1">
      <c r="B56" s="1" t="s">
        <v>147</v>
      </c>
      <c r="C56" s="1">
        <v>1.0</v>
      </c>
      <c r="D56" s="5" t="s">
        <v>148</v>
      </c>
      <c r="E56" s="1" t="s">
        <v>88</v>
      </c>
      <c r="F56" s="1">
        <v>1.0</v>
      </c>
      <c r="G56" s="1">
        <f t="shared" si="8"/>
        <v>172</v>
      </c>
      <c r="I56" s="1">
        <v>172.0</v>
      </c>
    </row>
    <row r="57" ht="15.75" customHeight="1">
      <c r="A57" s="1" t="s">
        <v>85</v>
      </c>
      <c r="B57" s="1" t="s">
        <v>149</v>
      </c>
      <c r="D57" s="5" t="s">
        <v>150</v>
      </c>
      <c r="E57" s="1" t="s">
        <v>88</v>
      </c>
      <c r="F57" s="1">
        <v>2.0</v>
      </c>
      <c r="G57" s="1">
        <f t="shared" si="8"/>
        <v>234</v>
      </c>
      <c r="I57" s="1">
        <v>117.0</v>
      </c>
      <c r="K57" s="1">
        <v>300.0</v>
      </c>
    </row>
    <row r="58" ht="15.75" customHeight="1">
      <c r="A58" s="1" t="s">
        <v>85</v>
      </c>
      <c r="B58" s="1" t="s">
        <v>151</v>
      </c>
      <c r="D58" s="5" t="s">
        <v>152</v>
      </c>
      <c r="E58" s="1" t="s">
        <v>88</v>
      </c>
      <c r="F58" s="1">
        <v>2.0</v>
      </c>
      <c r="G58" s="1">
        <f t="shared" si="8"/>
        <v>455.8</v>
      </c>
      <c r="I58" s="1">
        <v>227.9</v>
      </c>
      <c r="K58" s="1">
        <v>700.0</v>
      </c>
    </row>
    <row r="59" ht="15.75" customHeight="1">
      <c r="A59" s="1" t="s">
        <v>85</v>
      </c>
      <c r="B59" s="1" t="s">
        <v>153</v>
      </c>
      <c r="C59" s="1">
        <v>2.0</v>
      </c>
      <c r="D59" s="5" t="s">
        <v>154</v>
      </c>
      <c r="E59" s="1" t="s">
        <v>88</v>
      </c>
      <c r="F59" s="1">
        <v>2.0</v>
      </c>
      <c r="G59" s="1">
        <f t="shared" si="8"/>
        <v>246</v>
      </c>
      <c r="I59" s="1">
        <v>123.0</v>
      </c>
      <c r="K59" s="1">
        <v>180.0</v>
      </c>
    </row>
    <row r="60" ht="15.75" customHeight="1">
      <c r="A60" s="1" t="s">
        <v>85</v>
      </c>
      <c r="B60" s="1" t="s">
        <v>155</v>
      </c>
      <c r="C60" s="1">
        <v>3.0</v>
      </c>
      <c r="D60" s="5" t="s">
        <v>156</v>
      </c>
      <c r="E60" s="1" t="s">
        <v>88</v>
      </c>
      <c r="F60" s="1">
        <v>1.0</v>
      </c>
      <c r="G60" s="1">
        <f t="shared" si="8"/>
        <v>304.2</v>
      </c>
      <c r="I60" s="1">
        <v>304.2</v>
      </c>
      <c r="K60" s="1">
        <v>600.0</v>
      </c>
    </row>
    <row r="61" ht="15.75" customHeight="1">
      <c r="A61" s="1" t="s">
        <v>85</v>
      </c>
      <c r="B61" s="1" t="s">
        <v>157</v>
      </c>
      <c r="D61" s="5" t="s">
        <v>158</v>
      </c>
      <c r="E61" s="1" t="s">
        <v>88</v>
      </c>
      <c r="F61" s="1">
        <v>1.0</v>
      </c>
      <c r="G61" s="1">
        <f t="shared" si="8"/>
        <v>332</v>
      </c>
      <c r="I61" s="1">
        <v>332.0</v>
      </c>
      <c r="K61" s="1">
        <v>600.0</v>
      </c>
    </row>
    <row r="62" ht="15.75" customHeight="1">
      <c r="A62" s="1" t="s">
        <v>85</v>
      </c>
      <c r="B62" s="1" t="s">
        <v>159</v>
      </c>
      <c r="D62" s="5" t="s">
        <v>160</v>
      </c>
      <c r="E62" s="1" t="s">
        <v>88</v>
      </c>
      <c r="F62" s="1">
        <v>3.0</v>
      </c>
      <c r="G62" s="1">
        <f t="shared" si="8"/>
        <v>228.99</v>
      </c>
      <c r="I62" s="1">
        <v>76.33</v>
      </c>
      <c r="K62" s="1">
        <v>120.0</v>
      </c>
    </row>
    <row r="63" ht="15.75" customHeight="1">
      <c r="A63" s="1" t="s">
        <v>85</v>
      </c>
      <c r="B63" s="1" t="s">
        <v>161</v>
      </c>
      <c r="C63" s="1">
        <v>2.0</v>
      </c>
      <c r="D63" s="5" t="s">
        <v>162</v>
      </c>
      <c r="E63" s="1" t="s">
        <v>88</v>
      </c>
      <c r="F63" s="1">
        <v>1.0</v>
      </c>
      <c r="G63" s="1">
        <f t="shared" si="8"/>
        <v>0</v>
      </c>
      <c r="K63" s="1">
        <v>75.0</v>
      </c>
    </row>
    <row r="64" ht="15.75" customHeight="1">
      <c r="A64" s="1" t="s">
        <v>85</v>
      </c>
      <c r="B64" s="14" t="s">
        <v>163</v>
      </c>
      <c r="C64" s="10">
        <v>3.0</v>
      </c>
      <c r="D64" s="5" t="s">
        <v>164</v>
      </c>
      <c r="E64" s="10" t="s">
        <v>88</v>
      </c>
      <c r="F64" s="10">
        <v>1.0</v>
      </c>
      <c r="G64" s="1">
        <f t="shared" si="8"/>
        <v>165</v>
      </c>
      <c r="H64" s="10"/>
      <c r="I64" s="10">
        <v>165.0</v>
      </c>
      <c r="J64" s="10"/>
      <c r="K64" s="10">
        <v>600.0</v>
      </c>
      <c r="L64" s="10"/>
      <c r="M64" s="10"/>
      <c r="N64" s="10"/>
      <c r="O64" s="10"/>
      <c r="P64" s="10"/>
      <c r="Q64" s="10"/>
      <c r="R64" s="10"/>
      <c r="S64" s="10"/>
      <c r="T64" s="10"/>
      <c r="U64" s="10"/>
      <c r="V64" s="10"/>
      <c r="W64" s="10"/>
      <c r="X64" s="10"/>
      <c r="Y64" s="10"/>
    </row>
    <row r="65" ht="15.75" customHeight="1">
      <c r="A65" s="1" t="s">
        <v>85</v>
      </c>
      <c r="B65" s="1" t="s">
        <v>167</v>
      </c>
      <c r="C65" s="1">
        <v>2.0</v>
      </c>
      <c r="D65" s="5" t="s">
        <v>168</v>
      </c>
      <c r="E65" s="1" t="s">
        <v>88</v>
      </c>
      <c r="F65" s="1">
        <v>1.0</v>
      </c>
      <c r="G65" s="1">
        <f t="shared" si="8"/>
        <v>33</v>
      </c>
      <c r="I65" s="1">
        <v>33.0</v>
      </c>
      <c r="K65" s="1">
        <v>30.0</v>
      </c>
    </row>
    <row r="66" ht="15.75" customHeight="1">
      <c r="A66" s="36"/>
      <c r="B66" s="36" t="s">
        <v>169</v>
      </c>
      <c r="C66" s="36"/>
      <c r="D66" s="37" t="s">
        <v>170</v>
      </c>
      <c r="E66" s="36" t="s">
        <v>88</v>
      </c>
      <c r="F66" s="36">
        <v>1.0</v>
      </c>
      <c r="G66" s="36"/>
      <c r="H66" s="36"/>
      <c r="I66" s="36"/>
      <c r="J66" s="36"/>
      <c r="K66" s="36"/>
      <c r="L66" s="36"/>
      <c r="M66" s="36"/>
      <c r="N66" s="36"/>
      <c r="O66" s="36"/>
      <c r="P66" s="36"/>
      <c r="Q66" s="36"/>
      <c r="R66" s="36"/>
      <c r="S66" s="36"/>
      <c r="T66" s="36"/>
      <c r="U66" s="36"/>
      <c r="V66" s="36"/>
      <c r="W66" s="36"/>
      <c r="X66" s="36"/>
      <c r="Y66" s="36"/>
    </row>
    <row r="67" ht="15.75" customHeight="1">
      <c r="A67" s="1" t="s">
        <v>85</v>
      </c>
      <c r="B67" s="1" t="s">
        <v>172</v>
      </c>
      <c r="D67" s="5" t="s">
        <v>173</v>
      </c>
      <c r="E67" s="1" t="s">
        <v>88</v>
      </c>
      <c r="F67" s="1">
        <v>2.0</v>
      </c>
      <c r="G67" s="1">
        <f t="shared" ref="G67:G68" si="9">I67*F67</f>
        <v>99.66</v>
      </c>
      <c r="I67" s="1">
        <v>49.83</v>
      </c>
    </row>
    <row r="68" ht="15.75" customHeight="1">
      <c r="A68" s="1" t="s">
        <v>85</v>
      </c>
      <c r="B68" s="1" t="s">
        <v>175</v>
      </c>
      <c r="D68" s="5" t="s">
        <v>176</v>
      </c>
      <c r="E68" s="1" t="s">
        <v>88</v>
      </c>
      <c r="F68" s="1">
        <v>6.0</v>
      </c>
      <c r="G68" s="1">
        <f t="shared" si="9"/>
        <v>298.98</v>
      </c>
      <c r="I68" s="1">
        <v>49.83</v>
      </c>
    </row>
    <row r="69" ht="15.75" customHeight="1">
      <c r="A69" s="1" t="s">
        <v>85</v>
      </c>
      <c r="B69" s="1" t="s">
        <v>177</v>
      </c>
      <c r="D69" s="5" t="s">
        <v>178</v>
      </c>
      <c r="E69" s="1" t="s">
        <v>88</v>
      </c>
      <c r="F69" s="1">
        <v>2.0</v>
      </c>
      <c r="G69" s="1">
        <v>300.0</v>
      </c>
      <c r="I69" s="1">
        <v>150.0</v>
      </c>
    </row>
    <row r="70" ht="15.75" customHeight="1">
      <c r="A70" s="1" t="s">
        <v>85</v>
      </c>
      <c r="B70" s="1" t="s">
        <v>179</v>
      </c>
      <c r="D70" s="5" t="s">
        <v>180</v>
      </c>
      <c r="E70" s="1" t="s">
        <v>88</v>
      </c>
      <c r="F70" s="1">
        <v>1.0</v>
      </c>
      <c r="G70" s="1">
        <v>344.0</v>
      </c>
      <c r="I70" s="1">
        <v>344.0</v>
      </c>
    </row>
    <row r="71" ht="15.75" customHeight="1">
      <c r="A71" s="1" t="s">
        <v>85</v>
      </c>
      <c r="B71" s="1" t="s">
        <v>181</v>
      </c>
      <c r="D71" s="5" t="s">
        <v>182</v>
      </c>
      <c r="E71" s="1" t="s">
        <v>88</v>
      </c>
      <c r="F71" s="1">
        <v>2.0</v>
      </c>
      <c r="G71" s="1">
        <f t="shared" ref="G71:G72" si="10">I71*F71</f>
        <v>194</v>
      </c>
      <c r="I71" s="1">
        <v>97.0</v>
      </c>
    </row>
    <row r="72" ht="15.75" customHeight="1">
      <c r="A72" s="1" t="s">
        <v>85</v>
      </c>
      <c r="B72" s="1" t="s">
        <v>183</v>
      </c>
      <c r="D72" s="5" t="s">
        <v>184</v>
      </c>
      <c r="E72" s="1" t="s">
        <v>88</v>
      </c>
      <c r="F72" s="1">
        <v>2.0</v>
      </c>
      <c r="G72" s="1">
        <f t="shared" si="10"/>
        <v>101.26</v>
      </c>
      <c r="I72" s="1">
        <v>50.63</v>
      </c>
    </row>
    <row r="73" ht="15.75" customHeight="1">
      <c r="A73" s="1" t="s">
        <v>85</v>
      </c>
      <c r="B73" s="1" t="s">
        <v>185</v>
      </c>
      <c r="D73" s="5" t="s">
        <v>186</v>
      </c>
      <c r="E73" s="1" t="s">
        <v>88</v>
      </c>
      <c r="F73" s="1">
        <v>1.0</v>
      </c>
      <c r="G73" s="1">
        <f t="shared" ref="G73:G80" si="11">F73*I73</f>
        <v>149</v>
      </c>
      <c r="I73" s="1">
        <v>149.0</v>
      </c>
      <c r="K73" s="1">
        <v>250.0</v>
      </c>
    </row>
    <row r="74" ht="15.75" customHeight="1">
      <c r="A74" s="1" t="s">
        <v>85</v>
      </c>
      <c r="B74" s="1" t="s">
        <v>189</v>
      </c>
      <c r="D74" s="5" t="s">
        <v>190</v>
      </c>
      <c r="E74" s="1" t="s">
        <v>88</v>
      </c>
      <c r="F74" s="1">
        <v>2.0</v>
      </c>
      <c r="G74" s="1">
        <f t="shared" si="11"/>
        <v>162</v>
      </c>
      <c r="I74" s="1">
        <v>81.0</v>
      </c>
      <c r="K74" s="1">
        <v>80.0</v>
      </c>
    </row>
    <row r="75" ht="15.75" customHeight="1">
      <c r="A75" s="1" t="s">
        <v>85</v>
      </c>
      <c r="B75" s="1" t="s">
        <v>191</v>
      </c>
      <c r="C75" s="1">
        <v>2.0</v>
      </c>
      <c r="D75" s="13" t="s">
        <v>192</v>
      </c>
      <c r="E75" s="1" t="s">
        <v>88</v>
      </c>
      <c r="F75" s="1">
        <v>2.0</v>
      </c>
      <c r="G75" s="1">
        <f t="shared" si="11"/>
        <v>554</v>
      </c>
      <c r="I75" s="1">
        <v>277.0</v>
      </c>
      <c r="K75" s="1">
        <v>350.0</v>
      </c>
    </row>
    <row r="76" ht="15.75" customHeight="1">
      <c r="A76" s="1" t="s">
        <v>85</v>
      </c>
      <c r="B76" s="1" t="s">
        <v>193</v>
      </c>
      <c r="D76" s="5" t="s">
        <v>194</v>
      </c>
      <c r="E76" s="1" t="s">
        <v>88</v>
      </c>
      <c r="F76" s="1">
        <v>2.0</v>
      </c>
      <c r="G76" s="1">
        <f t="shared" si="11"/>
        <v>502</v>
      </c>
      <c r="I76" s="1">
        <v>251.0</v>
      </c>
      <c r="K76" s="1">
        <v>350.0</v>
      </c>
    </row>
    <row r="77" ht="15.75" customHeight="1">
      <c r="A77" s="1" t="s">
        <v>85</v>
      </c>
      <c r="B77" s="1" t="s">
        <v>195</v>
      </c>
      <c r="D77" s="5" t="s">
        <v>196</v>
      </c>
      <c r="E77" s="1" t="s">
        <v>88</v>
      </c>
      <c r="F77" s="1">
        <v>10.0</v>
      </c>
      <c r="G77" s="1">
        <f t="shared" si="11"/>
        <v>0</v>
      </c>
      <c r="K77" s="1">
        <v>150.0</v>
      </c>
    </row>
    <row r="78" ht="15.75" customHeight="1">
      <c r="A78" s="1" t="s">
        <v>85</v>
      </c>
      <c r="B78" s="38" t="s">
        <v>197</v>
      </c>
      <c r="C78" s="38"/>
      <c r="D78" s="39" t="s">
        <v>200</v>
      </c>
      <c r="E78" s="38" t="s">
        <v>88</v>
      </c>
      <c r="F78" s="38">
        <v>1.0</v>
      </c>
      <c r="G78" s="1">
        <f t="shared" si="11"/>
        <v>0</v>
      </c>
      <c r="H78" s="38"/>
      <c r="I78" s="38"/>
      <c r="J78" s="38"/>
      <c r="K78" s="38"/>
      <c r="L78" s="38"/>
      <c r="M78" s="38"/>
      <c r="N78" s="38"/>
      <c r="O78" s="38"/>
      <c r="P78" s="38"/>
      <c r="Q78" s="38"/>
      <c r="R78" s="38"/>
      <c r="S78" s="38"/>
      <c r="T78" s="38"/>
      <c r="U78" s="38"/>
      <c r="V78" s="38"/>
      <c r="W78" s="38"/>
      <c r="X78" s="38"/>
      <c r="Y78" s="38"/>
    </row>
    <row r="79" ht="15.75" customHeight="1">
      <c r="A79" s="1" t="s">
        <v>85</v>
      </c>
      <c r="B79" s="1" t="s">
        <v>201</v>
      </c>
      <c r="C79" s="25">
        <v>2.0</v>
      </c>
      <c r="D79" s="5" t="s">
        <v>202</v>
      </c>
      <c r="E79" s="1" t="s">
        <v>88</v>
      </c>
      <c r="F79" s="1">
        <v>1.0</v>
      </c>
      <c r="G79" s="1">
        <f t="shared" si="11"/>
        <v>137</v>
      </c>
      <c r="I79" s="1">
        <v>137.0</v>
      </c>
      <c r="K79" s="1">
        <v>80.0</v>
      </c>
    </row>
    <row r="80" ht="15.75" customHeight="1">
      <c r="A80" s="1" t="s">
        <v>85</v>
      </c>
      <c r="B80" s="1" t="s">
        <v>203</v>
      </c>
      <c r="C80" s="25">
        <v>3.0</v>
      </c>
      <c r="D80" s="5" t="s">
        <v>204</v>
      </c>
      <c r="E80" s="1" t="s">
        <v>88</v>
      </c>
      <c r="F80" s="1">
        <v>1.0</v>
      </c>
      <c r="G80" s="1">
        <f t="shared" si="11"/>
        <v>121</v>
      </c>
      <c r="I80" s="1">
        <v>121.0</v>
      </c>
    </row>
    <row r="81" ht="15.75" customHeight="1">
      <c r="A81" s="1" t="s">
        <v>85</v>
      </c>
      <c r="B81" s="1" t="s">
        <v>206</v>
      </c>
      <c r="D81" s="13" t="s">
        <v>207</v>
      </c>
      <c r="E81" s="1" t="s">
        <v>88</v>
      </c>
      <c r="F81" s="1">
        <v>1.0</v>
      </c>
      <c r="G81" s="1">
        <v>86.5</v>
      </c>
      <c r="I81" s="1">
        <v>86.5</v>
      </c>
    </row>
    <row r="82" ht="15.75" customHeight="1">
      <c r="A82" s="1" t="s">
        <v>85</v>
      </c>
      <c r="B82" s="1" t="s">
        <v>208</v>
      </c>
      <c r="D82" s="5" t="s">
        <v>209</v>
      </c>
      <c r="E82" s="1" t="s">
        <v>88</v>
      </c>
      <c r="F82" s="1">
        <v>1.0</v>
      </c>
      <c r="G82" s="1">
        <v>86.5</v>
      </c>
      <c r="I82" s="1">
        <v>86.5</v>
      </c>
    </row>
    <row r="83" ht="15.75" customHeight="1">
      <c r="A83" s="1" t="s">
        <v>85</v>
      </c>
      <c r="B83" s="1" t="s">
        <v>210</v>
      </c>
      <c r="C83" s="25">
        <v>2.0</v>
      </c>
      <c r="D83" s="13" t="s">
        <v>211</v>
      </c>
      <c r="E83" s="1" t="s">
        <v>88</v>
      </c>
      <c r="F83" s="1">
        <v>1.0</v>
      </c>
      <c r="G83" s="1">
        <v>134.0</v>
      </c>
      <c r="I83" s="1">
        <v>134.0</v>
      </c>
    </row>
    <row r="84" ht="15.75" customHeight="1">
      <c r="A84" s="1" t="s">
        <v>85</v>
      </c>
      <c r="B84" s="1" t="s">
        <v>212</v>
      </c>
      <c r="C84" s="1">
        <v>2.0</v>
      </c>
      <c r="D84" s="5" t="s">
        <v>213</v>
      </c>
      <c r="E84" s="1" t="s">
        <v>88</v>
      </c>
      <c r="F84" s="1">
        <v>1.0</v>
      </c>
      <c r="G84" s="1">
        <f t="shared" ref="G84:G88" si="12">F84*I84</f>
        <v>101.9</v>
      </c>
      <c r="I84" s="1">
        <v>101.9</v>
      </c>
      <c r="K84" s="1">
        <v>100.0</v>
      </c>
    </row>
    <row r="85" ht="15.75" customHeight="1">
      <c r="A85" s="1" t="s">
        <v>85</v>
      </c>
      <c r="B85" s="1" t="s">
        <v>214</v>
      </c>
      <c r="D85" s="5" t="s">
        <v>215</v>
      </c>
      <c r="E85" s="1" t="s">
        <v>88</v>
      </c>
      <c r="F85" s="1">
        <v>1.0</v>
      </c>
      <c r="G85" s="1">
        <f t="shared" si="12"/>
        <v>97.4</v>
      </c>
      <c r="I85" s="1">
        <v>97.4</v>
      </c>
      <c r="K85" s="1">
        <v>40.0</v>
      </c>
    </row>
    <row r="86" ht="15.75" customHeight="1">
      <c r="A86" s="1" t="s">
        <v>85</v>
      </c>
      <c r="B86" s="1" t="s">
        <v>216</v>
      </c>
      <c r="C86" s="1">
        <v>2.0</v>
      </c>
      <c r="D86" s="5" t="s">
        <v>217</v>
      </c>
      <c r="E86" s="1" t="s">
        <v>88</v>
      </c>
      <c r="F86" s="1">
        <v>2.0</v>
      </c>
      <c r="G86" s="1">
        <f t="shared" si="12"/>
        <v>314</v>
      </c>
      <c r="I86" s="1">
        <v>157.0</v>
      </c>
      <c r="K86" s="1">
        <v>250.0</v>
      </c>
    </row>
    <row r="87" ht="15.75" customHeight="1">
      <c r="A87" s="1" t="s">
        <v>85</v>
      </c>
      <c r="B87" s="1" t="s">
        <v>218</v>
      </c>
      <c r="C87" s="1">
        <v>2.0</v>
      </c>
      <c r="D87" s="5" t="s">
        <v>219</v>
      </c>
      <c r="E87" s="1" t="s">
        <v>88</v>
      </c>
      <c r="F87" s="1">
        <v>1.0</v>
      </c>
      <c r="G87" s="1">
        <f t="shared" si="12"/>
        <v>171</v>
      </c>
      <c r="I87" s="1">
        <v>171.0</v>
      </c>
      <c r="K87" s="1">
        <v>40.0</v>
      </c>
    </row>
    <row r="88" ht="15.75" customHeight="1">
      <c r="A88" s="1" t="s">
        <v>85</v>
      </c>
      <c r="B88" s="1" t="s">
        <v>220</v>
      </c>
      <c r="D88" s="5" t="s">
        <v>221</v>
      </c>
      <c r="E88" s="1" t="s">
        <v>88</v>
      </c>
      <c r="F88" s="1">
        <v>1.0</v>
      </c>
      <c r="G88" s="1">
        <f t="shared" si="12"/>
        <v>152.9</v>
      </c>
      <c r="I88" s="1">
        <v>152.9</v>
      </c>
      <c r="K88" s="1">
        <v>35.0</v>
      </c>
    </row>
    <row r="89" ht="15.75" customHeight="1">
      <c r="A89" s="1" t="s">
        <v>85</v>
      </c>
      <c r="B89" s="1" t="s">
        <v>222</v>
      </c>
      <c r="D89" s="13" t="s">
        <v>223</v>
      </c>
      <c r="E89" s="1" t="s">
        <v>88</v>
      </c>
      <c r="F89" s="1">
        <v>2.0</v>
      </c>
      <c r="G89" s="1">
        <v>132.0</v>
      </c>
      <c r="I89" s="1">
        <f>G89/F89</f>
        <v>66</v>
      </c>
    </row>
    <row r="90" ht="15.75" customHeight="1">
      <c r="A90" s="40" t="s">
        <v>85</v>
      </c>
      <c r="B90" s="40" t="s">
        <v>225</v>
      </c>
      <c r="C90" s="40"/>
      <c r="D90" s="41" t="s">
        <v>226</v>
      </c>
      <c r="E90" s="40" t="s">
        <v>88</v>
      </c>
      <c r="F90" s="40">
        <v>1.0</v>
      </c>
      <c r="G90" s="40"/>
      <c r="H90" s="40"/>
      <c r="I90" s="40"/>
      <c r="J90" s="40"/>
      <c r="K90" s="40">
        <v>200.0</v>
      </c>
      <c r="L90" s="40"/>
      <c r="M90" s="40"/>
      <c r="N90" s="40"/>
      <c r="O90" s="40"/>
      <c r="P90" s="40"/>
      <c r="Q90" s="40"/>
      <c r="R90" s="40"/>
      <c r="S90" s="40"/>
      <c r="T90" s="40"/>
      <c r="U90" s="40"/>
      <c r="V90" s="40"/>
      <c r="W90" s="40"/>
      <c r="X90" s="40"/>
      <c r="Y90" s="40"/>
    </row>
    <row r="91" ht="15.75" customHeight="1">
      <c r="A91" s="40" t="s">
        <v>85</v>
      </c>
      <c r="B91" s="40" t="s">
        <v>229</v>
      </c>
      <c r="C91" s="40"/>
      <c r="D91" s="42" t="s">
        <v>230</v>
      </c>
      <c r="E91" s="40" t="s">
        <v>88</v>
      </c>
      <c r="F91" s="40">
        <v>2.0</v>
      </c>
      <c r="G91" s="40"/>
      <c r="H91" s="40"/>
      <c r="I91" s="40"/>
      <c r="J91" s="40"/>
      <c r="K91" s="40">
        <v>300.0</v>
      </c>
      <c r="L91" s="40"/>
      <c r="M91" s="40"/>
      <c r="N91" s="40"/>
      <c r="O91" s="40"/>
      <c r="P91" s="40"/>
      <c r="Q91" s="40"/>
      <c r="R91" s="40"/>
      <c r="S91" s="40"/>
      <c r="T91" s="40"/>
      <c r="U91" s="40"/>
      <c r="V91" s="40"/>
      <c r="W91" s="40"/>
      <c r="X91" s="40"/>
      <c r="Y91" s="40"/>
    </row>
    <row r="92" ht="15.75" customHeight="1">
      <c r="A92" s="1" t="s">
        <v>85</v>
      </c>
      <c r="B92" s="38" t="s">
        <v>233</v>
      </c>
      <c r="C92" s="38"/>
      <c r="D92" s="39" t="s">
        <v>234</v>
      </c>
      <c r="E92" s="38" t="s">
        <v>88</v>
      </c>
      <c r="F92" s="38">
        <v>1.0</v>
      </c>
      <c r="G92" s="38"/>
      <c r="H92" s="38"/>
      <c r="I92" s="38"/>
      <c r="J92" s="38"/>
      <c r="K92" s="38"/>
      <c r="L92" s="38"/>
      <c r="M92" s="38"/>
      <c r="N92" s="38"/>
      <c r="O92" s="38"/>
      <c r="P92" s="38"/>
      <c r="Q92" s="38"/>
      <c r="R92" s="38"/>
      <c r="S92" s="38"/>
      <c r="T92" s="38"/>
      <c r="U92" s="38"/>
      <c r="V92" s="38"/>
      <c r="W92" s="38"/>
      <c r="X92" s="38"/>
      <c r="Y92" s="38"/>
    </row>
    <row r="93" ht="15.75" customHeight="1">
      <c r="A93" s="1" t="s">
        <v>85</v>
      </c>
      <c r="B93" s="38" t="s">
        <v>235</v>
      </c>
      <c r="C93" s="38"/>
      <c r="D93" s="39" t="s">
        <v>236</v>
      </c>
      <c r="E93" s="38" t="s">
        <v>88</v>
      </c>
      <c r="F93" s="38">
        <v>1.0</v>
      </c>
      <c r="G93" s="38"/>
      <c r="H93" s="38"/>
      <c r="I93" s="38"/>
      <c r="J93" s="38"/>
      <c r="K93" s="38"/>
      <c r="L93" s="38"/>
      <c r="M93" s="38"/>
      <c r="N93" s="38"/>
      <c r="O93" s="38"/>
      <c r="P93" s="38"/>
      <c r="Q93" s="38"/>
      <c r="R93" s="38"/>
      <c r="S93" s="38"/>
      <c r="T93" s="38"/>
      <c r="U93" s="38"/>
      <c r="V93" s="38"/>
      <c r="W93" s="38"/>
      <c r="X93" s="38"/>
      <c r="Y93" s="38"/>
    </row>
    <row r="94" ht="15.75" customHeight="1">
      <c r="A94" s="1" t="s">
        <v>85</v>
      </c>
      <c r="B94" s="38" t="s">
        <v>237</v>
      </c>
      <c r="C94" s="38"/>
      <c r="D94" s="39" t="s">
        <v>238</v>
      </c>
      <c r="E94" s="38" t="s">
        <v>88</v>
      </c>
      <c r="F94" s="38">
        <v>1.0</v>
      </c>
      <c r="G94" s="38"/>
      <c r="H94" s="38"/>
      <c r="I94" s="38"/>
      <c r="J94" s="38"/>
      <c r="K94" s="38"/>
      <c r="L94" s="38"/>
      <c r="M94" s="38"/>
      <c r="N94" s="38"/>
      <c r="O94" s="38"/>
      <c r="P94" s="38"/>
      <c r="Q94" s="38"/>
      <c r="R94" s="38"/>
      <c r="S94" s="38"/>
      <c r="T94" s="38"/>
      <c r="U94" s="38"/>
      <c r="V94" s="38"/>
      <c r="W94" s="38"/>
      <c r="X94" s="38"/>
      <c r="Y94" s="38"/>
    </row>
    <row r="95" ht="15.75" customHeight="1">
      <c r="A95" s="40" t="s">
        <v>85</v>
      </c>
      <c r="B95" s="40" t="s">
        <v>239</v>
      </c>
      <c r="C95" s="40"/>
      <c r="D95" s="42" t="s">
        <v>240</v>
      </c>
      <c r="E95" s="40" t="s">
        <v>88</v>
      </c>
      <c r="F95" s="40">
        <v>1.0</v>
      </c>
      <c r="G95" s="40"/>
      <c r="H95" s="40"/>
      <c r="I95" s="40"/>
      <c r="J95" s="40"/>
      <c r="K95" s="40">
        <v>40.0</v>
      </c>
      <c r="L95" s="40"/>
      <c r="M95" s="40"/>
      <c r="N95" s="40"/>
      <c r="O95" s="40"/>
      <c r="P95" s="40"/>
      <c r="Q95" s="40"/>
      <c r="R95" s="40"/>
      <c r="S95" s="40"/>
      <c r="T95" s="40"/>
      <c r="U95" s="40"/>
      <c r="V95" s="40"/>
      <c r="W95" s="40"/>
      <c r="X95" s="40"/>
      <c r="Y95" s="40"/>
    </row>
    <row r="96" ht="15.75" customHeight="1">
      <c r="A96" s="1" t="s">
        <v>85</v>
      </c>
      <c r="B96" s="1" t="s">
        <v>241</v>
      </c>
      <c r="D96" s="5" t="s">
        <v>242</v>
      </c>
      <c r="E96" s="38" t="s">
        <v>88</v>
      </c>
      <c r="F96" s="1">
        <v>1.0</v>
      </c>
      <c r="G96" s="1">
        <v>344.0</v>
      </c>
      <c r="I96" s="1">
        <v>344.0</v>
      </c>
    </row>
    <row r="97" ht="15.75" customHeight="1">
      <c r="A97" s="40" t="s">
        <v>85</v>
      </c>
      <c r="B97" s="40" t="s">
        <v>243</v>
      </c>
      <c r="C97" s="40"/>
      <c r="D97" s="42" t="s">
        <v>244</v>
      </c>
      <c r="E97" s="40" t="s">
        <v>88</v>
      </c>
      <c r="F97" s="40">
        <v>2.0</v>
      </c>
      <c r="G97" s="40"/>
      <c r="H97" s="40"/>
      <c r="I97" s="40"/>
      <c r="J97" s="40"/>
      <c r="K97" s="40"/>
      <c r="L97" s="40"/>
      <c r="M97" s="40"/>
      <c r="N97" s="40"/>
      <c r="O97" s="40"/>
      <c r="P97" s="40"/>
      <c r="Q97" s="40"/>
      <c r="R97" s="40"/>
      <c r="S97" s="40"/>
      <c r="T97" s="40"/>
      <c r="U97" s="40"/>
      <c r="V97" s="40"/>
      <c r="W97" s="40"/>
      <c r="X97" s="40"/>
      <c r="Y97" s="40"/>
    </row>
    <row r="98" ht="15.75" customHeight="1">
      <c r="A98" s="1" t="s">
        <v>85</v>
      </c>
      <c r="B98" s="1" t="s">
        <v>245</v>
      </c>
      <c r="D98" s="5" t="s">
        <v>246</v>
      </c>
      <c r="E98" s="1" t="s">
        <v>88</v>
      </c>
      <c r="F98" s="1">
        <v>2.0</v>
      </c>
      <c r="G98" s="1">
        <f>I98*F98</f>
        <v>212.4</v>
      </c>
      <c r="I98" s="1">
        <v>106.2</v>
      </c>
    </row>
    <row r="99" ht="15.75" customHeight="1">
      <c r="A99" s="1" t="s">
        <v>85</v>
      </c>
      <c r="B99" s="1" t="s">
        <v>247</v>
      </c>
      <c r="D99" s="5" t="s">
        <v>248</v>
      </c>
      <c r="E99" s="1" t="s">
        <v>88</v>
      </c>
      <c r="F99" s="1">
        <v>2.0</v>
      </c>
      <c r="K99" s="1">
        <v>300.0</v>
      </c>
    </row>
    <row r="100" ht="15.75" customHeight="1">
      <c r="D100" s="5"/>
    </row>
    <row r="101" ht="15.75" customHeight="1">
      <c r="A101" s="1" t="s">
        <v>249</v>
      </c>
      <c r="B101" s="1" t="s">
        <v>250</v>
      </c>
      <c r="D101" s="5" t="s">
        <v>251</v>
      </c>
      <c r="E101" s="1" t="s">
        <v>252</v>
      </c>
      <c r="F101" s="1">
        <v>2.0</v>
      </c>
      <c r="G101" s="1">
        <f>I101*F101</f>
        <v>25000</v>
      </c>
      <c r="H101" s="1" t="s">
        <v>15</v>
      </c>
      <c r="I101" s="1">
        <v>12500.0</v>
      </c>
      <c r="J101" s="11" t="s">
        <v>253</v>
      </c>
    </row>
    <row r="102" ht="15.75" customHeight="1">
      <c r="A102" s="1" t="s">
        <v>254</v>
      </c>
      <c r="B102" s="1" t="s">
        <v>255</v>
      </c>
      <c r="D102" s="5" t="s">
        <v>256</v>
      </c>
      <c r="E102" s="1" t="s">
        <v>257</v>
      </c>
      <c r="F102" s="1">
        <v>2.0</v>
      </c>
      <c r="G102" s="1">
        <f>64000-16000+1600</f>
        <v>49600</v>
      </c>
      <c r="H102" s="1" t="s">
        <v>15</v>
      </c>
      <c r="I102" s="1">
        <f>G102/F102</f>
        <v>24800</v>
      </c>
      <c r="J102" s="11" t="s">
        <v>258</v>
      </c>
      <c r="M102" s="1" t="s">
        <v>259</v>
      </c>
    </row>
    <row r="103" ht="15.75" customHeight="1">
      <c r="A103" s="34" t="s">
        <v>260</v>
      </c>
      <c r="B103" s="34" t="s">
        <v>261</v>
      </c>
      <c r="C103" s="30"/>
      <c r="D103" s="47" t="s">
        <v>262</v>
      </c>
      <c r="E103" s="30" t="s">
        <v>27</v>
      </c>
      <c r="F103" s="34">
        <v>1.0</v>
      </c>
      <c r="G103" s="34" t="s">
        <v>263</v>
      </c>
      <c r="H103" s="30"/>
      <c r="I103" s="30"/>
      <c r="J103" s="34" t="s">
        <v>264</v>
      </c>
      <c r="K103" s="30"/>
      <c r="L103" s="30"/>
      <c r="M103" s="30"/>
      <c r="N103" s="30"/>
      <c r="O103" s="30"/>
      <c r="P103" s="30"/>
      <c r="Q103" s="30"/>
      <c r="R103" s="30"/>
      <c r="S103" s="30"/>
      <c r="T103" s="30"/>
      <c r="U103" s="30"/>
      <c r="V103" s="30"/>
      <c r="W103" s="30"/>
      <c r="X103" s="30"/>
      <c r="Y103" s="30"/>
    </row>
    <row r="104" ht="15.75" customHeight="1">
      <c r="A104" s="1" t="s">
        <v>265</v>
      </c>
      <c r="B104" s="1" t="s">
        <v>266</v>
      </c>
      <c r="D104" s="5" t="s">
        <v>267</v>
      </c>
      <c r="E104" s="1" t="s">
        <v>268</v>
      </c>
      <c r="F104" s="1">
        <v>2.0</v>
      </c>
      <c r="G104" s="1">
        <v>647.35</v>
      </c>
      <c r="J104" s="11" t="s">
        <v>269</v>
      </c>
    </row>
    <row r="105" ht="15.75" customHeight="1">
      <c r="A105" s="1" t="s">
        <v>265</v>
      </c>
      <c r="B105" s="1" t="s">
        <v>270</v>
      </c>
      <c r="D105" s="5" t="s">
        <v>271</v>
      </c>
      <c r="E105" s="1" t="s">
        <v>51</v>
      </c>
      <c r="F105" s="1">
        <v>2.0</v>
      </c>
      <c r="G105" s="1">
        <v>75.65</v>
      </c>
      <c r="I105" s="1">
        <f t="shared" ref="I105:I106" si="13">F105*G105</f>
        <v>151.3</v>
      </c>
      <c r="J105" s="11" t="s">
        <v>272</v>
      </c>
    </row>
    <row r="106" ht="15.75" customHeight="1">
      <c r="A106" s="1" t="s">
        <v>265</v>
      </c>
      <c r="B106" s="1" t="s">
        <v>273</v>
      </c>
      <c r="D106" s="5" t="s">
        <v>274</v>
      </c>
      <c r="E106" s="1" t="s">
        <v>51</v>
      </c>
      <c r="F106" s="1">
        <v>3.0</v>
      </c>
      <c r="G106" s="1">
        <v>110.5</v>
      </c>
      <c r="I106" s="1">
        <f t="shared" si="13"/>
        <v>331.5</v>
      </c>
      <c r="J106" s="11" t="s">
        <v>275</v>
      </c>
    </row>
    <row r="107" ht="15.75" customHeight="1">
      <c r="A107" s="50"/>
      <c r="B107" s="50" t="s">
        <v>277</v>
      </c>
      <c r="C107" s="50"/>
      <c r="D107" s="51" t="s">
        <v>278</v>
      </c>
      <c r="E107" s="50" t="s">
        <v>51</v>
      </c>
      <c r="F107" s="50">
        <v>2.0</v>
      </c>
      <c r="G107" s="50"/>
      <c r="H107" s="50"/>
      <c r="I107" s="52"/>
      <c r="J107" s="50"/>
      <c r="K107" s="50"/>
      <c r="L107" s="50"/>
      <c r="M107" s="50"/>
      <c r="N107" s="50"/>
      <c r="O107" s="50"/>
      <c r="P107" s="50"/>
      <c r="Q107" s="50"/>
      <c r="R107" s="50"/>
      <c r="S107" s="50"/>
      <c r="T107" s="50"/>
      <c r="U107" s="50"/>
      <c r="V107" s="50"/>
      <c r="W107" s="50"/>
      <c r="X107" s="50"/>
      <c r="Y107" s="50"/>
    </row>
    <row r="108" ht="15.75" customHeight="1">
      <c r="A108" s="1" t="s">
        <v>265</v>
      </c>
      <c r="B108" s="1" t="s">
        <v>279</v>
      </c>
      <c r="D108" s="13" t="s">
        <v>280</v>
      </c>
      <c r="E108" s="1" t="s">
        <v>51</v>
      </c>
      <c r="F108" s="1">
        <v>1.0</v>
      </c>
      <c r="G108" s="1">
        <v>75.65</v>
      </c>
      <c r="I108" s="1">
        <f>F108*G108</f>
        <v>75.65</v>
      </c>
    </row>
    <row r="109" ht="15.75" customHeight="1">
      <c r="A109" s="1" t="s">
        <v>265</v>
      </c>
      <c r="B109" s="1" t="s">
        <v>281</v>
      </c>
      <c r="D109" s="5" t="s">
        <v>282</v>
      </c>
      <c r="E109" s="1" t="s">
        <v>283</v>
      </c>
      <c r="F109" s="1">
        <v>1.0</v>
      </c>
      <c r="G109" s="1">
        <v>3600.0</v>
      </c>
      <c r="J109" s="11" t="s">
        <v>284</v>
      </c>
    </row>
    <row r="110" ht="15.75" customHeight="1">
      <c r="A110" s="1" t="s">
        <v>265</v>
      </c>
      <c r="B110" s="1" t="s">
        <v>285</v>
      </c>
      <c r="D110" s="5" t="s">
        <v>286</v>
      </c>
      <c r="E110" s="1" t="s">
        <v>71</v>
      </c>
      <c r="F110" s="1">
        <v>2.0</v>
      </c>
      <c r="G110" s="1">
        <v>130.0</v>
      </c>
      <c r="I110" s="1">
        <f t="shared" ref="I110:I111" si="14">G110/F110</f>
        <v>65</v>
      </c>
      <c r="J110" s="11" t="s">
        <v>287</v>
      </c>
    </row>
    <row r="111" ht="15.75" customHeight="1">
      <c r="A111" s="1" t="s">
        <v>265</v>
      </c>
      <c r="B111" s="1" t="s">
        <v>288</v>
      </c>
      <c r="D111" s="5" t="s">
        <v>289</v>
      </c>
      <c r="E111" s="1" t="s">
        <v>290</v>
      </c>
      <c r="F111" s="1">
        <v>2.0</v>
      </c>
      <c r="G111" s="1">
        <f>129.2+18.7</f>
        <v>147.9</v>
      </c>
      <c r="I111" s="1">
        <f t="shared" si="14"/>
        <v>73.95</v>
      </c>
      <c r="J111" s="11" t="s">
        <v>291</v>
      </c>
    </row>
    <row r="112" ht="15.75" customHeight="1">
      <c r="A112" s="1" t="s">
        <v>265</v>
      </c>
      <c r="B112" s="1" t="s">
        <v>292</v>
      </c>
      <c r="D112" s="5" t="s">
        <v>293</v>
      </c>
      <c r="E112" s="1" t="s">
        <v>51</v>
      </c>
      <c r="F112" s="1">
        <v>1.0</v>
      </c>
      <c r="G112" s="1">
        <v>187.0</v>
      </c>
      <c r="I112" s="1">
        <f>F112*G112</f>
        <v>187</v>
      </c>
      <c r="J112" s="11" t="s">
        <v>295</v>
      </c>
    </row>
    <row r="113" ht="15.75" customHeight="1">
      <c r="A113" s="1" t="s">
        <v>265</v>
      </c>
      <c r="B113" s="1" t="s">
        <v>296</v>
      </c>
      <c r="D113" s="5" t="s">
        <v>297</v>
      </c>
      <c r="E113" s="1" t="s">
        <v>36</v>
      </c>
      <c r="F113" s="1">
        <v>1.0</v>
      </c>
      <c r="G113" s="1">
        <f>F113*I113</f>
        <v>320</v>
      </c>
      <c r="I113" s="1">
        <v>320.0</v>
      </c>
    </row>
    <row r="114" ht="15.75" customHeight="1">
      <c r="A114" s="1" t="s">
        <v>265</v>
      </c>
      <c r="B114" s="1" t="s">
        <v>298</v>
      </c>
      <c r="D114" s="5" t="s">
        <v>299</v>
      </c>
      <c r="E114" s="1" t="s">
        <v>51</v>
      </c>
      <c r="F114" s="1">
        <v>1.0</v>
      </c>
      <c r="G114" s="1">
        <v>323.0</v>
      </c>
      <c r="I114" s="1">
        <f>F114*G114</f>
        <v>323</v>
      </c>
      <c r="J114" s="11" t="s">
        <v>300</v>
      </c>
    </row>
    <row r="115" ht="15.75" customHeight="1">
      <c r="A115" s="1" t="s">
        <v>265</v>
      </c>
      <c r="B115" s="1" t="s">
        <v>301</v>
      </c>
      <c r="D115" s="5" t="s">
        <v>302</v>
      </c>
      <c r="E115" s="1" t="s">
        <v>27</v>
      </c>
      <c r="F115" s="1">
        <v>2.0</v>
      </c>
      <c r="I115" s="1">
        <v>563.76</v>
      </c>
      <c r="J115" s="11" t="s">
        <v>303</v>
      </c>
    </row>
    <row r="116" ht="15.75" customHeight="1">
      <c r="A116" s="1" t="s">
        <v>265</v>
      </c>
      <c r="B116" s="1" t="s">
        <v>304</v>
      </c>
      <c r="D116" s="5" t="s">
        <v>305</v>
      </c>
      <c r="E116" s="1" t="s">
        <v>36</v>
      </c>
      <c r="F116" s="1">
        <v>1.0</v>
      </c>
      <c r="G116" s="1">
        <f t="shared" ref="G116:G119" si="15">F116*I116</f>
        <v>35</v>
      </c>
      <c r="I116" s="1">
        <v>35.0</v>
      </c>
    </row>
    <row r="117" ht="15.75" customHeight="1">
      <c r="A117" s="1" t="s">
        <v>265</v>
      </c>
      <c r="B117" s="1" t="s">
        <v>306</v>
      </c>
      <c r="D117" s="5" t="s">
        <v>307</v>
      </c>
      <c r="E117" s="1" t="s">
        <v>36</v>
      </c>
      <c r="F117" s="1">
        <v>14.0</v>
      </c>
      <c r="G117" s="1">
        <f t="shared" si="15"/>
        <v>1792</v>
      </c>
      <c r="I117" s="1">
        <v>128.0</v>
      </c>
      <c r="J117" s="11" t="s">
        <v>308</v>
      </c>
    </row>
    <row r="118" ht="15.75" customHeight="1">
      <c r="A118" s="1" t="s">
        <v>265</v>
      </c>
      <c r="B118" s="1" t="s">
        <v>309</v>
      </c>
      <c r="D118" s="5" t="s">
        <v>310</v>
      </c>
      <c r="E118" s="1" t="s">
        <v>311</v>
      </c>
      <c r="F118" s="1">
        <v>2.0</v>
      </c>
      <c r="G118" s="1">
        <f t="shared" si="15"/>
        <v>1014</v>
      </c>
      <c r="I118" s="1">
        <v>507.0</v>
      </c>
    </row>
    <row r="119" ht="15.75" customHeight="1">
      <c r="A119" s="1" t="s">
        <v>265</v>
      </c>
      <c r="B119" s="1" t="s">
        <v>312</v>
      </c>
      <c r="D119" s="5" t="s">
        <v>313</v>
      </c>
      <c r="E119" s="1" t="s">
        <v>311</v>
      </c>
      <c r="F119" s="1">
        <v>2.0</v>
      </c>
      <c r="G119" s="1">
        <f t="shared" si="15"/>
        <v>1158</v>
      </c>
      <c r="I119" s="1">
        <v>579.0</v>
      </c>
      <c r="J119" s="11" t="s">
        <v>314</v>
      </c>
    </row>
    <row r="120" ht="15.75" customHeight="1">
      <c r="A120" s="55"/>
      <c r="B120" s="55" t="s">
        <v>315</v>
      </c>
      <c r="C120" s="55"/>
      <c r="D120" s="56"/>
      <c r="E120" s="55"/>
      <c r="F120" s="55"/>
      <c r="G120" s="55"/>
      <c r="H120" s="55"/>
      <c r="I120" s="55"/>
      <c r="J120" s="55"/>
      <c r="K120" s="55"/>
      <c r="L120" s="55"/>
      <c r="M120" s="55"/>
      <c r="N120" s="55"/>
      <c r="O120" s="55"/>
      <c r="P120" s="55"/>
      <c r="Q120" s="55"/>
      <c r="R120" s="55"/>
      <c r="S120" s="55"/>
      <c r="T120" s="55"/>
      <c r="U120" s="55"/>
      <c r="V120" s="55"/>
      <c r="W120" s="55"/>
      <c r="X120" s="55"/>
      <c r="Y120" s="55"/>
    </row>
    <row r="121" ht="15.75" customHeight="1">
      <c r="A121" s="11" t="s">
        <v>316</v>
      </c>
      <c r="B121" s="11" t="s">
        <v>317</v>
      </c>
      <c r="D121" s="13" t="s">
        <v>318</v>
      </c>
      <c r="E121" s="1" t="s">
        <v>311</v>
      </c>
      <c r="F121" s="11">
        <v>1.0</v>
      </c>
      <c r="G121" s="57">
        <v>529.0</v>
      </c>
    </row>
    <row r="122" ht="15.75" customHeight="1">
      <c r="A122" s="55"/>
      <c r="B122" s="60" t="s">
        <v>319</v>
      </c>
      <c r="C122" s="55"/>
      <c r="D122" s="60" t="s">
        <v>320</v>
      </c>
      <c r="E122" s="60" t="s">
        <v>27</v>
      </c>
      <c r="F122" s="60">
        <v>2.0</v>
      </c>
      <c r="G122" s="55"/>
      <c r="H122" s="55"/>
      <c r="I122" s="55"/>
      <c r="J122" s="55"/>
      <c r="K122" s="55"/>
      <c r="L122" s="55"/>
      <c r="M122" s="55"/>
      <c r="N122" s="55"/>
      <c r="O122" s="55"/>
      <c r="P122" s="55"/>
      <c r="Q122" s="55"/>
      <c r="R122" s="55"/>
      <c r="S122" s="55"/>
      <c r="T122" s="55"/>
      <c r="U122" s="55"/>
      <c r="V122" s="55"/>
      <c r="W122" s="55"/>
      <c r="X122" s="55"/>
      <c r="Y122" s="55"/>
    </row>
    <row r="123" ht="15.75" customHeight="1">
      <c r="A123" s="61"/>
      <c r="B123" s="62" t="s">
        <v>321</v>
      </c>
      <c r="C123" s="55"/>
      <c r="D123" s="60" t="s">
        <v>322</v>
      </c>
      <c r="E123" s="60" t="s">
        <v>27</v>
      </c>
      <c r="F123" s="60">
        <v>1.0</v>
      </c>
      <c r="G123" s="55"/>
      <c r="H123" s="55"/>
      <c r="I123" s="55"/>
      <c r="J123" s="55"/>
      <c r="K123" s="55"/>
      <c r="L123" s="55"/>
      <c r="M123" s="55"/>
      <c r="N123" s="55"/>
      <c r="O123" s="55"/>
      <c r="P123" s="55"/>
      <c r="Q123" s="55"/>
      <c r="R123" s="55"/>
      <c r="S123" s="55"/>
      <c r="T123" s="55"/>
      <c r="U123" s="55"/>
      <c r="V123" s="55"/>
      <c r="W123" s="55"/>
      <c r="X123" s="55"/>
      <c r="Y123" s="55"/>
    </row>
    <row r="124" ht="15.75" customHeight="1">
      <c r="A124" s="61"/>
      <c r="B124" s="60" t="s">
        <v>59</v>
      </c>
      <c r="C124" s="55"/>
      <c r="D124" s="60" t="s">
        <v>323</v>
      </c>
      <c r="E124" s="60" t="s">
        <v>27</v>
      </c>
      <c r="F124" s="60">
        <v>5.0</v>
      </c>
      <c r="G124" s="55"/>
      <c r="H124" s="55"/>
      <c r="I124" s="55"/>
      <c r="J124" s="55"/>
      <c r="K124" s="55"/>
      <c r="L124" s="55"/>
      <c r="M124" s="55"/>
      <c r="N124" s="55"/>
      <c r="O124" s="55"/>
      <c r="P124" s="55"/>
      <c r="Q124" s="55"/>
      <c r="R124" s="55"/>
      <c r="S124" s="55"/>
      <c r="T124" s="55"/>
      <c r="U124" s="55"/>
      <c r="V124" s="55"/>
      <c r="W124" s="55"/>
      <c r="X124" s="55"/>
      <c r="Y124" s="55"/>
    </row>
    <row r="125" ht="15.75" customHeight="1">
      <c r="A125" s="55"/>
      <c r="B125" s="60" t="s">
        <v>324</v>
      </c>
      <c r="C125" s="55"/>
      <c r="D125" s="60" t="s">
        <v>325</v>
      </c>
      <c r="E125" s="60" t="s">
        <v>27</v>
      </c>
      <c r="F125" s="60">
        <v>1.0</v>
      </c>
      <c r="G125" s="55"/>
      <c r="H125" s="55"/>
      <c r="I125" s="55"/>
      <c r="J125" s="55"/>
      <c r="K125" s="55"/>
      <c r="L125" s="55"/>
      <c r="M125" s="55"/>
      <c r="N125" s="55"/>
      <c r="O125" s="55"/>
      <c r="P125" s="55"/>
      <c r="Q125" s="55"/>
      <c r="R125" s="55"/>
      <c r="S125" s="55"/>
      <c r="T125" s="55"/>
      <c r="U125" s="55"/>
      <c r="V125" s="55"/>
      <c r="W125" s="55"/>
      <c r="X125" s="55"/>
      <c r="Y125" s="55"/>
    </row>
    <row r="126" ht="15.75" customHeight="1">
      <c r="A126" s="55"/>
      <c r="B126" s="60" t="s">
        <v>326</v>
      </c>
      <c r="C126" s="55"/>
      <c r="D126" s="60" t="s">
        <v>327</v>
      </c>
      <c r="E126" s="60" t="s">
        <v>27</v>
      </c>
      <c r="F126" s="60">
        <v>1.0</v>
      </c>
      <c r="G126" s="55"/>
      <c r="H126" s="55"/>
      <c r="I126" s="55"/>
      <c r="J126" s="55"/>
      <c r="K126" s="55"/>
      <c r="L126" s="55"/>
      <c r="M126" s="55"/>
      <c r="N126" s="55"/>
      <c r="O126" s="55"/>
      <c r="P126" s="55"/>
      <c r="Q126" s="55"/>
      <c r="R126" s="55"/>
      <c r="S126" s="55"/>
      <c r="T126" s="55"/>
      <c r="U126" s="55"/>
      <c r="V126" s="55"/>
      <c r="W126" s="55"/>
      <c r="X126" s="55"/>
      <c r="Y126" s="55"/>
    </row>
    <row r="127" ht="15.75" customHeight="1">
      <c r="A127" s="55"/>
      <c r="B127" s="60" t="s">
        <v>328</v>
      </c>
      <c r="C127" s="55"/>
      <c r="D127" s="60" t="s">
        <v>329</v>
      </c>
      <c r="E127" s="60" t="s">
        <v>27</v>
      </c>
      <c r="F127" s="60">
        <v>2.0</v>
      </c>
      <c r="G127" s="55"/>
      <c r="H127" s="55"/>
      <c r="I127" s="55"/>
      <c r="J127" s="55"/>
      <c r="K127" s="55"/>
      <c r="L127" s="55"/>
      <c r="M127" s="55"/>
      <c r="N127" s="55"/>
      <c r="O127" s="55"/>
      <c r="P127" s="55"/>
      <c r="Q127" s="55"/>
      <c r="R127" s="55"/>
      <c r="S127" s="55"/>
      <c r="T127" s="55"/>
      <c r="U127" s="55"/>
      <c r="V127" s="55"/>
      <c r="W127" s="55"/>
      <c r="X127" s="55"/>
      <c r="Y127" s="55"/>
    </row>
    <row r="128" ht="15.75" customHeight="1">
      <c r="A128" s="55"/>
      <c r="B128" s="60" t="s">
        <v>330</v>
      </c>
      <c r="C128" s="55"/>
      <c r="D128" s="60" t="s">
        <v>331</v>
      </c>
      <c r="E128" s="55"/>
      <c r="F128" s="60">
        <v>1.0</v>
      </c>
      <c r="G128" s="55"/>
      <c r="H128" s="55"/>
      <c r="I128" s="55"/>
      <c r="J128" s="55"/>
      <c r="K128" s="55"/>
      <c r="L128" s="55"/>
      <c r="M128" s="55"/>
      <c r="N128" s="55"/>
      <c r="O128" s="55"/>
      <c r="P128" s="55"/>
      <c r="Q128" s="55"/>
      <c r="R128" s="55"/>
      <c r="S128" s="55"/>
      <c r="T128" s="55"/>
      <c r="U128" s="55"/>
      <c r="V128" s="55"/>
      <c r="W128" s="55"/>
      <c r="X128" s="55"/>
      <c r="Y128" s="55"/>
    </row>
    <row r="129" ht="15.75" customHeight="1">
      <c r="A129" s="61"/>
      <c r="B129" s="60" t="s">
        <v>332</v>
      </c>
      <c r="C129" s="55"/>
      <c r="D129" s="60" t="s">
        <v>333</v>
      </c>
      <c r="E129" s="55"/>
      <c r="F129" s="60">
        <v>1.0</v>
      </c>
      <c r="G129" s="55"/>
      <c r="H129" s="55"/>
      <c r="I129" s="55"/>
      <c r="J129" s="55"/>
      <c r="K129" s="55"/>
      <c r="L129" s="55"/>
      <c r="M129" s="55"/>
      <c r="N129" s="55"/>
      <c r="O129" s="55"/>
      <c r="P129" s="55"/>
      <c r="Q129" s="55"/>
      <c r="R129" s="55"/>
      <c r="S129" s="55"/>
      <c r="T129" s="55"/>
      <c r="U129" s="55"/>
      <c r="V129" s="55"/>
      <c r="W129" s="55"/>
      <c r="X129" s="55"/>
      <c r="Y129" s="55"/>
    </row>
    <row r="130" ht="15.75" customHeight="1">
      <c r="A130" s="55"/>
      <c r="B130" s="60" t="s">
        <v>334</v>
      </c>
      <c r="C130" s="55"/>
      <c r="D130" s="60" t="s">
        <v>335</v>
      </c>
      <c r="E130" s="55"/>
      <c r="F130" s="60">
        <v>4.0</v>
      </c>
      <c r="G130" s="55"/>
      <c r="H130" s="55"/>
      <c r="I130" s="55"/>
      <c r="J130" s="55"/>
      <c r="K130" s="55"/>
      <c r="L130" s="55"/>
      <c r="M130" s="55"/>
      <c r="N130" s="55"/>
      <c r="O130" s="55"/>
      <c r="P130" s="55"/>
      <c r="Q130" s="55"/>
      <c r="R130" s="55"/>
      <c r="S130" s="55"/>
      <c r="T130" s="55"/>
      <c r="U130" s="55"/>
      <c r="V130" s="55"/>
      <c r="W130" s="55"/>
      <c r="X130" s="55"/>
      <c r="Y130" s="55"/>
    </row>
    <row r="131" ht="15.75" customHeight="1">
      <c r="A131" s="55"/>
      <c r="B131" s="60" t="s">
        <v>336</v>
      </c>
      <c r="C131" s="55"/>
      <c r="D131" s="64" t="s">
        <v>337</v>
      </c>
      <c r="E131" s="55"/>
      <c r="F131" s="60">
        <v>4.0</v>
      </c>
      <c r="G131" s="55"/>
      <c r="H131" s="55"/>
      <c r="I131" s="55"/>
      <c r="J131" s="55"/>
      <c r="K131" s="55"/>
      <c r="L131" s="55"/>
      <c r="M131" s="55"/>
      <c r="N131" s="55"/>
      <c r="O131" s="55"/>
      <c r="P131" s="55"/>
      <c r="Q131" s="55"/>
      <c r="R131" s="55"/>
      <c r="S131" s="55"/>
      <c r="T131" s="55"/>
      <c r="U131" s="55"/>
      <c r="V131" s="55"/>
      <c r="W131" s="55"/>
      <c r="X131" s="55"/>
      <c r="Y131" s="55"/>
    </row>
    <row r="132" ht="15.75" customHeight="1">
      <c r="A132" s="55"/>
      <c r="B132" s="60" t="s">
        <v>338</v>
      </c>
      <c r="C132" s="55"/>
      <c r="D132" s="60" t="s">
        <v>339</v>
      </c>
      <c r="E132" s="55"/>
      <c r="F132" s="60">
        <v>1.0</v>
      </c>
      <c r="G132" s="55"/>
      <c r="H132" s="55"/>
      <c r="I132" s="55"/>
      <c r="J132" s="55"/>
      <c r="K132" s="55"/>
      <c r="L132" s="55"/>
      <c r="M132" s="55"/>
      <c r="N132" s="55"/>
      <c r="O132" s="55"/>
      <c r="P132" s="55"/>
      <c r="Q132" s="55"/>
      <c r="R132" s="55"/>
      <c r="S132" s="55"/>
      <c r="T132" s="55"/>
      <c r="U132" s="55"/>
      <c r="V132" s="55"/>
      <c r="W132" s="55"/>
      <c r="X132" s="55"/>
      <c r="Y132" s="55"/>
    </row>
    <row r="133" ht="15.75" customHeight="1">
      <c r="A133" s="55"/>
      <c r="B133" s="60" t="s">
        <v>340</v>
      </c>
      <c r="C133" s="55"/>
      <c r="D133" s="60" t="s">
        <v>341</v>
      </c>
      <c r="E133" s="55"/>
      <c r="F133" s="60">
        <v>2.0</v>
      </c>
      <c r="G133" s="55"/>
      <c r="H133" s="55"/>
      <c r="I133" s="55"/>
      <c r="J133" s="55"/>
      <c r="K133" s="55"/>
      <c r="L133" s="55"/>
      <c r="M133" s="55"/>
      <c r="N133" s="55"/>
      <c r="O133" s="55"/>
      <c r="P133" s="55"/>
      <c r="Q133" s="55"/>
      <c r="R133" s="55"/>
      <c r="S133" s="55"/>
      <c r="T133" s="55"/>
      <c r="U133" s="55"/>
      <c r="V133" s="55"/>
      <c r="W133" s="55"/>
      <c r="X133" s="55"/>
      <c r="Y133" s="55"/>
    </row>
    <row r="134" ht="15.75" customHeight="1">
      <c r="A134" s="55"/>
      <c r="B134" s="60" t="s">
        <v>342</v>
      </c>
      <c r="C134" s="55"/>
      <c r="D134" s="60" t="s">
        <v>343</v>
      </c>
      <c r="E134" s="55"/>
      <c r="F134" s="60">
        <v>1.0</v>
      </c>
      <c r="G134" s="55"/>
      <c r="H134" s="55"/>
      <c r="I134" s="55"/>
      <c r="J134" s="55"/>
      <c r="K134" s="55"/>
      <c r="L134" s="55"/>
      <c r="M134" s="55"/>
      <c r="N134" s="55"/>
      <c r="O134" s="55"/>
      <c r="P134" s="55"/>
      <c r="Q134" s="55"/>
      <c r="R134" s="55"/>
      <c r="S134" s="55"/>
      <c r="T134" s="55"/>
      <c r="U134" s="55"/>
      <c r="V134" s="55"/>
      <c r="W134" s="55"/>
      <c r="X134" s="55"/>
      <c r="Y134" s="55"/>
    </row>
    <row r="135" ht="15.75" customHeight="1">
      <c r="A135" s="55"/>
      <c r="B135" s="62" t="s">
        <v>344</v>
      </c>
      <c r="C135" s="55"/>
      <c r="D135" s="60" t="s">
        <v>343</v>
      </c>
      <c r="E135" s="55"/>
      <c r="F135" s="60">
        <v>1.0</v>
      </c>
      <c r="G135" s="55"/>
      <c r="H135" s="55"/>
      <c r="I135" s="55"/>
      <c r="J135" s="55"/>
      <c r="K135" s="55"/>
      <c r="L135" s="55"/>
      <c r="M135" s="55"/>
      <c r="N135" s="55"/>
      <c r="O135" s="55"/>
      <c r="P135" s="55"/>
      <c r="Q135" s="55"/>
      <c r="R135" s="55"/>
      <c r="S135" s="55"/>
      <c r="T135" s="55"/>
      <c r="U135" s="55"/>
      <c r="V135" s="55"/>
      <c r="W135" s="55"/>
      <c r="X135" s="55"/>
      <c r="Y135" s="55"/>
    </row>
    <row r="136" ht="15.75" customHeight="1">
      <c r="A136" s="55"/>
      <c r="B136" s="60" t="s">
        <v>345</v>
      </c>
      <c r="C136" s="55"/>
      <c r="D136" s="60" t="s">
        <v>346</v>
      </c>
      <c r="E136" s="55"/>
      <c r="F136" s="60">
        <v>1.0</v>
      </c>
      <c r="G136" s="55"/>
      <c r="H136" s="55"/>
      <c r="I136" s="55"/>
      <c r="J136" s="55"/>
      <c r="K136" s="55"/>
      <c r="L136" s="55"/>
      <c r="M136" s="55"/>
      <c r="N136" s="55"/>
      <c r="O136" s="55"/>
      <c r="P136" s="55"/>
      <c r="Q136" s="55"/>
      <c r="R136" s="55"/>
      <c r="S136" s="55"/>
      <c r="T136" s="55"/>
      <c r="U136" s="55"/>
      <c r="V136" s="55"/>
      <c r="W136" s="55"/>
      <c r="X136" s="55"/>
      <c r="Y136" s="55"/>
    </row>
    <row r="137" ht="15.75" customHeight="1">
      <c r="A137" s="55"/>
      <c r="B137" s="60" t="s">
        <v>347</v>
      </c>
      <c r="C137" s="55"/>
      <c r="D137" s="60" t="s">
        <v>343</v>
      </c>
      <c r="E137" s="55"/>
      <c r="F137" s="60">
        <v>1.0</v>
      </c>
      <c r="G137" s="55"/>
      <c r="H137" s="55"/>
      <c r="I137" s="55"/>
      <c r="J137" s="55"/>
      <c r="K137" s="55"/>
      <c r="L137" s="55"/>
      <c r="M137" s="55"/>
      <c r="N137" s="55"/>
      <c r="O137" s="55"/>
      <c r="P137" s="55"/>
      <c r="Q137" s="55"/>
      <c r="R137" s="55"/>
      <c r="S137" s="55"/>
      <c r="T137" s="55"/>
      <c r="U137" s="55"/>
      <c r="V137" s="55"/>
      <c r="W137" s="55"/>
      <c r="X137" s="55"/>
      <c r="Y137" s="55"/>
    </row>
    <row r="138" ht="15.75" customHeight="1">
      <c r="A138" s="55"/>
      <c r="B138" s="60" t="s">
        <v>348</v>
      </c>
      <c r="C138" s="55"/>
      <c r="D138" s="60" t="s">
        <v>343</v>
      </c>
      <c r="E138" s="55"/>
      <c r="F138" s="60">
        <v>1.0</v>
      </c>
      <c r="G138" s="55"/>
      <c r="H138" s="55"/>
      <c r="I138" s="55"/>
      <c r="J138" s="55"/>
      <c r="K138" s="55"/>
      <c r="L138" s="55"/>
      <c r="M138" s="55"/>
      <c r="N138" s="55"/>
      <c r="O138" s="55"/>
      <c r="P138" s="55"/>
      <c r="Q138" s="55"/>
      <c r="R138" s="55"/>
      <c r="S138" s="55"/>
      <c r="T138" s="55"/>
      <c r="U138" s="55"/>
      <c r="V138" s="55"/>
      <c r="W138" s="55"/>
      <c r="X138" s="55"/>
      <c r="Y138" s="55"/>
    </row>
    <row r="139" ht="15.75" customHeight="1">
      <c r="A139" s="55"/>
      <c r="B139" s="60" t="s">
        <v>349</v>
      </c>
      <c r="C139" s="55"/>
      <c r="D139" s="60" t="s">
        <v>350</v>
      </c>
      <c r="E139" s="55"/>
      <c r="F139" s="60">
        <v>1.0</v>
      </c>
      <c r="G139" s="55"/>
      <c r="H139" s="55"/>
      <c r="I139" s="55"/>
      <c r="J139" s="55"/>
      <c r="K139" s="55"/>
      <c r="L139" s="55"/>
      <c r="M139" s="55"/>
      <c r="N139" s="55"/>
      <c r="O139" s="55"/>
      <c r="P139" s="55"/>
      <c r="Q139" s="55"/>
      <c r="R139" s="55"/>
      <c r="S139" s="55"/>
      <c r="T139" s="55"/>
      <c r="U139" s="55"/>
      <c r="V139" s="55"/>
      <c r="W139" s="55"/>
      <c r="X139" s="55"/>
      <c r="Y139" s="55"/>
    </row>
    <row r="140" ht="15.75" customHeight="1">
      <c r="A140" s="55"/>
      <c r="B140" s="60" t="s">
        <v>351</v>
      </c>
      <c r="C140" s="55"/>
      <c r="D140" s="60" t="s">
        <v>352</v>
      </c>
      <c r="E140" s="55"/>
      <c r="F140" s="60">
        <v>1.0</v>
      </c>
      <c r="G140" s="55"/>
      <c r="H140" s="55"/>
      <c r="I140" s="55"/>
      <c r="J140" s="55"/>
      <c r="K140" s="55"/>
      <c r="L140" s="55"/>
      <c r="M140" s="55"/>
      <c r="N140" s="55"/>
      <c r="O140" s="55"/>
      <c r="P140" s="55"/>
      <c r="Q140" s="55"/>
      <c r="R140" s="55"/>
      <c r="S140" s="55"/>
      <c r="T140" s="55"/>
      <c r="U140" s="55"/>
      <c r="V140" s="55"/>
      <c r="W140" s="55"/>
      <c r="X140" s="55"/>
      <c r="Y140" s="55"/>
    </row>
    <row r="141" ht="15.75" customHeight="1">
      <c r="A141" s="55"/>
      <c r="B141" s="60" t="s">
        <v>353</v>
      </c>
      <c r="C141" s="55"/>
      <c r="D141" s="60" t="s">
        <v>354</v>
      </c>
      <c r="E141" s="55"/>
      <c r="F141" s="60">
        <v>1.0</v>
      </c>
      <c r="G141" s="55"/>
      <c r="H141" s="55"/>
      <c r="I141" s="55"/>
      <c r="J141" s="55"/>
      <c r="K141" s="55"/>
      <c r="L141" s="55"/>
      <c r="M141" s="55"/>
      <c r="N141" s="55"/>
      <c r="O141" s="55"/>
      <c r="P141" s="55"/>
      <c r="Q141" s="55"/>
      <c r="R141" s="55"/>
      <c r="S141" s="55"/>
      <c r="T141" s="55"/>
      <c r="U141" s="55"/>
      <c r="V141" s="55"/>
      <c r="W141" s="55"/>
      <c r="X141" s="55"/>
      <c r="Y141" s="55"/>
    </row>
    <row r="142" ht="15.75" customHeight="1">
      <c r="A142" s="60"/>
      <c r="B142" s="60" t="s">
        <v>356</v>
      </c>
      <c r="C142" s="55"/>
      <c r="D142" s="60" t="s">
        <v>357</v>
      </c>
      <c r="E142" s="55"/>
      <c r="F142" s="60">
        <v>1.0</v>
      </c>
      <c r="G142" s="55"/>
      <c r="H142" s="55"/>
      <c r="I142" s="55"/>
      <c r="J142" s="55"/>
      <c r="K142" s="55"/>
      <c r="L142" s="55"/>
      <c r="M142" s="55"/>
      <c r="N142" s="55"/>
      <c r="O142" s="55"/>
      <c r="P142" s="55"/>
      <c r="Q142" s="55"/>
      <c r="R142" s="55"/>
      <c r="S142" s="55"/>
      <c r="T142" s="55"/>
      <c r="U142" s="55"/>
      <c r="V142" s="55"/>
      <c r="W142" s="55"/>
      <c r="X142" s="55"/>
      <c r="Y142" s="55"/>
    </row>
    <row r="143" ht="15.75" customHeight="1">
      <c r="A143" s="55"/>
      <c r="B143" s="60" t="s">
        <v>358</v>
      </c>
      <c r="C143" s="55"/>
      <c r="D143" s="60" t="s">
        <v>359</v>
      </c>
      <c r="E143" s="55"/>
      <c r="F143" s="60">
        <v>1.0</v>
      </c>
      <c r="G143" s="55"/>
      <c r="H143" s="55"/>
      <c r="I143" s="55"/>
      <c r="J143" s="55"/>
      <c r="K143" s="55"/>
      <c r="L143" s="55"/>
      <c r="M143" s="55"/>
      <c r="N143" s="55"/>
      <c r="O143" s="55"/>
      <c r="P143" s="55"/>
      <c r="Q143" s="55"/>
      <c r="R143" s="55"/>
      <c r="S143" s="55"/>
      <c r="T143" s="55"/>
      <c r="U143" s="55"/>
      <c r="V143" s="55"/>
      <c r="W143" s="55"/>
      <c r="X143" s="55"/>
      <c r="Y143" s="55"/>
    </row>
    <row r="144" ht="15.75" customHeight="1">
      <c r="A144" s="55"/>
      <c r="B144" s="60" t="s">
        <v>360</v>
      </c>
      <c r="C144" s="55"/>
      <c r="D144" s="60" t="s">
        <v>361</v>
      </c>
      <c r="E144" s="55"/>
      <c r="F144" s="60">
        <v>1.0</v>
      </c>
      <c r="G144" s="55"/>
      <c r="H144" s="55"/>
      <c r="I144" s="55"/>
      <c r="J144" s="55"/>
      <c r="K144" s="55"/>
      <c r="L144" s="55"/>
      <c r="M144" s="55"/>
      <c r="N144" s="55"/>
      <c r="O144" s="55"/>
      <c r="P144" s="55"/>
      <c r="Q144" s="55"/>
      <c r="R144" s="55"/>
      <c r="S144" s="55"/>
      <c r="T144" s="55"/>
      <c r="U144" s="55"/>
      <c r="V144" s="55"/>
      <c r="W144" s="55"/>
      <c r="X144" s="55"/>
      <c r="Y144" s="55"/>
    </row>
    <row r="145" ht="15.75" customHeight="1">
      <c r="A145" s="11" t="s">
        <v>362</v>
      </c>
      <c r="B145" s="11" t="s">
        <v>363</v>
      </c>
      <c r="D145" s="13" t="s">
        <v>364</v>
      </c>
      <c r="E145" s="11" t="s">
        <v>27</v>
      </c>
    </row>
    <row r="146" ht="15.75" customHeight="1">
      <c r="A146" s="55"/>
      <c r="B146" s="75" t="s">
        <v>365</v>
      </c>
      <c r="C146" s="55"/>
      <c r="D146" s="75" t="s">
        <v>366</v>
      </c>
      <c r="E146" s="75" t="s">
        <v>27</v>
      </c>
      <c r="F146" s="75">
        <v>1.0</v>
      </c>
      <c r="G146" s="55"/>
      <c r="H146" s="75" t="s">
        <v>365</v>
      </c>
      <c r="I146" s="55"/>
      <c r="J146" s="75" t="s">
        <v>27</v>
      </c>
      <c r="K146" s="75">
        <v>1.0</v>
      </c>
      <c r="L146" s="55"/>
      <c r="M146" s="75" t="s">
        <v>365</v>
      </c>
      <c r="N146" s="55"/>
      <c r="O146" s="75" t="s">
        <v>366</v>
      </c>
      <c r="P146" s="75" t="s">
        <v>27</v>
      </c>
      <c r="Q146" s="75">
        <v>1.0</v>
      </c>
      <c r="R146" s="55"/>
      <c r="S146" s="75" t="s">
        <v>365</v>
      </c>
      <c r="T146" s="55"/>
      <c r="U146" s="75" t="s">
        <v>366</v>
      </c>
      <c r="V146" s="75" t="s">
        <v>27</v>
      </c>
      <c r="W146" s="75">
        <v>1.0</v>
      </c>
    </row>
    <row r="147" ht="15.75" customHeight="1">
      <c r="A147" s="55"/>
      <c r="B147" s="75" t="s">
        <v>367</v>
      </c>
      <c r="C147" s="55"/>
      <c r="D147" s="75" t="s">
        <v>368</v>
      </c>
      <c r="E147" s="75" t="s">
        <v>81</v>
      </c>
      <c r="F147" s="75">
        <v>1.0</v>
      </c>
      <c r="G147" s="55"/>
      <c r="H147" s="75" t="s">
        <v>367</v>
      </c>
      <c r="I147" s="55"/>
      <c r="J147" s="75" t="s">
        <v>81</v>
      </c>
      <c r="K147" s="75">
        <v>1.0</v>
      </c>
      <c r="L147" s="55"/>
      <c r="M147" s="75" t="s">
        <v>367</v>
      </c>
      <c r="N147" s="55"/>
      <c r="O147" s="75" t="s">
        <v>368</v>
      </c>
      <c r="P147" s="75" t="s">
        <v>81</v>
      </c>
      <c r="Q147" s="75">
        <v>1.0</v>
      </c>
      <c r="R147" s="55"/>
      <c r="S147" s="75" t="s">
        <v>367</v>
      </c>
      <c r="T147" s="55"/>
      <c r="U147" s="75" t="s">
        <v>368</v>
      </c>
      <c r="V147" s="75" t="s">
        <v>81</v>
      </c>
      <c r="W147" s="75">
        <v>1.0</v>
      </c>
    </row>
    <row r="148" ht="15.75" customHeight="1">
      <c r="A148" s="55"/>
      <c r="B148" s="75" t="s">
        <v>369</v>
      </c>
      <c r="C148" s="55"/>
      <c r="D148" s="75" t="s">
        <v>370</v>
      </c>
      <c r="E148" s="75" t="s">
        <v>27</v>
      </c>
      <c r="F148" s="75">
        <v>1.0</v>
      </c>
      <c r="G148" s="55"/>
      <c r="H148" s="75" t="s">
        <v>369</v>
      </c>
      <c r="I148" s="55"/>
      <c r="J148" s="75" t="s">
        <v>27</v>
      </c>
      <c r="K148" s="75">
        <v>1.0</v>
      </c>
      <c r="L148" s="55"/>
      <c r="M148" s="75" t="s">
        <v>369</v>
      </c>
      <c r="N148" s="55"/>
      <c r="O148" s="75" t="s">
        <v>370</v>
      </c>
      <c r="P148" s="75" t="s">
        <v>27</v>
      </c>
      <c r="Q148" s="75">
        <v>1.0</v>
      </c>
      <c r="R148" s="55"/>
      <c r="S148" s="75" t="s">
        <v>369</v>
      </c>
      <c r="T148" s="55"/>
      <c r="U148" s="75" t="s">
        <v>370</v>
      </c>
      <c r="V148" s="75" t="s">
        <v>27</v>
      </c>
      <c r="W148" s="75">
        <v>1.0</v>
      </c>
    </row>
    <row r="149" ht="15.75" customHeight="1">
      <c r="A149" s="55"/>
      <c r="B149" s="75" t="s">
        <v>371</v>
      </c>
      <c r="C149" s="55"/>
      <c r="D149" s="75" t="s">
        <v>372</v>
      </c>
      <c r="E149" s="75" t="s">
        <v>27</v>
      </c>
      <c r="F149" s="75">
        <v>1.0</v>
      </c>
      <c r="G149" s="55"/>
      <c r="H149" s="75" t="s">
        <v>371</v>
      </c>
      <c r="I149" s="55"/>
      <c r="J149" s="75" t="s">
        <v>27</v>
      </c>
      <c r="K149" s="75">
        <v>1.0</v>
      </c>
      <c r="L149" s="55"/>
      <c r="M149" s="75" t="s">
        <v>371</v>
      </c>
      <c r="N149" s="55"/>
      <c r="O149" s="75" t="s">
        <v>372</v>
      </c>
      <c r="P149" s="75" t="s">
        <v>27</v>
      </c>
      <c r="Q149" s="75">
        <v>1.0</v>
      </c>
      <c r="R149" s="55"/>
      <c r="S149" s="75" t="s">
        <v>371</v>
      </c>
      <c r="T149" s="55"/>
      <c r="U149" s="75" t="s">
        <v>372</v>
      </c>
      <c r="V149" s="75" t="s">
        <v>27</v>
      </c>
      <c r="W149" s="75">
        <v>1.0</v>
      </c>
    </row>
    <row r="150" ht="15.75" customHeight="1">
      <c r="A150" s="55"/>
      <c r="B150" s="75" t="s">
        <v>373</v>
      </c>
      <c r="C150" s="55"/>
      <c r="D150" s="75" t="s">
        <v>374</v>
      </c>
      <c r="E150" s="75" t="s">
        <v>27</v>
      </c>
      <c r="F150" s="75">
        <v>1.0</v>
      </c>
      <c r="G150" s="55"/>
      <c r="H150" s="75" t="s">
        <v>373</v>
      </c>
      <c r="I150" s="55"/>
      <c r="J150" s="75" t="s">
        <v>27</v>
      </c>
      <c r="K150" s="75">
        <v>1.0</v>
      </c>
      <c r="L150" s="55"/>
      <c r="M150" s="75" t="s">
        <v>373</v>
      </c>
      <c r="N150" s="55"/>
      <c r="O150" s="75" t="s">
        <v>374</v>
      </c>
      <c r="P150" s="75" t="s">
        <v>27</v>
      </c>
      <c r="Q150" s="75">
        <v>1.0</v>
      </c>
      <c r="R150" s="55"/>
      <c r="S150" s="75" t="s">
        <v>373</v>
      </c>
      <c r="T150" s="55"/>
      <c r="U150" s="75" t="s">
        <v>374</v>
      </c>
      <c r="V150" s="75" t="s">
        <v>27</v>
      </c>
      <c r="W150" s="75">
        <v>1.0</v>
      </c>
    </row>
    <row r="151" ht="15.75" customHeight="1">
      <c r="A151" s="55"/>
      <c r="B151" s="75" t="s">
        <v>375</v>
      </c>
      <c r="C151" s="55"/>
      <c r="D151" s="75" t="s">
        <v>376</v>
      </c>
      <c r="E151" s="75" t="s">
        <v>27</v>
      </c>
      <c r="F151" s="75">
        <v>1.0</v>
      </c>
      <c r="G151" s="55"/>
      <c r="H151" s="75" t="s">
        <v>375</v>
      </c>
      <c r="I151" s="55"/>
      <c r="J151" s="75" t="s">
        <v>27</v>
      </c>
      <c r="K151" s="75">
        <v>1.0</v>
      </c>
      <c r="L151" s="55"/>
      <c r="M151" s="75" t="s">
        <v>375</v>
      </c>
      <c r="N151" s="55"/>
      <c r="O151" s="75" t="s">
        <v>376</v>
      </c>
      <c r="P151" s="75" t="s">
        <v>27</v>
      </c>
      <c r="Q151" s="75">
        <v>1.0</v>
      </c>
      <c r="R151" s="55"/>
      <c r="S151" s="75" t="s">
        <v>375</v>
      </c>
      <c r="T151" s="55"/>
      <c r="U151" s="75" t="s">
        <v>376</v>
      </c>
      <c r="V151" s="75" t="s">
        <v>27</v>
      </c>
      <c r="W151" s="75">
        <v>1.0</v>
      </c>
    </row>
    <row r="152" ht="15.75" customHeight="1">
      <c r="A152" s="55"/>
      <c r="B152" s="75" t="s">
        <v>377</v>
      </c>
      <c r="C152" s="55"/>
      <c r="D152" s="75" t="s">
        <v>378</v>
      </c>
      <c r="E152" s="75" t="s">
        <v>81</v>
      </c>
      <c r="F152" s="75">
        <v>1.0</v>
      </c>
      <c r="G152" s="55"/>
      <c r="H152" s="75" t="s">
        <v>377</v>
      </c>
      <c r="I152" s="55"/>
      <c r="J152" s="75" t="s">
        <v>81</v>
      </c>
      <c r="K152" s="75">
        <v>1.0</v>
      </c>
      <c r="L152" s="55"/>
      <c r="M152" s="75" t="s">
        <v>377</v>
      </c>
      <c r="N152" s="55"/>
      <c r="O152" s="75" t="s">
        <v>378</v>
      </c>
      <c r="P152" s="75" t="s">
        <v>81</v>
      </c>
      <c r="Q152" s="75">
        <v>1.0</v>
      </c>
      <c r="R152" s="55"/>
      <c r="S152" s="75" t="s">
        <v>377</v>
      </c>
      <c r="T152" s="55"/>
      <c r="U152" s="75" t="s">
        <v>378</v>
      </c>
      <c r="V152" s="75" t="s">
        <v>81</v>
      </c>
      <c r="W152" s="75">
        <v>1.0</v>
      </c>
    </row>
    <row r="153" ht="15.75" customHeight="1">
      <c r="A153" s="55"/>
      <c r="B153" s="75" t="s">
        <v>379</v>
      </c>
      <c r="C153" s="55"/>
      <c r="D153" s="75" t="s">
        <v>380</v>
      </c>
      <c r="E153" s="75" t="s">
        <v>27</v>
      </c>
      <c r="F153" s="75">
        <v>1.0</v>
      </c>
      <c r="G153" s="55"/>
      <c r="H153" s="75" t="s">
        <v>379</v>
      </c>
      <c r="I153" s="55"/>
      <c r="J153" s="75" t="s">
        <v>27</v>
      </c>
      <c r="K153" s="75">
        <v>1.0</v>
      </c>
      <c r="L153" s="55"/>
      <c r="M153" s="75" t="s">
        <v>379</v>
      </c>
      <c r="N153" s="55"/>
      <c r="O153" s="75" t="s">
        <v>380</v>
      </c>
      <c r="P153" s="75" t="s">
        <v>27</v>
      </c>
      <c r="Q153" s="75">
        <v>1.0</v>
      </c>
      <c r="R153" s="55"/>
      <c r="S153" s="75" t="s">
        <v>379</v>
      </c>
      <c r="T153" s="55"/>
      <c r="U153" s="75" t="s">
        <v>380</v>
      </c>
      <c r="V153" s="75" t="s">
        <v>27</v>
      </c>
      <c r="W153" s="75">
        <v>1.0</v>
      </c>
    </row>
    <row r="154" ht="15.75" customHeight="1">
      <c r="A154" s="55"/>
      <c r="B154" s="75" t="s">
        <v>381</v>
      </c>
      <c r="C154" s="55"/>
      <c r="D154" s="75" t="s">
        <v>382</v>
      </c>
      <c r="E154" s="75" t="s">
        <v>27</v>
      </c>
      <c r="F154" s="75">
        <v>1.0</v>
      </c>
      <c r="G154" s="55"/>
      <c r="H154" s="75" t="s">
        <v>381</v>
      </c>
      <c r="I154" s="55"/>
      <c r="J154" s="75" t="s">
        <v>27</v>
      </c>
      <c r="K154" s="75">
        <v>1.0</v>
      </c>
      <c r="L154" s="55"/>
      <c r="M154" s="75" t="s">
        <v>381</v>
      </c>
      <c r="N154" s="55"/>
      <c r="O154" s="75" t="s">
        <v>382</v>
      </c>
      <c r="P154" s="75" t="s">
        <v>27</v>
      </c>
      <c r="Q154" s="75">
        <v>1.0</v>
      </c>
      <c r="R154" s="55"/>
      <c r="S154" s="75" t="s">
        <v>381</v>
      </c>
      <c r="T154" s="55"/>
      <c r="U154" s="75" t="s">
        <v>382</v>
      </c>
      <c r="V154" s="75" t="s">
        <v>27</v>
      </c>
      <c r="W154" s="75">
        <v>1.0</v>
      </c>
    </row>
    <row r="155" ht="15.75" customHeight="1">
      <c r="A155" s="55"/>
      <c r="B155" s="75" t="s">
        <v>383</v>
      </c>
      <c r="C155" s="55"/>
      <c r="D155" s="75" t="s">
        <v>384</v>
      </c>
      <c r="E155" s="75" t="s">
        <v>27</v>
      </c>
      <c r="F155" s="75">
        <v>1.0</v>
      </c>
      <c r="G155" s="55"/>
      <c r="H155" s="75" t="s">
        <v>383</v>
      </c>
      <c r="I155" s="55"/>
      <c r="J155" s="75" t="s">
        <v>27</v>
      </c>
      <c r="K155" s="75">
        <v>1.0</v>
      </c>
      <c r="L155" s="55"/>
      <c r="M155" s="75" t="s">
        <v>383</v>
      </c>
      <c r="N155" s="55"/>
      <c r="O155" s="75" t="s">
        <v>384</v>
      </c>
      <c r="P155" s="75" t="s">
        <v>27</v>
      </c>
      <c r="Q155" s="75">
        <v>1.0</v>
      </c>
      <c r="R155" s="55"/>
      <c r="S155" s="75" t="s">
        <v>383</v>
      </c>
      <c r="T155" s="55"/>
      <c r="U155" s="75" t="s">
        <v>384</v>
      </c>
      <c r="V155" s="75" t="s">
        <v>27</v>
      </c>
      <c r="W155" s="75">
        <v>1.0</v>
      </c>
    </row>
    <row r="156" ht="15.75" customHeight="1">
      <c r="A156" s="55"/>
      <c r="B156" s="75" t="s">
        <v>385</v>
      </c>
      <c r="C156" s="55"/>
      <c r="D156" s="75" t="s">
        <v>386</v>
      </c>
      <c r="E156" s="75" t="s">
        <v>27</v>
      </c>
      <c r="F156" s="75">
        <v>2.0</v>
      </c>
      <c r="G156" s="55"/>
      <c r="H156" s="75" t="s">
        <v>385</v>
      </c>
      <c r="I156" s="55"/>
      <c r="J156" s="75" t="s">
        <v>27</v>
      </c>
      <c r="K156" s="75">
        <v>2.0</v>
      </c>
      <c r="L156" s="55"/>
      <c r="M156" s="75" t="s">
        <v>385</v>
      </c>
      <c r="N156" s="55"/>
      <c r="O156" s="75" t="s">
        <v>386</v>
      </c>
      <c r="P156" s="75" t="s">
        <v>27</v>
      </c>
      <c r="Q156" s="75">
        <v>2.0</v>
      </c>
      <c r="R156" s="55"/>
      <c r="S156" s="75" t="s">
        <v>385</v>
      </c>
      <c r="T156" s="55"/>
      <c r="U156" s="75" t="s">
        <v>386</v>
      </c>
      <c r="V156" s="75" t="s">
        <v>27</v>
      </c>
      <c r="W156" s="75">
        <v>2.0</v>
      </c>
    </row>
    <row r="157" ht="15.75" customHeight="1">
      <c r="A157" s="55"/>
      <c r="B157" s="75" t="s">
        <v>387</v>
      </c>
      <c r="C157" s="55"/>
      <c r="D157" s="75" t="s">
        <v>386</v>
      </c>
      <c r="E157" s="75" t="s">
        <v>27</v>
      </c>
      <c r="F157" s="75">
        <v>1.0</v>
      </c>
      <c r="G157" s="55"/>
      <c r="H157" s="75" t="s">
        <v>387</v>
      </c>
      <c r="I157" s="55"/>
      <c r="J157" s="75" t="s">
        <v>27</v>
      </c>
      <c r="K157" s="75">
        <v>1.0</v>
      </c>
      <c r="L157" s="55"/>
      <c r="M157" s="75" t="s">
        <v>387</v>
      </c>
      <c r="N157" s="55"/>
      <c r="O157" s="75" t="s">
        <v>386</v>
      </c>
      <c r="P157" s="75" t="s">
        <v>27</v>
      </c>
      <c r="Q157" s="75">
        <v>1.0</v>
      </c>
      <c r="R157" s="55"/>
      <c r="S157" s="75" t="s">
        <v>387</v>
      </c>
      <c r="T157" s="55"/>
      <c r="U157" s="75" t="s">
        <v>386</v>
      </c>
      <c r="V157" s="75" t="s">
        <v>27</v>
      </c>
      <c r="W157" s="75">
        <v>1.0</v>
      </c>
    </row>
    <row r="158" ht="15.75" customHeight="1">
      <c r="A158" s="55"/>
      <c r="B158" s="75" t="s">
        <v>388</v>
      </c>
      <c r="C158" s="55"/>
      <c r="D158" s="75" t="s">
        <v>386</v>
      </c>
      <c r="E158" s="75" t="s">
        <v>27</v>
      </c>
      <c r="F158" s="75">
        <v>1.0</v>
      </c>
      <c r="G158" s="55"/>
      <c r="H158" s="75" t="s">
        <v>388</v>
      </c>
      <c r="I158" s="55"/>
      <c r="J158" s="75" t="s">
        <v>27</v>
      </c>
      <c r="K158" s="75">
        <v>1.0</v>
      </c>
      <c r="L158" s="55"/>
      <c r="M158" s="75" t="s">
        <v>388</v>
      </c>
      <c r="N158" s="55"/>
      <c r="O158" s="75" t="s">
        <v>386</v>
      </c>
      <c r="P158" s="75" t="s">
        <v>27</v>
      </c>
      <c r="Q158" s="75">
        <v>1.0</v>
      </c>
      <c r="R158" s="55"/>
      <c r="S158" s="75" t="s">
        <v>388</v>
      </c>
      <c r="T158" s="55"/>
      <c r="U158" s="75" t="s">
        <v>386</v>
      </c>
      <c r="V158" s="75" t="s">
        <v>27</v>
      </c>
      <c r="W158" s="75">
        <v>1.0</v>
      </c>
    </row>
    <row r="159" ht="15.75" customHeight="1">
      <c r="A159" s="55"/>
      <c r="B159" s="75" t="s">
        <v>389</v>
      </c>
      <c r="C159" s="55"/>
      <c r="D159" s="75" t="s">
        <v>386</v>
      </c>
      <c r="E159" s="75" t="s">
        <v>27</v>
      </c>
      <c r="F159" s="75">
        <v>1.0</v>
      </c>
      <c r="G159" s="55"/>
      <c r="H159" s="75" t="s">
        <v>389</v>
      </c>
      <c r="I159" s="55"/>
      <c r="J159" s="75" t="s">
        <v>27</v>
      </c>
      <c r="K159" s="75">
        <v>1.0</v>
      </c>
      <c r="L159" s="55"/>
      <c r="M159" s="75" t="s">
        <v>389</v>
      </c>
      <c r="N159" s="55"/>
      <c r="O159" s="75" t="s">
        <v>386</v>
      </c>
      <c r="P159" s="75" t="s">
        <v>27</v>
      </c>
      <c r="Q159" s="75">
        <v>1.0</v>
      </c>
      <c r="R159" s="55"/>
      <c r="S159" s="75" t="s">
        <v>389</v>
      </c>
      <c r="T159" s="55"/>
      <c r="U159" s="75" t="s">
        <v>386</v>
      </c>
      <c r="V159" s="75" t="s">
        <v>27</v>
      </c>
      <c r="W159" s="75">
        <v>1.0</v>
      </c>
    </row>
    <row r="160" ht="15.75" customHeight="1">
      <c r="A160" s="55"/>
      <c r="B160" s="75" t="s">
        <v>386</v>
      </c>
      <c r="C160" s="55"/>
      <c r="D160" s="75" t="s">
        <v>386</v>
      </c>
      <c r="E160" s="75" t="s">
        <v>27</v>
      </c>
      <c r="F160" s="75">
        <v>1.0</v>
      </c>
      <c r="G160" s="55"/>
      <c r="H160" s="75" t="s">
        <v>386</v>
      </c>
      <c r="I160" s="55"/>
      <c r="J160" s="75" t="s">
        <v>27</v>
      </c>
      <c r="K160" s="75">
        <v>1.0</v>
      </c>
      <c r="L160" s="55"/>
      <c r="M160" s="75" t="s">
        <v>386</v>
      </c>
      <c r="N160" s="55"/>
      <c r="O160" s="75" t="s">
        <v>386</v>
      </c>
      <c r="P160" s="75" t="s">
        <v>27</v>
      </c>
      <c r="Q160" s="75">
        <v>1.0</v>
      </c>
      <c r="R160" s="55"/>
      <c r="S160" s="75" t="s">
        <v>386</v>
      </c>
      <c r="T160" s="55"/>
      <c r="U160" s="75" t="s">
        <v>386</v>
      </c>
      <c r="V160" s="75" t="s">
        <v>27</v>
      </c>
      <c r="W160" s="75">
        <v>1.0</v>
      </c>
    </row>
    <row r="161" ht="15.75" customHeight="1">
      <c r="A161" s="55"/>
      <c r="B161" s="75" t="s">
        <v>390</v>
      </c>
      <c r="C161" s="55"/>
      <c r="D161" s="75" t="s">
        <v>391</v>
      </c>
      <c r="E161" s="75" t="s">
        <v>27</v>
      </c>
      <c r="F161" s="75">
        <v>1.0</v>
      </c>
      <c r="G161" s="55"/>
      <c r="H161" s="75" t="s">
        <v>390</v>
      </c>
      <c r="I161" s="55"/>
      <c r="J161" s="75" t="s">
        <v>27</v>
      </c>
      <c r="K161" s="75">
        <v>1.0</v>
      </c>
      <c r="L161" s="55"/>
      <c r="M161" s="75" t="s">
        <v>390</v>
      </c>
      <c r="N161" s="55"/>
      <c r="O161" s="75" t="s">
        <v>391</v>
      </c>
      <c r="P161" s="75" t="s">
        <v>27</v>
      </c>
      <c r="Q161" s="75">
        <v>1.0</v>
      </c>
      <c r="R161" s="55"/>
      <c r="S161" s="75" t="s">
        <v>390</v>
      </c>
      <c r="T161" s="55"/>
      <c r="U161" s="75" t="s">
        <v>391</v>
      </c>
      <c r="V161" s="75" t="s">
        <v>27</v>
      </c>
      <c r="W161" s="75">
        <v>1.0</v>
      </c>
    </row>
    <row r="162" ht="15.75" customHeight="1">
      <c r="A162" s="55"/>
      <c r="B162" s="75" t="s">
        <v>392</v>
      </c>
      <c r="C162" s="55"/>
      <c r="D162" s="75" t="s">
        <v>393</v>
      </c>
      <c r="E162" s="75" t="s">
        <v>27</v>
      </c>
      <c r="F162" s="75">
        <v>1.0</v>
      </c>
      <c r="G162" s="55"/>
      <c r="H162" s="75" t="s">
        <v>392</v>
      </c>
      <c r="I162" s="55"/>
      <c r="J162" s="75" t="s">
        <v>27</v>
      </c>
      <c r="K162" s="75">
        <v>1.0</v>
      </c>
      <c r="L162" s="55"/>
      <c r="M162" s="75" t="s">
        <v>392</v>
      </c>
      <c r="N162" s="55"/>
      <c r="O162" s="75" t="s">
        <v>393</v>
      </c>
      <c r="P162" s="75" t="s">
        <v>27</v>
      </c>
      <c r="Q162" s="75">
        <v>1.0</v>
      </c>
      <c r="R162" s="55"/>
      <c r="S162" s="75" t="s">
        <v>392</v>
      </c>
      <c r="T162" s="55"/>
      <c r="U162" s="75" t="s">
        <v>393</v>
      </c>
      <c r="V162" s="75" t="s">
        <v>27</v>
      </c>
      <c r="W162" s="75">
        <v>1.0</v>
      </c>
    </row>
    <row r="163" ht="15.75" customHeight="1">
      <c r="A163" s="55"/>
      <c r="B163" s="75" t="s">
        <v>394</v>
      </c>
      <c r="C163" s="55"/>
      <c r="D163" s="75" t="s">
        <v>395</v>
      </c>
      <c r="E163" s="75" t="s">
        <v>27</v>
      </c>
      <c r="F163" s="75">
        <v>1.0</v>
      </c>
      <c r="G163" s="55"/>
      <c r="H163" s="75" t="s">
        <v>394</v>
      </c>
      <c r="I163" s="55"/>
      <c r="J163" s="75" t="s">
        <v>27</v>
      </c>
      <c r="K163" s="75">
        <v>1.0</v>
      </c>
      <c r="L163" s="55"/>
      <c r="M163" s="75" t="s">
        <v>394</v>
      </c>
      <c r="N163" s="55"/>
      <c r="O163" s="75" t="s">
        <v>395</v>
      </c>
      <c r="P163" s="75" t="s">
        <v>27</v>
      </c>
      <c r="Q163" s="75">
        <v>1.0</v>
      </c>
      <c r="R163" s="55"/>
      <c r="S163" s="75" t="s">
        <v>394</v>
      </c>
      <c r="T163" s="55"/>
      <c r="U163" s="75" t="s">
        <v>395</v>
      </c>
      <c r="V163" s="75" t="s">
        <v>27</v>
      </c>
      <c r="W163" s="75">
        <v>1.0</v>
      </c>
    </row>
    <row r="164" ht="15.75" customHeight="1">
      <c r="A164" s="55"/>
      <c r="B164" s="75" t="s">
        <v>396</v>
      </c>
      <c r="C164" s="55"/>
      <c r="D164" s="75" t="s">
        <v>397</v>
      </c>
      <c r="E164" s="75" t="s">
        <v>27</v>
      </c>
      <c r="F164" s="75">
        <v>1.0</v>
      </c>
      <c r="G164" s="55"/>
      <c r="H164" s="75" t="s">
        <v>396</v>
      </c>
      <c r="I164" s="55"/>
      <c r="J164" s="75" t="s">
        <v>27</v>
      </c>
      <c r="K164" s="75">
        <v>1.0</v>
      </c>
      <c r="L164" s="55"/>
      <c r="M164" s="75" t="s">
        <v>396</v>
      </c>
      <c r="N164" s="55"/>
      <c r="O164" s="75" t="s">
        <v>397</v>
      </c>
      <c r="P164" s="75" t="s">
        <v>27</v>
      </c>
      <c r="Q164" s="75">
        <v>1.0</v>
      </c>
      <c r="R164" s="55"/>
      <c r="S164" s="75" t="s">
        <v>396</v>
      </c>
      <c r="T164" s="55"/>
      <c r="U164" s="75" t="s">
        <v>397</v>
      </c>
      <c r="V164" s="75" t="s">
        <v>27</v>
      </c>
      <c r="W164" s="75">
        <v>1.0</v>
      </c>
    </row>
    <row r="165" ht="15.75" customHeight="1">
      <c r="A165" s="55"/>
      <c r="B165" s="75" t="s">
        <v>398</v>
      </c>
      <c r="C165" s="55"/>
      <c r="D165" s="75" t="s">
        <v>399</v>
      </c>
      <c r="E165" s="75" t="s">
        <v>27</v>
      </c>
      <c r="F165" s="75">
        <v>4.0</v>
      </c>
      <c r="G165" s="55"/>
      <c r="H165" s="75" t="s">
        <v>398</v>
      </c>
      <c r="I165" s="55"/>
      <c r="J165" s="75" t="s">
        <v>27</v>
      </c>
      <c r="K165" s="75">
        <v>4.0</v>
      </c>
      <c r="L165" s="55"/>
      <c r="M165" s="75" t="s">
        <v>398</v>
      </c>
      <c r="N165" s="55"/>
      <c r="O165" s="75" t="s">
        <v>399</v>
      </c>
      <c r="P165" s="75" t="s">
        <v>27</v>
      </c>
      <c r="Q165" s="75">
        <v>4.0</v>
      </c>
      <c r="R165" s="55"/>
      <c r="S165" s="75" t="s">
        <v>398</v>
      </c>
      <c r="T165" s="55"/>
      <c r="U165" s="75" t="s">
        <v>399</v>
      </c>
      <c r="V165" s="75" t="s">
        <v>27</v>
      </c>
      <c r="W165" s="75">
        <v>4.0</v>
      </c>
    </row>
    <row r="166" ht="15.75" customHeight="1">
      <c r="A166" s="55"/>
      <c r="B166" s="75" t="s">
        <v>400</v>
      </c>
      <c r="C166" s="55"/>
      <c r="D166" s="75" t="s">
        <v>401</v>
      </c>
      <c r="E166" s="75" t="s">
        <v>27</v>
      </c>
      <c r="F166" s="75">
        <v>1.0</v>
      </c>
      <c r="G166" s="55"/>
      <c r="H166" s="75" t="s">
        <v>400</v>
      </c>
      <c r="I166" s="55"/>
      <c r="J166" s="75" t="s">
        <v>27</v>
      </c>
      <c r="K166" s="75">
        <v>1.0</v>
      </c>
      <c r="L166" s="55"/>
      <c r="M166" s="75" t="s">
        <v>400</v>
      </c>
      <c r="N166" s="55"/>
      <c r="O166" s="75" t="s">
        <v>401</v>
      </c>
      <c r="P166" s="75" t="s">
        <v>27</v>
      </c>
      <c r="Q166" s="75">
        <v>1.0</v>
      </c>
      <c r="R166" s="55"/>
      <c r="S166" s="75" t="s">
        <v>400</v>
      </c>
      <c r="T166" s="55"/>
      <c r="U166" s="75" t="s">
        <v>401</v>
      </c>
      <c r="V166" s="75" t="s">
        <v>27</v>
      </c>
      <c r="W166" s="75">
        <v>1.0</v>
      </c>
    </row>
    <row r="167" ht="15.75" customHeight="1">
      <c r="A167" s="55"/>
      <c r="B167" s="75" t="s">
        <v>402</v>
      </c>
      <c r="C167" s="55"/>
      <c r="D167" s="75" t="s">
        <v>403</v>
      </c>
      <c r="E167" s="75" t="s">
        <v>27</v>
      </c>
      <c r="F167" s="75">
        <v>1.0</v>
      </c>
      <c r="G167" s="55"/>
      <c r="H167" s="75" t="s">
        <v>402</v>
      </c>
      <c r="I167" s="55"/>
      <c r="J167" s="75" t="s">
        <v>27</v>
      </c>
      <c r="K167" s="75">
        <v>1.0</v>
      </c>
      <c r="L167" s="55"/>
      <c r="M167" s="75" t="s">
        <v>402</v>
      </c>
      <c r="N167" s="55"/>
      <c r="O167" s="75" t="s">
        <v>403</v>
      </c>
      <c r="P167" s="75" t="s">
        <v>27</v>
      </c>
      <c r="Q167" s="75">
        <v>1.0</v>
      </c>
      <c r="R167" s="55"/>
      <c r="S167" s="75" t="s">
        <v>402</v>
      </c>
      <c r="T167" s="55"/>
      <c r="U167" s="75" t="s">
        <v>403</v>
      </c>
      <c r="V167" s="75" t="s">
        <v>27</v>
      </c>
      <c r="W167" s="75">
        <v>1.0</v>
      </c>
    </row>
    <row r="168" ht="15.75" customHeight="1">
      <c r="A168" s="55"/>
      <c r="B168" s="75" t="s">
        <v>404</v>
      </c>
      <c r="C168" s="55"/>
      <c r="D168" s="75" t="s">
        <v>405</v>
      </c>
      <c r="E168" s="75" t="s">
        <v>27</v>
      </c>
      <c r="F168" s="75">
        <v>1.0</v>
      </c>
      <c r="G168" s="55"/>
      <c r="H168" s="75" t="s">
        <v>404</v>
      </c>
      <c r="I168" s="55"/>
      <c r="J168" s="75" t="s">
        <v>27</v>
      </c>
      <c r="K168" s="75">
        <v>1.0</v>
      </c>
      <c r="L168" s="55"/>
      <c r="M168" s="75" t="s">
        <v>404</v>
      </c>
      <c r="N168" s="55"/>
      <c r="O168" s="75" t="s">
        <v>405</v>
      </c>
      <c r="P168" s="75" t="s">
        <v>27</v>
      </c>
      <c r="Q168" s="75">
        <v>1.0</v>
      </c>
      <c r="R168" s="55"/>
      <c r="S168" s="75" t="s">
        <v>404</v>
      </c>
      <c r="T168" s="55"/>
      <c r="U168" s="75" t="s">
        <v>405</v>
      </c>
      <c r="V168" s="75" t="s">
        <v>27</v>
      </c>
      <c r="W168" s="75">
        <v>1.0</v>
      </c>
    </row>
    <row r="169" ht="15.75" customHeight="1">
      <c r="A169" s="55"/>
      <c r="B169" s="75" t="s">
        <v>406</v>
      </c>
      <c r="C169" s="55"/>
      <c r="D169" s="75" t="s">
        <v>407</v>
      </c>
      <c r="E169" s="75" t="s">
        <v>27</v>
      </c>
      <c r="F169" s="75">
        <v>1.0</v>
      </c>
      <c r="G169" s="55"/>
      <c r="H169" s="75" t="s">
        <v>406</v>
      </c>
      <c r="I169" s="55"/>
      <c r="J169" s="75" t="s">
        <v>27</v>
      </c>
      <c r="K169" s="75">
        <v>1.0</v>
      </c>
      <c r="L169" s="55"/>
      <c r="M169" s="75" t="s">
        <v>406</v>
      </c>
      <c r="N169" s="55"/>
      <c r="O169" s="75" t="s">
        <v>407</v>
      </c>
      <c r="P169" s="75" t="s">
        <v>27</v>
      </c>
      <c r="Q169" s="75">
        <v>1.0</v>
      </c>
      <c r="R169" s="55"/>
      <c r="S169" s="75" t="s">
        <v>406</v>
      </c>
      <c r="T169" s="55"/>
      <c r="U169" s="75" t="s">
        <v>407</v>
      </c>
      <c r="V169" s="75" t="s">
        <v>27</v>
      </c>
      <c r="W169" s="75">
        <v>1.0</v>
      </c>
    </row>
    <row r="170" ht="15.75" customHeight="1">
      <c r="A170" s="55"/>
      <c r="B170" s="75" t="s">
        <v>408</v>
      </c>
      <c r="C170" s="55"/>
      <c r="D170" s="75" t="s">
        <v>409</v>
      </c>
      <c r="E170" s="75" t="s">
        <v>27</v>
      </c>
      <c r="F170" s="75">
        <v>1.0</v>
      </c>
      <c r="G170" s="55"/>
      <c r="H170" s="75" t="s">
        <v>408</v>
      </c>
      <c r="I170" s="55"/>
      <c r="J170" s="75" t="s">
        <v>27</v>
      </c>
      <c r="K170" s="75">
        <v>1.0</v>
      </c>
      <c r="L170" s="55"/>
      <c r="M170" s="75" t="s">
        <v>408</v>
      </c>
      <c r="N170" s="55"/>
      <c r="O170" s="75" t="s">
        <v>409</v>
      </c>
      <c r="P170" s="75" t="s">
        <v>27</v>
      </c>
      <c r="Q170" s="75">
        <v>1.0</v>
      </c>
      <c r="R170" s="55"/>
      <c r="S170" s="75" t="s">
        <v>408</v>
      </c>
      <c r="T170" s="55"/>
      <c r="U170" s="75" t="s">
        <v>409</v>
      </c>
      <c r="V170" s="75" t="s">
        <v>27</v>
      </c>
      <c r="W170" s="75">
        <v>1.0</v>
      </c>
    </row>
    <row r="171" ht="15.75" customHeight="1">
      <c r="A171" s="55"/>
      <c r="B171" s="75" t="s">
        <v>410</v>
      </c>
      <c r="C171" s="55"/>
      <c r="D171" s="75" t="s">
        <v>411</v>
      </c>
      <c r="E171" s="75" t="s">
        <v>27</v>
      </c>
      <c r="F171" s="75">
        <v>4.0</v>
      </c>
      <c r="G171" s="55"/>
      <c r="H171" s="75" t="s">
        <v>410</v>
      </c>
      <c r="I171" s="55"/>
      <c r="J171" s="75" t="s">
        <v>27</v>
      </c>
      <c r="K171" s="75">
        <v>4.0</v>
      </c>
      <c r="L171" s="55"/>
      <c r="M171" s="75" t="s">
        <v>410</v>
      </c>
      <c r="N171" s="55"/>
      <c r="O171" s="75" t="s">
        <v>411</v>
      </c>
      <c r="P171" s="75" t="s">
        <v>27</v>
      </c>
      <c r="Q171" s="75">
        <v>4.0</v>
      </c>
      <c r="R171" s="55"/>
      <c r="S171" s="75" t="s">
        <v>410</v>
      </c>
      <c r="T171" s="55"/>
      <c r="U171" s="75" t="s">
        <v>411</v>
      </c>
      <c r="V171" s="75" t="s">
        <v>27</v>
      </c>
      <c r="W171" s="75">
        <v>4.0</v>
      </c>
    </row>
    <row r="172" ht="15.75" customHeight="1">
      <c r="D172" s="84"/>
    </row>
    <row r="173" ht="15.75" customHeight="1">
      <c r="A173" s="1" t="s">
        <v>76</v>
      </c>
      <c r="B173" s="1" t="s">
        <v>412</v>
      </c>
      <c r="D173" s="5" t="s">
        <v>413</v>
      </c>
      <c r="E173" s="1" t="s">
        <v>414</v>
      </c>
      <c r="F173" s="1">
        <v>3.0</v>
      </c>
      <c r="G173" s="1">
        <v>2070.0</v>
      </c>
      <c r="I173" s="1">
        <f>G173/F173</f>
        <v>690</v>
      </c>
    </row>
    <row r="174" ht="15.75" customHeight="1">
      <c r="A174" s="1" t="s">
        <v>76</v>
      </c>
      <c r="B174" s="1" t="s">
        <v>415</v>
      </c>
      <c r="D174" s="5" t="s">
        <v>416</v>
      </c>
      <c r="E174" s="1" t="s">
        <v>414</v>
      </c>
      <c r="F174" s="1">
        <v>3.0</v>
      </c>
      <c r="G174" s="1">
        <v>651.0</v>
      </c>
    </row>
    <row r="175" ht="15.75" customHeight="1">
      <c r="A175" s="1" t="s">
        <v>76</v>
      </c>
      <c r="B175" s="1" t="s">
        <v>417</v>
      </c>
      <c r="D175" s="5" t="s">
        <v>418</v>
      </c>
      <c r="E175" s="1" t="s">
        <v>414</v>
      </c>
      <c r="F175" s="1">
        <v>3.0</v>
      </c>
      <c r="G175" s="1">
        <v>126.0</v>
      </c>
      <c r="I175" s="1">
        <v>42.0</v>
      </c>
    </row>
    <row r="176" ht="15.75" customHeight="1">
      <c r="A176" s="1" t="s">
        <v>76</v>
      </c>
      <c r="B176" s="1" t="s">
        <v>419</v>
      </c>
      <c r="D176" s="5" t="s">
        <v>420</v>
      </c>
      <c r="E176" s="1" t="s">
        <v>421</v>
      </c>
      <c r="F176" s="1">
        <v>2.0</v>
      </c>
      <c r="G176" s="1">
        <v>4100.0</v>
      </c>
      <c r="H176" s="1" t="s">
        <v>15</v>
      </c>
      <c r="I176" s="1">
        <f t="shared" ref="I176:I183" si="16">G176/F176</f>
        <v>2050</v>
      </c>
    </row>
    <row r="177" ht="15.75" customHeight="1">
      <c r="A177" s="1" t="s">
        <v>76</v>
      </c>
      <c r="B177" s="1" t="s">
        <v>423</v>
      </c>
      <c r="D177" s="5" t="s">
        <v>424</v>
      </c>
      <c r="E177" s="1" t="s">
        <v>421</v>
      </c>
      <c r="F177" s="1">
        <v>2.0</v>
      </c>
      <c r="G177" s="1">
        <v>5000.0</v>
      </c>
      <c r="H177" s="1" t="s">
        <v>15</v>
      </c>
      <c r="I177" s="1">
        <f t="shared" si="16"/>
        <v>2500</v>
      </c>
    </row>
    <row r="178" ht="15.75" customHeight="1">
      <c r="A178" s="1" t="s">
        <v>76</v>
      </c>
      <c r="B178" s="1" t="s">
        <v>425</v>
      </c>
      <c r="D178" s="5" t="s">
        <v>426</v>
      </c>
      <c r="E178" s="1" t="s">
        <v>421</v>
      </c>
      <c r="F178" s="1">
        <v>1.0</v>
      </c>
      <c r="G178" s="1">
        <v>4250.0</v>
      </c>
      <c r="H178" s="1" t="s">
        <v>15</v>
      </c>
      <c r="I178" s="1">
        <f t="shared" si="16"/>
        <v>4250</v>
      </c>
    </row>
    <row r="179" ht="15.75" customHeight="1">
      <c r="A179" s="1" t="s">
        <v>76</v>
      </c>
      <c r="B179" s="1" t="s">
        <v>427</v>
      </c>
      <c r="D179" s="5" t="s">
        <v>428</v>
      </c>
      <c r="E179" s="1" t="s">
        <v>414</v>
      </c>
      <c r="F179" s="1">
        <v>1.0</v>
      </c>
      <c r="G179" s="1">
        <v>6323.0</v>
      </c>
      <c r="I179" s="1">
        <f t="shared" si="16"/>
        <v>6323</v>
      </c>
    </row>
    <row r="180" ht="15.75" customHeight="1">
      <c r="A180" s="1" t="s">
        <v>76</v>
      </c>
      <c r="B180" s="1" t="s">
        <v>430</v>
      </c>
      <c r="D180" s="5" t="s">
        <v>431</v>
      </c>
      <c r="E180" s="1" t="s">
        <v>414</v>
      </c>
      <c r="F180" s="1">
        <v>1.0</v>
      </c>
      <c r="G180" s="1">
        <v>1967.0</v>
      </c>
      <c r="I180" s="1">
        <f t="shared" si="16"/>
        <v>1967</v>
      </c>
    </row>
    <row r="181" ht="15.75" customHeight="1">
      <c r="A181" s="1" t="s">
        <v>76</v>
      </c>
      <c r="B181" s="1" t="s">
        <v>432</v>
      </c>
      <c r="D181" s="5" t="s">
        <v>433</v>
      </c>
      <c r="E181" s="1" t="s">
        <v>414</v>
      </c>
      <c r="F181" s="1">
        <v>1.0</v>
      </c>
      <c r="G181" s="1">
        <v>3974.0</v>
      </c>
      <c r="I181" s="1">
        <f t="shared" si="16"/>
        <v>3974</v>
      </c>
    </row>
    <row r="182" ht="15.75" customHeight="1">
      <c r="A182" s="1" t="s">
        <v>76</v>
      </c>
      <c r="B182" s="1" t="s">
        <v>434</v>
      </c>
      <c r="D182" s="5" t="s">
        <v>435</v>
      </c>
      <c r="E182" s="1" t="s">
        <v>414</v>
      </c>
      <c r="F182" s="1">
        <v>2.0</v>
      </c>
      <c r="G182" s="1">
        <v>3140.0</v>
      </c>
      <c r="I182" s="1">
        <f t="shared" si="16"/>
        <v>1570</v>
      </c>
    </row>
    <row r="183" ht="15.75" customHeight="1">
      <c r="A183" s="1" t="s">
        <v>76</v>
      </c>
      <c r="B183" s="1" t="s">
        <v>436</v>
      </c>
      <c r="D183" s="5" t="s">
        <v>437</v>
      </c>
      <c r="E183" s="1" t="s">
        <v>414</v>
      </c>
      <c r="F183" s="1">
        <v>1.0</v>
      </c>
      <c r="G183" s="1">
        <v>1024.0</v>
      </c>
      <c r="I183" s="1">
        <f t="shared" si="16"/>
        <v>1024</v>
      </c>
    </row>
    <row r="184" ht="15.75" customHeight="1">
      <c r="A184" s="88"/>
      <c r="B184" s="88" t="s">
        <v>438</v>
      </c>
      <c r="C184" s="88"/>
      <c r="D184" s="90" t="s">
        <v>439</v>
      </c>
      <c r="E184" s="88" t="s">
        <v>414</v>
      </c>
      <c r="F184" s="88">
        <v>1.0</v>
      </c>
      <c r="G184" s="88"/>
      <c r="H184" s="88"/>
      <c r="I184" s="88"/>
      <c r="J184" s="88"/>
      <c r="K184" s="88"/>
      <c r="L184" s="88"/>
      <c r="M184" s="88"/>
      <c r="N184" s="88"/>
      <c r="O184" s="88"/>
      <c r="P184" s="88"/>
      <c r="Q184" s="88"/>
      <c r="R184" s="88"/>
      <c r="S184" s="88"/>
      <c r="T184" s="88"/>
      <c r="U184" s="88"/>
      <c r="V184" s="88"/>
      <c r="W184" s="88"/>
      <c r="X184" s="88"/>
      <c r="Y184" s="88"/>
    </row>
    <row r="185" ht="15.75" customHeight="1">
      <c r="A185" s="91" t="s">
        <v>76</v>
      </c>
      <c r="B185" s="92" t="s">
        <v>440</v>
      </c>
      <c r="C185" s="91"/>
      <c r="D185" s="93" t="s">
        <v>441</v>
      </c>
      <c r="E185" s="91" t="s">
        <v>414</v>
      </c>
      <c r="F185" s="91">
        <v>1.0</v>
      </c>
      <c r="G185" s="91">
        <v>4360.0</v>
      </c>
      <c r="H185" s="91"/>
      <c r="I185" s="95">
        <f t="shared" ref="I185:I186" si="17">G185/F185</f>
        <v>4360</v>
      </c>
      <c r="J185" s="91"/>
      <c r="K185" s="91"/>
      <c r="L185" s="91"/>
      <c r="M185" s="91"/>
      <c r="N185" s="91"/>
      <c r="O185" s="91"/>
      <c r="P185" s="91"/>
      <c r="Q185" s="91"/>
      <c r="R185" s="91"/>
      <c r="S185" s="91"/>
      <c r="T185" s="91"/>
      <c r="U185" s="91"/>
      <c r="V185" s="91"/>
      <c r="W185" s="91"/>
      <c r="X185" s="91"/>
      <c r="Y185" s="91"/>
    </row>
    <row r="186" ht="15.75" customHeight="1">
      <c r="A186" s="1" t="s">
        <v>76</v>
      </c>
      <c r="B186" s="1" t="s">
        <v>442</v>
      </c>
      <c r="D186" s="5" t="s">
        <v>443</v>
      </c>
      <c r="E186" s="1" t="s">
        <v>414</v>
      </c>
      <c r="F186" s="1">
        <v>1.0</v>
      </c>
      <c r="G186" s="1">
        <v>1417.0</v>
      </c>
      <c r="I186" s="1">
        <f t="shared" si="17"/>
        <v>1417</v>
      </c>
    </row>
    <row r="187" ht="15.75" customHeight="1">
      <c r="A187" s="1" t="s">
        <v>76</v>
      </c>
      <c r="B187" s="1" t="s">
        <v>444</v>
      </c>
      <c r="D187" s="5" t="s">
        <v>445</v>
      </c>
      <c r="E187" s="1" t="s">
        <v>27</v>
      </c>
      <c r="F187" s="1">
        <v>2.0</v>
      </c>
      <c r="G187" s="1">
        <f>I187*F187</f>
        <v>1166.88</v>
      </c>
      <c r="I187" s="1">
        <v>583.44</v>
      </c>
      <c r="L187" s="1">
        <v>2.0</v>
      </c>
    </row>
    <row r="188" ht="15.75" customHeight="1">
      <c r="A188" s="1" t="s">
        <v>76</v>
      </c>
      <c r="B188" s="1" t="s">
        <v>446</v>
      </c>
      <c r="D188" s="5" t="s">
        <v>447</v>
      </c>
      <c r="E188" s="1" t="s">
        <v>27</v>
      </c>
      <c r="F188" s="1">
        <v>2.0</v>
      </c>
      <c r="L188" s="1">
        <v>0.0</v>
      </c>
    </row>
    <row r="189" ht="15.75" customHeight="1">
      <c r="A189" s="1" t="s">
        <v>76</v>
      </c>
      <c r="B189" s="1" t="s">
        <v>448</v>
      </c>
      <c r="D189" s="5" t="s">
        <v>449</v>
      </c>
      <c r="E189" s="1" t="s">
        <v>27</v>
      </c>
      <c r="F189" s="1">
        <v>2.0</v>
      </c>
      <c r="L189" s="1">
        <v>0.0</v>
      </c>
    </row>
    <row r="190" ht="15.75" customHeight="1">
      <c r="D190" s="5"/>
    </row>
    <row r="191" ht="15.75" customHeight="1">
      <c r="A191" s="1" t="s">
        <v>450</v>
      </c>
      <c r="B191" s="1" t="s">
        <v>451</v>
      </c>
      <c r="D191" s="5" t="s">
        <v>452</v>
      </c>
      <c r="E191" s="1" t="s">
        <v>453</v>
      </c>
      <c r="F191" s="1">
        <v>1.0</v>
      </c>
    </row>
    <row r="192" ht="15.75" customHeight="1">
      <c r="A192" s="1" t="s">
        <v>450</v>
      </c>
      <c r="B192" s="1">
        <v>1178752.0</v>
      </c>
      <c r="D192" s="5" t="s">
        <v>454</v>
      </c>
      <c r="E192" s="1" t="s">
        <v>453</v>
      </c>
      <c r="F192" s="1">
        <v>1.0</v>
      </c>
    </row>
    <row r="193" ht="15.75" customHeight="1">
      <c r="A193" s="1" t="s">
        <v>450</v>
      </c>
      <c r="B193" s="1" t="s">
        <v>455</v>
      </c>
      <c r="D193" s="5" t="s">
        <v>456</v>
      </c>
      <c r="E193" s="1" t="s">
        <v>457</v>
      </c>
      <c r="F193" s="1">
        <v>1.0</v>
      </c>
      <c r="G193" s="1">
        <v>18000.0</v>
      </c>
      <c r="M193" s="1" t="s">
        <v>458</v>
      </c>
    </row>
    <row r="194" ht="15.75" customHeight="1">
      <c r="A194" s="1" t="s">
        <v>450</v>
      </c>
      <c r="B194" s="1" t="s">
        <v>459</v>
      </c>
      <c r="D194" s="5" t="s">
        <v>460</v>
      </c>
      <c r="E194" s="1" t="s">
        <v>457</v>
      </c>
      <c r="F194" s="1">
        <v>1.0</v>
      </c>
      <c r="G194" s="1">
        <v>24150.0</v>
      </c>
      <c r="M194" s="1" t="s">
        <v>458</v>
      </c>
    </row>
    <row r="195" ht="15.75" customHeight="1">
      <c r="A195" s="40" t="s">
        <v>450</v>
      </c>
      <c r="B195" s="40" t="s">
        <v>461</v>
      </c>
      <c r="C195" s="40"/>
      <c r="D195" s="41" t="s">
        <v>462</v>
      </c>
      <c r="E195" s="40" t="s">
        <v>463</v>
      </c>
      <c r="F195" s="40">
        <v>1.0</v>
      </c>
      <c r="G195" s="40"/>
      <c r="H195" s="40"/>
      <c r="I195" s="40"/>
      <c r="J195" s="40"/>
      <c r="K195" s="40"/>
      <c r="L195" s="40"/>
      <c r="M195" s="40"/>
      <c r="N195" s="40"/>
      <c r="O195" s="40"/>
      <c r="P195" s="40"/>
      <c r="Q195" s="40"/>
      <c r="R195" s="40"/>
      <c r="S195" s="40"/>
      <c r="T195" s="40"/>
      <c r="U195" s="40"/>
      <c r="V195" s="40"/>
      <c r="W195" s="40"/>
      <c r="X195" s="40"/>
      <c r="Y195" s="40"/>
    </row>
    <row r="196" ht="15.75" customHeight="1">
      <c r="A196" s="1" t="s">
        <v>450</v>
      </c>
      <c r="B196" s="11" t="s">
        <v>464</v>
      </c>
      <c r="D196" s="13" t="s">
        <v>465</v>
      </c>
      <c r="E196" s="11" t="s">
        <v>27</v>
      </c>
      <c r="F196" s="11">
        <v>1.0</v>
      </c>
      <c r="G196" s="11">
        <v>129.05</v>
      </c>
    </row>
    <row r="197" ht="15.75" customHeight="1">
      <c r="A197" s="1" t="s">
        <v>450</v>
      </c>
      <c r="B197" s="11" t="s">
        <v>466</v>
      </c>
      <c r="D197" s="13" t="s">
        <v>467</v>
      </c>
      <c r="E197" s="11" t="s">
        <v>27</v>
      </c>
      <c r="F197" s="11">
        <v>1.0</v>
      </c>
      <c r="G197" s="11">
        <v>430.85</v>
      </c>
    </row>
    <row r="198" ht="15.75" customHeight="1">
      <c r="A198" s="1" t="s">
        <v>24</v>
      </c>
      <c r="B198" s="11" t="s">
        <v>468</v>
      </c>
      <c r="D198" s="13" t="s">
        <v>469</v>
      </c>
      <c r="E198" s="11" t="s">
        <v>27</v>
      </c>
      <c r="F198" s="11">
        <v>1.0</v>
      </c>
      <c r="G198" s="11" t="s">
        <v>470</v>
      </c>
    </row>
    <row r="199" ht="15.75" customHeight="1">
      <c r="D199" s="5"/>
    </row>
    <row r="200" ht="15.75" customHeight="1">
      <c r="A200" s="1" t="s">
        <v>24</v>
      </c>
      <c r="B200" s="1" t="s">
        <v>471</v>
      </c>
      <c r="D200" s="5" t="s">
        <v>472</v>
      </c>
      <c r="E200" s="1" t="s">
        <v>27</v>
      </c>
      <c r="F200" s="1">
        <v>2.0</v>
      </c>
      <c r="G200" s="1">
        <f>I200*F200</f>
        <v>13.68</v>
      </c>
      <c r="I200" s="1">
        <v>6.84</v>
      </c>
      <c r="L200" s="1" t="s">
        <v>473</v>
      </c>
    </row>
    <row r="201" ht="15.75" customHeight="1">
      <c r="A201" s="1" t="s">
        <v>474</v>
      </c>
      <c r="B201" s="1" t="s">
        <v>475</v>
      </c>
      <c r="D201" s="5" t="s">
        <v>476</v>
      </c>
    </row>
    <row r="202" ht="15.75" customHeight="1">
      <c r="A202" s="1" t="s">
        <v>474</v>
      </c>
      <c r="B202" s="1" t="s">
        <v>477</v>
      </c>
      <c r="D202" s="5" t="s">
        <v>478</v>
      </c>
      <c r="E202" s="1" t="s">
        <v>479</v>
      </c>
      <c r="F202" s="1">
        <v>1.0</v>
      </c>
      <c r="G202" s="1">
        <v>11817.0</v>
      </c>
    </row>
    <row r="203" ht="15.75" customHeight="1">
      <c r="A203" s="1" t="s">
        <v>474</v>
      </c>
      <c r="B203" s="1" t="s">
        <v>480</v>
      </c>
      <c r="D203" s="5" t="s">
        <v>481</v>
      </c>
      <c r="E203" s="1" t="s">
        <v>479</v>
      </c>
      <c r="F203" s="1">
        <v>1.0</v>
      </c>
      <c r="G203" s="1">
        <v>1800.0</v>
      </c>
    </row>
    <row r="204" ht="15.75" customHeight="1">
      <c r="A204" s="1" t="s">
        <v>24</v>
      </c>
      <c r="B204" s="1">
        <v>84889.0</v>
      </c>
      <c r="D204" s="5" t="s">
        <v>483</v>
      </c>
      <c r="E204" s="1" t="s">
        <v>51</v>
      </c>
      <c r="F204" s="1">
        <v>1.0</v>
      </c>
      <c r="G204" s="1">
        <v>845.75</v>
      </c>
      <c r="I204" s="1">
        <f>F204*G204</f>
        <v>845.75</v>
      </c>
    </row>
    <row r="205" ht="15.75" customHeight="1">
      <c r="A205" s="1" t="s">
        <v>24</v>
      </c>
      <c r="B205" s="1" t="s">
        <v>484</v>
      </c>
      <c r="D205" s="5" t="s">
        <v>485</v>
      </c>
      <c r="E205" s="1" t="s">
        <v>36</v>
      </c>
      <c r="F205" s="1">
        <v>2.0</v>
      </c>
      <c r="G205" s="1">
        <f>F205*I205</f>
        <v>30.6</v>
      </c>
      <c r="I205" s="1">
        <v>15.3</v>
      </c>
    </row>
    <row r="206" ht="15.75" customHeight="1">
      <c r="A206" s="1" t="s">
        <v>486</v>
      </c>
      <c r="B206" s="1" t="s">
        <v>487</v>
      </c>
      <c r="D206" s="5" t="s">
        <v>488</v>
      </c>
      <c r="E206" s="1" t="s">
        <v>27</v>
      </c>
      <c r="F206" s="1">
        <v>1.0</v>
      </c>
      <c r="G206" s="10">
        <v>24.13</v>
      </c>
      <c r="I206" s="1">
        <v>24.13</v>
      </c>
      <c r="L206" s="1" t="s">
        <v>490</v>
      </c>
    </row>
    <row r="207" ht="15.75" customHeight="1">
      <c r="A207" s="38"/>
      <c r="B207" s="38" t="s">
        <v>491</v>
      </c>
      <c r="C207" s="38"/>
      <c r="D207" s="39" t="s">
        <v>492</v>
      </c>
      <c r="E207" s="38" t="s">
        <v>493</v>
      </c>
      <c r="F207" s="38">
        <v>81.0</v>
      </c>
      <c r="G207" s="38"/>
      <c r="H207" s="38"/>
      <c r="I207" s="38"/>
      <c r="J207" s="38"/>
      <c r="K207" s="38"/>
      <c r="L207" s="38"/>
      <c r="M207" s="38"/>
      <c r="N207" s="38"/>
      <c r="O207" s="38"/>
      <c r="P207" s="38"/>
      <c r="Q207" s="38"/>
      <c r="R207" s="38"/>
      <c r="S207" s="38"/>
      <c r="T207" s="38"/>
      <c r="U207" s="38"/>
      <c r="V207" s="38"/>
      <c r="W207" s="38"/>
      <c r="X207" s="38"/>
      <c r="Y207" s="38"/>
    </row>
    <row r="208" ht="15.75" customHeight="1">
      <c r="A208" s="38"/>
      <c r="B208" s="38" t="s">
        <v>494</v>
      </c>
      <c r="C208" s="38"/>
      <c r="D208" s="39" t="s">
        <v>495</v>
      </c>
      <c r="E208" s="38" t="s">
        <v>493</v>
      </c>
      <c r="F208" s="38">
        <v>6.0</v>
      </c>
      <c r="G208" s="38"/>
      <c r="H208" s="38"/>
      <c r="I208" s="38"/>
      <c r="J208" s="38"/>
      <c r="K208" s="38"/>
      <c r="L208" s="38"/>
      <c r="M208" s="38"/>
      <c r="N208" s="38"/>
      <c r="O208" s="38"/>
      <c r="P208" s="38"/>
      <c r="Q208" s="38"/>
      <c r="R208" s="38"/>
      <c r="S208" s="38"/>
      <c r="T208" s="38"/>
      <c r="U208" s="38"/>
      <c r="V208" s="38"/>
      <c r="W208" s="38"/>
      <c r="X208" s="38"/>
      <c r="Y208" s="38"/>
    </row>
    <row r="209" ht="15.75" customHeight="1">
      <c r="A209" s="38"/>
      <c r="B209" s="38" t="s">
        <v>496</v>
      </c>
      <c r="C209" s="38"/>
      <c r="D209" s="39" t="s">
        <v>497</v>
      </c>
      <c r="E209" s="38" t="s">
        <v>493</v>
      </c>
      <c r="F209" s="38">
        <v>1.0</v>
      </c>
      <c r="G209" s="38"/>
      <c r="H209" s="38"/>
      <c r="I209" s="38"/>
      <c r="J209" s="38"/>
      <c r="K209" s="38"/>
      <c r="L209" s="38"/>
      <c r="M209" s="38"/>
      <c r="N209" s="38"/>
      <c r="O209" s="38"/>
      <c r="P209" s="38"/>
      <c r="Q209" s="38"/>
      <c r="R209" s="38"/>
      <c r="S209" s="38"/>
      <c r="T209" s="38"/>
      <c r="U209" s="38"/>
      <c r="V209" s="38"/>
      <c r="W209" s="38"/>
      <c r="X209" s="38"/>
      <c r="Y209" s="38"/>
    </row>
    <row r="210" ht="15.75" customHeight="1">
      <c r="A210" s="38"/>
      <c r="B210" s="38" t="s">
        <v>498</v>
      </c>
      <c r="C210" s="38"/>
      <c r="D210" s="39" t="s">
        <v>499</v>
      </c>
      <c r="E210" s="38" t="s">
        <v>493</v>
      </c>
      <c r="F210" s="38">
        <v>1.0</v>
      </c>
      <c r="G210" s="38"/>
      <c r="H210" s="38"/>
      <c r="I210" s="38"/>
      <c r="J210" s="38"/>
      <c r="K210" s="38"/>
      <c r="L210" s="38"/>
      <c r="M210" s="38"/>
      <c r="N210" s="38"/>
      <c r="O210" s="38"/>
      <c r="P210" s="38"/>
      <c r="Q210" s="38"/>
      <c r="R210" s="38"/>
      <c r="S210" s="38"/>
      <c r="T210" s="38"/>
      <c r="U210" s="38"/>
      <c r="V210" s="38"/>
      <c r="W210" s="38"/>
      <c r="X210" s="38"/>
      <c r="Y210" s="38"/>
    </row>
    <row r="211" ht="15.75" customHeight="1">
      <c r="A211" s="1" t="s">
        <v>486</v>
      </c>
      <c r="B211" s="1" t="s">
        <v>500</v>
      </c>
      <c r="D211" s="5" t="s">
        <v>501</v>
      </c>
      <c r="E211" s="1" t="s">
        <v>493</v>
      </c>
      <c r="F211" s="1">
        <v>1.0</v>
      </c>
    </row>
    <row r="212" ht="15.75" customHeight="1">
      <c r="A212" s="1" t="s">
        <v>486</v>
      </c>
      <c r="B212" s="1" t="s">
        <v>502</v>
      </c>
      <c r="D212" s="5" t="s">
        <v>503</v>
      </c>
      <c r="E212" s="1" t="s">
        <v>493</v>
      </c>
      <c r="F212" s="1">
        <v>1.0</v>
      </c>
    </row>
    <row r="213" ht="15.75" customHeight="1">
      <c r="A213" s="1" t="s">
        <v>486</v>
      </c>
      <c r="B213" s="1" t="s">
        <v>504</v>
      </c>
      <c r="D213" s="5" t="s">
        <v>505</v>
      </c>
      <c r="E213" s="1" t="s">
        <v>493</v>
      </c>
      <c r="F213" s="1">
        <v>1.0</v>
      </c>
    </row>
    <row r="214" ht="15.75" customHeight="1">
      <c r="A214" s="1" t="s">
        <v>486</v>
      </c>
      <c r="B214" s="1" t="s">
        <v>506</v>
      </c>
      <c r="D214" s="5" t="s">
        <v>507</v>
      </c>
      <c r="E214" s="1" t="s">
        <v>493</v>
      </c>
      <c r="F214" s="1">
        <v>1.0</v>
      </c>
    </row>
    <row r="215" ht="15.75" customHeight="1">
      <c r="A215" s="1" t="s">
        <v>486</v>
      </c>
      <c r="B215" s="1" t="s">
        <v>508</v>
      </c>
      <c r="D215" s="5" t="s">
        <v>509</v>
      </c>
      <c r="E215" s="1" t="s">
        <v>493</v>
      </c>
      <c r="F215" s="1">
        <v>1.0</v>
      </c>
    </row>
    <row r="216" ht="15.75" customHeight="1">
      <c r="A216" s="1" t="s">
        <v>486</v>
      </c>
      <c r="B216" s="1" t="s">
        <v>510</v>
      </c>
      <c r="D216" s="5" t="s">
        <v>511</v>
      </c>
      <c r="E216" s="1" t="s">
        <v>493</v>
      </c>
      <c r="F216" s="1">
        <v>1.0</v>
      </c>
    </row>
    <row r="217" ht="15.75" customHeight="1">
      <c r="A217" s="1" t="s">
        <v>486</v>
      </c>
      <c r="B217" s="1" t="s">
        <v>512</v>
      </c>
      <c r="D217" s="5" t="s">
        <v>513</v>
      </c>
      <c r="E217" s="1" t="s">
        <v>493</v>
      </c>
      <c r="F217" s="1">
        <v>1.0</v>
      </c>
    </row>
    <row r="218" ht="15.75" customHeight="1">
      <c r="A218" s="1" t="s">
        <v>486</v>
      </c>
      <c r="B218" s="1" t="s">
        <v>514</v>
      </c>
      <c r="D218" s="5" t="s">
        <v>515</v>
      </c>
      <c r="E218" s="1" t="s">
        <v>516</v>
      </c>
      <c r="F218" s="1">
        <v>2.0</v>
      </c>
    </row>
    <row r="219" ht="15.75" customHeight="1">
      <c r="A219" s="1" t="s">
        <v>486</v>
      </c>
      <c r="B219" s="1" t="s">
        <v>517</v>
      </c>
      <c r="D219" s="5" t="s">
        <v>518</v>
      </c>
      <c r="E219" s="1" t="s">
        <v>493</v>
      </c>
      <c r="F219" s="1">
        <v>1.0</v>
      </c>
    </row>
    <row r="220" ht="15.75" customHeight="1">
      <c r="A220" s="1" t="s">
        <v>486</v>
      </c>
      <c r="B220" s="1" t="s">
        <v>519</v>
      </c>
      <c r="D220" s="5" t="s">
        <v>520</v>
      </c>
      <c r="E220" s="1" t="s">
        <v>493</v>
      </c>
      <c r="F220" s="1">
        <v>1.0</v>
      </c>
    </row>
    <row r="221" ht="15.75" customHeight="1">
      <c r="A221" s="1" t="s">
        <v>486</v>
      </c>
      <c r="B221" s="1" t="s">
        <v>521</v>
      </c>
      <c r="D221" s="5" t="s">
        <v>522</v>
      </c>
      <c r="E221" s="1" t="s">
        <v>523</v>
      </c>
      <c r="F221" s="1">
        <v>1.0</v>
      </c>
      <c r="G221" s="1">
        <v>20.5</v>
      </c>
    </row>
    <row r="222" ht="15.75" customHeight="1">
      <c r="A222" s="1" t="s">
        <v>486</v>
      </c>
      <c r="B222" s="1">
        <v>16399.0</v>
      </c>
      <c r="D222" s="5" t="s">
        <v>524</v>
      </c>
      <c r="E222" s="1" t="s">
        <v>523</v>
      </c>
      <c r="F222" s="1">
        <v>1.0</v>
      </c>
      <c r="G222" s="1">
        <v>82.76</v>
      </c>
    </row>
    <row r="223" ht="15.75" customHeight="1">
      <c r="A223" s="1" t="s">
        <v>486</v>
      </c>
      <c r="B223" s="1" t="s">
        <v>525</v>
      </c>
      <c r="D223" s="5" t="s">
        <v>526</v>
      </c>
      <c r="E223" s="1" t="s">
        <v>493</v>
      </c>
      <c r="F223" s="1">
        <v>4.0</v>
      </c>
    </row>
    <row r="224" ht="15.75" customHeight="1">
      <c r="A224" s="1" t="s">
        <v>527</v>
      </c>
      <c r="B224" s="1" t="s">
        <v>528</v>
      </c>
      <c r="D224" s="5" t="s">
        <v>529</v>
      </c>
      <c r="E224" s="1" t="s">
        <v>493</v>
      </c>
      <c r="F224" s="1">
        <v>1.0</v>
      </c>
    </row>
    <row r="225" ht="15.75" customHeight="1">
      <c r="D225" s="5"/>
    </row>
    <row r="226" ht="15.75" customHeight="1">
      <c r="B226" s="9" t="s">
        <v>530</v>
      </c>
      <c r="D226" s="5"/>
    </row>
    <row r="227" ht="15.75" customHeight="1">
      <c r="A227" s="1" t="s">
        <v>265</v>
      </c>
      <c r="B227" s="1" t="s">
        <v>531</v>
      </c>
      <c r="D227" s="5" t="s">
        <v>532</v>
      </c>
      <c r="E227" s="1" t="s">
        <v>27</v>
      </c>
      <c r="F227" s="1">
        <v>3.0</v>
      </c>
      <c r="G227" s="1">
        <f t="shared" ref="G227:G232" si="18">F227*I227</f>
        <v>218.28</v>
      </c>
      <c r="I227" s="1">
        <v>72.76</v>
      </c>
      <c r="J227" s="11" t="s">
        <v>534</v>
      </c>
      <c r="L227" s="1">
        <v>3.0</v>
      </c>
    </row>
    <row r="228" ht="15.75" customHeight="1">
      <c r="A228" s="1" t="s">
        <v>265</v>
      </c>
      <c r="B228" s="34" t="s">
        <v>535</v>
      </c>
      <c r="D228" s="84" t="s">
        <v>536</v>
      </c>
      <c r="E228" s="1" t="s">
        <v>27</v>
      </c>
      <c r="F228" s="1">
        <v>2.0</v>
      </c>
      <c r="G228" s="1">
        <f t="shared" si="18"/>
        <v>62.234</v>
      </c>
      <c r="I228" s="1">
        <v>31.117</v>
      </c>
      <c r="L228" s="1">
        <v>2.0</v>
      </c>
    </row>
    <row r="229" ht="15.75" customHeight="1">
      <c r="A229" s="1" t="s">
        <v>24</v>
      </c>
      <c r="B229" s="1" t="s">
        <v>537</v>
      </c>
      <c r="D229" s="5" t="s">
        <v>538</v>
      </c>
      <c r="E229" s="1" t="s">
        <v>27</v>
      </c>
      <c r="F229" s="1">
        <v>1.0</v>
      </c>
      <c r="G229" s="1">
        <f t="shared" si="18"/>
        <v>27.87</v>
      </c>
      <c r="I229" s="1">
        <v>27.87</v>
      </c>
      <c r="L229" s="1">
        <v>1.0</v>
      </c>
    </row>
    <row r="230" ht="15.75" customHeight="1">
      <c r="A230" s="1" t="s">
        <v>24</v>
      </c>
      <c r="B230" s="1" t="s">
        <v>326</v>
      </c>
      <c r="D230" s="5" t="s">
        <v>541</v>
      </c>
      <c r="E230" s="1" t="s">
        <v>27</v>
      </c>
      <c r="F230" s="1">
        <v>1.0</v>
      </c>
      <c r="G230" s="1">
        <f t="shared" si="18"/>
        <v>53.37</v>
      </c>
      <c r="I230" s="1">
        <v>53.37</v>
      </c>
      <c r="L230" s="1">
        <v>1.0</v>
      </c>
    </row>
    <row r="231" ht="15.75" customHeight="1">
      <c r="A231" s="1" t="s">
        <v>265</v>
      </c>
      <c r="B231" s="1" t="s">
        <v>543</v>
      </c>
      <c r="D231" s="5" t="s">
        <v>544</v>
      </c>
      <c r="E231" s="1" t="s">
        <v>27</v>
      </c>
      <c r="F231" s="1">
        <v>1.0</v>
      </c>
      <c r="G231" s="1">
        <f t="shared" si="18"/>
        <v>72.76</v>
      </c>
      <c r="I231" s="1">
        <v>72.76</v>
      </c>
      <c r="L231" s="1">
        <v>1.0</v>
      </c>
    </row>
    <row r="232" ht="15.75" customHeight="1">
      <c r="A232" s="1" t="s">
        <v>24</v>
      </c>
      <c r="B232" s="1" t="s">
        <v>545</v>
      </c>
      <c r="D232" s="5" t="s">
        <v>546</v>
      </c>
      <c r="E232" s="1" t="s">
        <v>27</v>
      </c>
      <c r="F232" s="1">
        <v>1.0</v>
      </c>
      <c r="G232" s="1">
        <f t="shared" si="18"/>
        <v>17.78</v>
      </c>
      <c r="I232" s="1">
        <v>17.78</v>
      </c>
      <c r="L232" s="1">
        <v>1.0</v>
      </c>
    </row>
    <row r="234" ht="15.75" customHeight="1">
      <c r="A234" s="10" t="s">
        <v>24</v>
      </c>
      <c r="B234" s="14" t="s">
        <v>547</v>
      </c>
      <c r="C234" s="10"/>
      <c r="D234" s="5" t="s">
        <v>548</v>
      </c>
      <c r="E234" s="10" t="s">
        <v>27</v>
      </c>
      <c r="F234" s="10">
        <v>1.0</v>
      </c>
      <c r="G234" s="10">
        <v>1928.64</v>
      </c>
      <c r="H234" s="10"/>
      <c r="I234" s="10"/>
      <c r="J234" s="10"/>
      <c r="K234" s="10"/>
      <c r="L234" s="10"/>
      <c r="M234" s="10"/>
      <c r="N234" s="10"/>
      <c r="O234" s="10"/>
      <c r="P234" s="10"/>
      <c r="Q234" s="10"/>
      <c r="R234" s="10"/>
      <c r="S234" s="10"/>
      <c r="T234" s="10"/>
      <c r="U234" s="10"/>
      <c r="V234" s="10"/>
      <c r="W234" s="10"/>
      <c r="X234" s="10"/>
      <c r="Y234" s="10"/>
    </row>
    <row r="235" ht="15.75" customHeight="1">
      <c r="A235" s="10" t="s">
        <v>24</v>
      </c>
      <c r="B235" s="14" t="s">
        <v>549</v>
      </c>
      <c r="C235" s="10"/>
      <c r="D235" s="5" t="s">
        <v>550</v>
      </c>
      <c r="E235" s="10" t="s">
        <v>27</v>
      </c>
      <c r="F235" s="10">
        <v>1.0</v>
      </c>
      <c r="G235" s="10">
        <v>53.66</v>
      </c>
      <c r="H235" s="10"/>
      <c r="I235" s="10"/>
      <c r="J235" s="10"/>
      <c r="K235" s="10"/>
      <c r="L235" s="10"/>
      <c r="M235" s="10"/>
      <c r="N235" s="10"/>
      <c r="O235" s="10"/>
      <c r="P235" s="10"/>
      <c r="Q235" s="10"/>
      <c r="R235" s="10"/>
      <c r="S235" s="10"/>
      <c r="T235" s="10"/>
      <c r="U235" s="10"/>
      <c r="V235" s="10"/>
      <c r="W235" s="10"/>
      <c r="X235" s="10"/>
      <c r="Y235" s="10"/>
    </row>
    <row r="236" ht="15.75" customHeight="1">
      <c r="A236" s="10" t="s">
        <v>24</v>
      </c>
      <c r="B236" s="14" t="s">
        <v>551</v>
      </c>
      <c r="C236" s="10"/>
      <c r="D236" s="5" t="s">
        <v>552</v>
      </c>
      <c r="E236" s="10" t="s">
        <v>27</v>
      </c>
      <c r="F236" s="10">
        <v>1.0</v>
      </c>
      <c r="G236" s="10">
        <v>441.0</v>
      </c>
      <c r="H236" s="10"/>
      <c r="I236" s="10"/>
      <c r="J236" s="10"/>
      <c r="K236" s="10"/>
      <c r="L236" s="10"/>
      <c r="M236" s="10"/>
      <c r="N236" s="10"/>
      <c r="O236" s="10"/>
      <c r="P236" s="10"/>
      <c r="Q236" s="10"/>
      <c r="R236" s="10"/>
      <c r="S236" s="10"/>
      <c r="T236" s="10"/>
      <c r="U236" s="10"/>
      <c r="V236" s="10"/>
      <c r="W236" s="10"/>
      <c r="X236" s="10"/>
      <c r="Y236" s="10"/>
    </row>
    <row r="237" ht="15.75" customHeight="1">
      <c r="A237" s="10" t="s">
        <v>24</v>
      </c>
      <c r="B237" s="10" t="s">
        <v>554</v>
      </c>
      <c r="C237" s="10"/>
      <c r="D237" s="5" t="s">
        <v>556</v>
      </c>
      <c r="E237" s="10" t="s">
        <v>27</v>
      </c>
      <c r="F237" s="10">
        <v>1.0</v>
      </c>
      <c r="G237" s="10">
        <v>22.08</v>
      </c>
      <c r="H237" s="10"/>
      <c r="I237" s="10"/>
      <c r="J237" s="10"/>
      <c r="K237" s="10"/>
      <c r="L237" s="10"/>
      <c r="M237" s="10"/>
      <c r="N237" s="10"/>
      <c r="O237" s="10"/>
      <c r="P237" s="10"/>
      <c r="Q237" s="10"/>
      <c r="R237" s="10"/>
      <c r="S237" s="10"/>
      <c r="T237" s="10"/>
      <c r="U237" s="10"/>
      <c r="V237" s="10"/>
      <c r="W237" s="10"/>
      <c r="X237" s="10"/>
      <c r="Y237" s="10"/>
    </row>
    <row r="238" ht="15.75" customHeight="1">
      <c r="D238" s="5"/>
    </row>
    <row r="239" ht="15.75" customHeight="1">
      <c r="D239" s="5"/>
    </row>
    <row r="240" ht="15.75" customHeight="1">
      <c r="D240" s="5" t="s">
        <v>557</v>
      </c>
    </row>
    <row r="241" ht="15.75" customHeight="1">
      <c r="B241" s="9" t="s">
        <v>558</v>
      </c>
      <c r="D241" s="5"/>
    </row>
    <row r="242" ht="15.75" customHeight="1">
      <c r="A242" s="10" t="s">
        <v>486</v>
      </c>
      <c r="B242" s="1" t="s">
        <v>559</v>
      </c>
      <c r="D242" s="5" t="s">
        <v>560</v>
      </c>
      <c r="E242" s="1" t="s">
        <v>561</v>
      </c>
      <c r="F242" s="1">
        <v>20.0</v>
      </c>
      <c r="G242" s="1">
        <f t="shared" ref="G242:G247" si="19">F242*I242</f>
        <v>12</v>
      </c>
      <c r="H242" s="1" t="s">
        <v>14</v>
      </c>
      <c r="I242" s="10">
        <v>0.6</v>
      </c>
    </row>
    <row r="243" ht="15.75" customHeight="1">
      <c r="A243" s="10" t="s">
        <v>486</v>
      </c>
      <c r="B243" s="10" t="s">
        <v>562</v>
      </c>
      <c r="D243" s="5" t="s">
        <v>563</v>
      </c>
      <c r="E243" s="1" t="s">
        <v>561</v>
      </c>
      <c r="F243" s="1">
        <v>120.0</v>
      </c>
      <c r="G243" s="1">
        <f t="shared" si="19"/>
        <v>72</v>
      </c>
      <c r="H243" s="1" t="s">
        <v>14</v>
      </c>
      <c r="I243" s="10">
        <v>0.6</v>
      </c>
    </row>
    <row r="244" ht="15.75" customHeight="1">
      <c r="A244" s="110" t="s">
        <v>486</v>
      </c>
      <c r="B244" s="112" t="s">
        <v>564</v>
      </c>
      <c r="C244" s="114"/>
      <c r="D244" s="116" t="s">
        <v>565</v>
      </c>
      <c r="E244" s="114" t="s">
        <v>561</v>
      </c>
      <c r="F244" s="114">
        <v>0.0</v>
      </c>
      <c r="G244" s="118">
        <f t="shared" si="19"/>
        <v>0</v>
      </c>
      <c r="H244" s="114" t="s">
        <v>14</v>
      </c>
      <c r="I244" s="114">
        <v>0.6</v>
      </c>
      <c r="J244" s="114"/>
      <c r="K244" s="114"/>
      <c r="L244" s="114"/>
      <c r="M244" s="114"/>
      <c r="N244" s="114"/>
      <c r="O244" s="114"/>
      <c r="P244" s="114"/>
      <c r="Q244" s="114"/>
      <c r="R244" s="114"/>
      <c r="S244" s="114"/>
      <c r="T244" s="114"/>
      <c r="U244" s="114"/>
      <c r="V244" s="114"/>
      <c r="W244" s="114"/>
      <c r="X244" s="114"/>
      <c r="Y244" s="114"/>
    </row>
    <row r="245" ht="15.75" customHeight="1">
      <c r="A245" s="10" t="s">
        <v>486</v>
      </c>
      <c r="B245" s="10" t="s">
        <v>568</v>
      </c>
      <c r="D245" s="5" t="s">
        <v>569</v>
      </c>
      <c r="E245" s="1" t="s">
        <v>561</v>
      </c>
      <c r="F245" s="1">
        <v>20.0</v>
      </c>
      <c r="G245" s="1">
        <f t="shared" si="19"/>
        <v>12</v>
      </c>
      <c r="H245" s="1" t="s">
        <v>14</v>
      </c>
      <c r="I245" s="1">
        <v>0.6</v>
      </c>
    </row>
    <row r="246" ht="15.75" customHeight="1">
      <c r="A246" s="110" t="s">
        <v>486</v>
      </c>
      <c r="B246" s="112" t="s">
        <v>570</v>
      </c>
      <c r="C246" s="114"/>
      <c r="D246" s="116" t="s">
        <v>571</v>
      </c>
      <c r="E246" s="114" t="s">
        <v>561</v>
      </c>
      <c r="F246" s="114">
        <v>0.0</v>
      </c>
      <c r="G246" s="118">
        <f t="shared" si="19"/>
        <v>0</v>
      </c>
      <c r="H246" s="114" t="s">
        <v>14</v>
      </c>
      <c r="I246" s="114">
        <v>1.4</v>
      </c>
      <c r="J246" s="114"/>
      <c r="K246" s="114"/>
      <c r="L246" s="114"/>
      <c r="M246" s="114"/>
      <c r="N246" s="114"/>
      <c r="O246" s="114"/>
      <c r="P246" s="114"/>
      <c r="Q246" s="114"/>
      <c r="R246" s="114"/>
      <c r="S246" s="114"/>
      <c r="T246" s="114"/>
      <c r="U246" s="114"/>
      <c r="V246" s="114"/>
      <c r="W246" s="114"/>
      <c r="X246" s="114"/>
      <c r="Y246" s="114"/>
    </row>
    <row r="247" ht="15.75" customHeight="1">
      <c r="A247" s="110" t="s">
        <v>486</v>
      </c>
      <c r="B247" s="112" t="s">
        <v>573</v>
      </c>
      <c r="C247" s="114"/>
      <c r="D247" s="116" t="s">
        <v>574</v>
      </c>
      <c r="E247" s="114" t="s">
        <v>561</v>
      </c>
      <c r="F247" s="114">
        <v>0.0</v>
      </c>
      <c r="G247" s="118">
        <f t="shared" si="19"/>
        <v>0</v>
      </c>
      <c r="H247" s="114" t="s">
        <v>14</v>
      </c>
      <c r="I247" s="114">
        <v>1.4</v>
      </c>
      <c r="J247" s="114"/>
      <c r="K247" s="114"/>
      <c r="L247" s="114"/>
      <c r="M247" s="114"/>
      <c r="N247" s="114"/>
      <c r="O247" s="114"/>
      <c r="P247" s="114"/>
      <c r="Q247" s="114"/>
      <c r="R247" s="114"/>
      <c r="S247" s="114"/>
      <c r="T247" s="114"/>
      <c r="U247" s="114"/>
      <c r="V247" s="114"/>
      <c r="W247" s="114"/>
      <c r="X247" s="114"/>
      <c r="Y247" s="114"/>
    </row>
    <row r="248" ht="15.75" customHeight="1">
      <c r="A248" s="10" t="s">
        <v>486</v>
      </c>
      <c r="B248" s="10" t="s">
        <v>575</v>
      </c>
      <c r="D248" s="5" t="s">
        <v>576</v>
      </c>
      <c r="E248" s="1" t="s">
        <v>36</v>
      </c>
      <c r="F248" s="1" t="s">
        <v>577</v>
      </c>
      <c r="G248" s="1">
        <v>66.0</v>
      </c>
      <c r="H248" s="1" t="s">
        <v>14</v>
      </c>
      <c r="I248" s="1">
        <f>G248/20</f>
        <v>3.3</v>
      </c>
    </row>
    <row r="249" ht="15.75" customHeight="1">
      <c r="A249" s="10" t="s">
        <v>486</v>
      </c>
      <c r="B249" s="10" t="s">
        <v>579</v>
      </c>
      <c r="D249" s="5" t="s">
        <v>580</v>
      </c>
      <c r="E249" s="1" t="s">
        <v>561</v>
      </c>
      <c r="F249" s="1">
        <v>20.0</v>
      </c>
      <c r="G249" s="1">
        <v>17.0</v>
      </c>
      <c r="H249" s="1" t="s">
        <v>14</v>
      </c>
      <c r="I249" s="1">
        <f>F249*G249</f>
        <v>340</v>
      </c>
    </row>
    <row r="250" ht="15.75" customHeight="1">
      <c r="D250" s="5"/>
    </row>
    <row r="251" ht="15.75" customHeight="1">
      <c r="A251" s="11" t="s">
        <v>581</v>
      </c>
      <c r="B251" s="11" t="s">
        <v>582</v>
      </c>
      <c r="D251" s="13" t="s">
        <v>583</v>
      </c>
      <c r="E251" s="11" t="s">
        <v>27</v>
      </c>
      <c r="F251" s="11" t="s">
        <v>584</v>
      </c>
      <c r="G251" s="11">
        <v>366.84</v>
      </c>
      <c r="H251" s="11" t="s">
        <v>13</v>
      </c>
    </row>
    <row r="252" ht="15.75" customHeight="1">
      <c r="D252" s="5"/>
    </row>
    <row r="253" ht="15.75" customHeight="1">
      <c r="D253" s="5"/>
    </row>
    <row r="254" ht="15.75" customHeight="1">
      <c r="D254" s="5"/>
    </row>
    <row r="255" ht="15.75" customHeight="1">
      <c r="D255" s="5"/>
    </row>
    <row r="256" ht="15.75" customHeight="1">
      <c r="D256" s="5"/>
    </row>
    <row r="257" ht="15.75" customHeight="1">
      <c r="D257" s="5"/>
    </row>
    <row r="258" ht="15.75" customHeight="1">
      <c r="D258" s="5"/>
    </row>
    <row r="259" ht="15.75" customHeight="1">
      <c r="D259" s="5"/>
    </row>
    <row r="260" ht="15.75" customHeight="1">
      <c r="D260" s="5"/>
    </row>
    <row r="261" ht="15.75" customHeight="1">
      <c r="D261" s="5"/>
    </row>
    <row r="262" ht="15.75" customHeight="1">
      <c r="D262" s="5"/>
    </row>
    <row r="263" ht="15.75" customHeight="1">
      <c r="D263" s="5"/>
    </row>
    <row r="264" ht="15.75" customHeight="1">
      <c r="D264" s="5"/>
    </row>
    <row r="265" ht="15.75" customHeight="1">
      <c r="D265" s="5"/>
    </row>
    <row r="266" ht="15.75" customHeight="1">
      <c r="D266" s="5"/>
    </row>
    <row r="267" ht="15.75" customHeight="1">
      <c r="D267" s="5"/>
    </row>
    <row r="268" ht="15.75" customHeight="1">
      <c r="D268" s="5"/>
    </row>
    <row r="269" ht="15.75" customHeight="1">
      <c r="D269" s="5"/>
    </row>
    <row r="270" ht="15.75" customHeight="1">
      <c r="D270" s="5"/>
    </row>
    <row r="271" ht="15.75" customHeight="1">
      <c r="D271" s="5"/>
    </row>
    <row r="272" ht="15.75" customHeight="1">
      <c r="D272" s="5"/>
    </row>
    <row r="273" ht="15.75" customHeight="1">
      <c r="D273" s="5"/>
    </row>
    <row r="274" ht="15.75" customHeight="1">
      <c r="D274" s="5"/>
    </row>
    <row r="275" ht="15.75" customHeight="1">
      <c r="D275" s="5"/>
    </row>
    <row r="276" ht="15.75" customHeight="1">
      <c r="D276" s="5"/>
    </row>
    <row r="277" ht="15.75" customHeight="1">
      <c r="D277" s="5"/>
    </row>
    <row r="278" ht="15.75" customHeight="1">
      <c r="D278" s="5"/>
    </row>
    <row r="279" ht="15.75" customHeight="1">
      <c r="D279" s="5"/>
    </row>
    <row r="280" ht="15.75" customHeight="1">
      <c r="D280" s="5"/>
    </row>
    <row r="281" ht="15.75" customHeight="1">
      <c r="D281" s="5"/>
    </row>
    <row r="282" ht="15.75" customHeight="1">
      <c r="D282" s="5"/>
    </row>
    <row r="283" ht="15.75" customHeight="1">
      <c r="D283" s="5"/>
    </row>
    <row r="284" ht="15.75" customHeight="1">
      <c r="D284" s="5"/>
    </row>
    <row r="285" ht="15.75" customHeight="1">
      <c r="D285" s="5"/>
    </row>
    <row r="286" ht="15.75" customHeight="1">
      <c r="D286" s="5"/>
    </row>
    <row r="287" ht="15.75" customHeight="1">
      <c r="D287" s="5"/>
    </row>
    <row r="288" ht="15.75" customHeight="1">
      <c r="D288" s="5"/>
    </row>
    <row r="289" ht="15.75" customHeight="1">
      <c r="D289" s="5"/>
    </row>
    <row r="290" ht="15.75" customHeight="1">
      <c r="D290" s="5"/>
    </row>
    <row r="291" ht="15.75" customHeight="1">
      <c r="D291" s="5"/>
    </row>
    <row r="292" ht="15.75" customHeight="1">
      <c r="D292" s="5"/>
    </row>
    <row r="293" ht="15.75" customHeight="1">
      <c r="D293" s="5"/>
    </row>
    <row r="294" ht="15.75" customHeight="1">
      <c r="D294" s="5"/>
    </row>
    <row r="295" ht="15.75" customHeight="1">
      <c r="D295" s="5"/>
    </row>
    <row r="296" ht="15.75" customHeight="1">
      <c r="D296" s="5"/>
    </row>
    <row r="297" ht="15.75" customHeight="1">
      <c r="D297" s="5"/>
    </row>
    <row r="298" ht="15.75" customHeight="1">
      <c r="D298" s="5"/>
    </row>
    <row r="299" ht="15.75" customHeight="1">
      <c r="D299" s="5"/>
    </row>
    <row r="300" ht="15.75" customHeight="1">
      <c r="D300" s="5"/>
    </row>
    <row r="301" ht="15.75" customHeight="1">
      <c r="D301" s="5"/>
    </row>
    <row r="302" ht="15.75" customHeight="1">
      <c r="D302" s="5"/>
    </row>
    <row r="303" ht="15.75" customHeight="1">
      <c r="D303" s="5"/>
    </row>
    <row r="304" ht="15.75" customHeight="1">
      <c r="D304" s="5"/>
    </row>
    <row r="305" ht="15.75" customHeight="1">
      <c r="D305" s="5"/>
    </row>
    <row r="306" ht="15.75" customHeight="1">
      <c r="D306" s="5"/>
    </row>
    <row r="307" ht="15.75" customHeight="1">
      <c r="D307" s="5"/>
    </row>
    <row r="308" ht="15.75" customHeight="1">
      <c r="D308" s="5"/>
    </row>
    <row r="309" ht="15.75" customHeight="1">
      <c r="D309" s="5"/>
    </row>
    <row r="310" ht="15.75" customHeight="1">
      <c r="D310" s="5"/>
    </row>
    <row r="311" ht="15.75" customHeight="1">
      <c r="D311" s="5"/>
    </row>
    <row r="312" ht="15.75" customHeight="1">
      <c r="D312" s="5"/>
    </row>
    <row r="313" ht="15.75" customHeight="1">
      <c r="D313" s="5"/>
    </row>
    <row r="314" ht="15.75" customHeight="1">
      <c r="D314" s="5"/>
    </row>
    <row r="315" ht="15.75" customHeight="1">
      <c r="D315" s="5"/>
    </row>
    <row r="316" ht="15.75" customHeight="1">
      <c r="D316" s="5"/>
    </row>
    <row r="317" ht="15.75" customHeight="1">
      <c r="D317" s="5"/>
    </row>
    <row r="318" ht="15.75" customHeight="1">
      <c r="D318" s="5"/>
    </row>
    <row r="319" ht="15.75" customHeight="1">
      <c r="D319" s="5"/>
    </row>
    <row r="320" ht="15.75" customHeight="1">
      <c r="D320" s="5"/>
    </row>
    <row r="321" ht="15.75" customHeight="1">
      <c r="D321" s="5"/>
    </row>
    <row r="322" ht="15.75" customHeight="1">
      <c r="D322" s="5"/>
    </row>
    <row r="323" ht="15.75" customHeight="1">
      <c r="D323" s="5"/>
    </row>
    <row r="324" ht="15.75" customHeight="1">
      <c r="D324" s="5"/>
    </row>
    <row r="325" ht="15.75" customHeight="1">
      <c r="D325" s="5"/>
    </row>
    <row r="326" ht="15.75" customHeight="1">
      <c r="D326" s="5"/>
    </row>
    <row r="327" ht="15.75" customHeight="1">
      <c r="D327" s="5"/>
    </row>
    <row r="328" ht="15.75" customHeight="1">
      <c r="D328" s="5"/>
    </row>
    <row r="329" ht="15.75" customHeight="1">
      <c r="D329" s="5"/>
    </row>
    <row r="330" ht="15.75" customHeight="1">
      <c r="D330" s="5"/>
    </row>
    <row r="331" ht="15.75" customHeight="1">
      <c r="D331" s="5"/>
    </row>
    <row r="332" ht="15.75" customHeight="1">
      <c r="D332" s="5"/>
    </row>
    <row r="333" ht="15.75" customHeight="1">
      <c r="D333" s="5"/>
    </row>
    <row r="334" ht="15.75" customHeight="1">
      <c r="D334" s="5"/>
    </row>
    <row r="335" ht="15.75" customHeight="1">
      <c r="D335" s="5"/>
    </row>
    <row r="336" ht="15.75" customHeight="1">
      <c r="D336" s="5"/>
    </row>
    <row r="337" ht="15.75" customHeight="1">
      <c r="D337" s="5"/>
    </row>
    <row r="338" ht="15.75" customHeight="1">
      <c r="D338" s="5"/>
    </row>
    <row r="339" ht="15.75" customHeight="1">
      <c r="D339" s="5"/>
    </row>
    <row r="340" ht="15.75" customHeight="1">
      <c r="D340" s="5"/>
    </row>
    <row r="341" ht="15.75" customHeight="1">
      <c r="D341" s="5"/>
    </row>
    <row r="342" ht="15.75" customHeight="1">
      <c r="D342" s="5"/>
    </row>
    <row r="343" ht="15.75" customHeight="1">
      <c r="D343" s="5"/>
    </row>
    <row r="344" ht="15.75" customHeight="1">
      <c r="D344" s="5"/>
    </row>
    <row r="345" ht="15.75" customHeight="1">
      <c r="D345" s="5"/>
    </row>
    <row r="346" ht="15.75" customHeight="1">
      <c r="D346" s="5"/>
    </row>
    <row r="347" ht="15.75" customHeight="1">
      <c r="D347" s="5"/>
    </row>
    <row r="348" ht="15.75" customHeight="1">
      <c r="D348" s="5"/>
    </row>
    <row r="349" ht="15.75" customHeight="1">
      <c r="D349" s="5"/>
    </row>
    <row r="350" ht="15.75" customHeight="1">
      <c r="D350" s="5"/>
    </row>
    <row r="351" ht="15.75" customHeight="1">
      <c r="D351" s="5"/>
    </row>
    <row r="352" ht="15.75" customHeight="1">
      <c r="D352" s="5"/>
    </row>
    <row r="353" ht="15.75" customHeight="1">
      <c r="D353" s="5"/>
    </row>
    <row r="354" ht="15.75" customHeight="1">
      <c r="D354" s="5"/>
    </row>
    <row r="355" ht="15.75" customHeight="1">
      <c r="D355" s="5"/>
    </row>
    <row r="356" ht="15.75" customHeight="1">
      <c r="D356" s="5"/>
    </row>
    <row r="357" ht="15.75" customHeight="1">
      <c r="D357" s="5"/>
    </row>
    <row r="358" ht="15.75" customHeight="1">
      <c r="D358" s="5"/>
    </row>
    <row r="359" ht="15.75" customHeight="1">
      <c r="D359" s="5"/>
    </row>
    <row r="360" ht="15.75" customHeight="1">
      <c r="D360" s="5"/>
    </row>
    <row r="361" ht="15.75" customHeight="1">
      <c r="D361" s="5"/>
    </row>
    <row r="362" ht="15.75" customHeight="1">
      <c r="D362" s="5"/>
    </row>
    <row r="363" ht="15.75" customHeight="1">
      <c r="D363" s="5"/>
    </row>
    <row r="364" ht="15.75" customHeight="1">
      <c r="D364" s="5"/>
    </row>
    <row r="365" ht="15.75" customHeight="1">
      <c r="D365" s="5"/>
    </row>
    <row r="366" ht="15.75" customHeight="1">
      <c r="D366" s="5"/>
    </row>
    <row r="367" ht="15.75" customHeight="1">
      <c r="D367" s="5"/>
    </row>
    <row r="368" ht="15.75" customHeight="1">
      <c r="D368" s="5"/>
    </row>
    <row r="369" ht="15.75" customHeight="1">
      <c r="D369" s="5"/>
    </row>
    <row r="370" ht="15.75" customHeight="1">
      <c r="D370" s="5"/>
    </row>
    <row r="371" ht="15.75" customHeight="1">
      <c r="D371" s="5"/>
    </row>
    <row r="372" ht="15.75" customHeight="1">
      <c r="D372" s="5"/>
    </row>
    <row r="373" ht="15.75" customHeight="1">
      <c r="D373" s="5"/>
    </row>
    <row r="374" ht="15.75" customHeight="1">
      <c r="D374" s="5"/>
    </row>
    <row r="375" ht="15.75" customHeight="1">
      <c r="D375" s="5"/>
    </row>
    <row r="376" ht="15.75" customHeight="1">
      <c r="D376" s="5"/>
    </row>
    <row r="377" ht="15.75" customHeight="1">
      <c r="D377" s="5"/>
    </row>
    <row r="378" ht="15.75" customHeight="1">
      <c r="D378" s="5"/>
    </row>
    <row r="379" ht="15.75" customHeight="1">
      <c r="D379" s="5"/>
    </row>
    <row r="380" ht="15.75" customHeight="1">
      <c r="D380" s="5"/>
    </row>
    <row r="381" ht="15.75" customHeight="1">
      <c r="D381" s="5"/>
    </row>
    <row r="382" ht="15.75" customHeight="1">
      <c r="D382" s="5"/>
    </row>
    <row r="383" ht="15.75" customHeight="1">
      <c r="D383" s="5"/>
    </row>
    <row r="384" ht="15.75" customHeight="1">
      <c r="D384" s="5"/>
    </row>
    <row r="385" ht="15.75" customHeight="1">
      <c r="D385" s="5"/>
    </row>
    <row r="386" ht="15.75" customHeight="1">
      <c r="D386" s="5"/>
    </row>
    <row r="387" ht="15.75" customHeight="1">
      <c r="D387" s="5"/>
    </row>
    <row r="388" ht="15.75" customHeight="1">
      <c r="D388" s="5"/>
    </row>
    <row r="389" ht="15.75" customHeight="1">
      <c r="D389" s="5"/>
    </row>
    <row r="390" ht="15.75" customHeight="1">
      <c r="D390" s="5"/>
    </row>
    <row r="391" ht="15.75" customHeight="1">
      <c r="D391" s="5"/>
    </row>
    <row r="392" ht="15.75" customHeight="1">
      <c r="D392" s="5"/>
    </row>
    <row r="393" ht="15.75" customHeight="1">
      <c r="D393" s="5"/>
    </row>
    <row r="394" ht="15.75" customHeight="1">
      <c r="D394" s="5"/>
    </row>
    <row r="395" ht="15.75" customHeight="1">
      <c r="D395" s="5"/>
    </row>
    <row r="396" ht="15.75" customHeight="1">
      <c r="D396" s="5"/>
    </row>
    <row r="397" ht="15.75" customHeight="1">
      <c r="D397" s="5"/>
    </row>
    <row r="398" ht="15.75" customHeight="1">
      <c r="D398" s="5"/>
    </row>
    <row r="399" ht="15.75" customHeight="1">
      <c r="D399" s="5"/>
    </row>
    <row r="400" ht="15.75" customHeight="1">
      <c r="D400" s="5"/>
    </row>
    <row r="401" ht="15.75" customHeight="1">
      <c r="D401" s="5"/>
    </row>
    <row r="402" ht="15.75" customHeight="1">
      <c r="D402" s="5"/>
    </row>
    <row r="403" ht="15.75" customHeight="1">
      <c r="D403" s="5"/>
    </row>
    <row r="404" ht="15.75" customHeight="1">
      <c r="D404" s="5"/>
    </row>
    <row r="405" ht="15.75" customHeight="1">
      <c r="D405" s="5"/>
    </row>
    <row r="406" ht="15.75" customHeight="1">
      <c r="D406" s="5"/>
    </row>
    <row r="407" ht="15.75" customHeight="1">
      <c r="D407" s="5"/>
    </row>
    <row r="408" ht="15.75" customHeight="1">
      <c r="D408" s="5"/>
    </row>
    <row r="409" ht="15.75" customHeight="1">
      <c r="D409" s="5"/>
    </row>
    <row r="410" ht="15.75" customHeight="1">
      <c r="D410" s="5"/>
    </row>
    <row r="411" ht="15.75" customHeight="1">
      <c r="D411" s="5"/>
    </row>
    <row r="412" ht="15.75" customHeight="1">
      <c r="D412" s="5"/>
    </row>
    <row r="413" ht="15.75" customHeight="1">
      <c r="D413" s="5"/>
    </row>
    <row r="414" ht="15.75" customHeight="1">
      <c r="D414" s="5"/>
    </row>
    <row r="415" ht="15.75" customHeight="1">
      <c r="D415" s="5"/>
    </row>
    <row r="416" ht="15.75" customHeight="1">
      <c r="D416" s="5"/>
    </row>
    <row r="417" ht="15.75" customHeight="1">
      <c r="D417" s="5"/>
    </row>
    <row r="418" ht="15.75" customHeight="1">
      <c r="D418" s="5"/>
    </row>
    <row r="419" ht="15.75" customHeight="1">
      <c r="D419" s="5"/>
    </row>
    <row r="420" ht="15.75" customHeight="1">
      <c r="D420" s="5"/>
    </row>
    <row r="421" ht="15.75" customHeight="1">
      <c r="D421" s="5"/>
    </row>
    <row r="422" ht="15.75" customHeight="1">
      <c r="D422" s="5"/>
    </row>
    <row r="423" ht="15.75" customHeight="1">
      <c r="D423" s="5"/>
    </row>
    <row r="424" ht="15.75" customHeight="1">
      <c r="D424" s="5"/>
    </row>
    <row r="425" ht="15.75" customHeight="1">
      <c r="D425" s="5"/>
    </row>
    <row r="426" ht="15.75" customHeight="1">
      <c r="D426" s="5"/>
    </row>
    <row r="427" ht="15.75" customHeight="1">
      <c r="D427" s="5"/>
    </row>
    <row r="428" ht="15.75" customHeight="1">
      <c r="D428" s="5"/>
    </row>
    <row r="429" ht="15.75" customHeight="1">
      <c r="D429" s="5"/>
    </row>
    <row r="430" ht="15.75" customHeight="1">
      <c r="D430" s="5"/>
    </row>
    <row r="431" ht="15.75" customHeight="1">
      <c r="D431" s="5"/>
    </row>
    <row r="432" ht="15.75" customHeight="1">
      <c r="D432" s="5"/>
    </row>
    <row r="433" ht="15.75" customHeight="1">
      <c r="D433" s="5"/>
    </row>
    <row r="434" ht="15.75" customHeight="1">
      <c r="D434" s="5"/>
    </row>
    <row r="435" ht="15.75" customHeight="1">
      <c r="D435" s="5"/>
    </row>
    <row r="436" ht="15.75" customHeight="1">
      <c r="D436" s="5"/>
    </row>
    <row r="437" ht="15.75" customHeight="1">
      <c r="D437" s="5"/>
    </row>
    <row r="438" ht="15.75" customHeight="1">
      <c r="D438" s="5"/>
    </row>
    <row r="439" ht="15.75" customHeight="1">
      <c r="D439" s="5"/>
    </row>
    <row r="440" ht="15.75" customHeight="1">
      <c r="D440" s="5"/>
    </row>
    <row r="441" ht="15.75" customHeight="1">
      <c r="D441" s="5"/>
    </row>
    <row r="442" ht="15.75" customHeight="1">
      <c r="D442" s="5"/>
    </row>
    <row r="443" ht="15.75" customHeight="1">
      <c r="D443" s="5"/>
    </row>
    <row r="444" ht="15.75" customHeight="1">
      <c r="D444" s="5"/>
    </row>
    <row r="445" ht="15.75" customHeight="1">
      <c r="D445" s="5"/>
    </row>
    <row r="446" ht="15.75" customHeight="1">
      <c r="D446" s="5"/>
    </row>
    <row r="447" ht="15.75" customHeight="1">
      <c r="D447" s="5"/>
    </row>
    <row r="448" ht="15.75" customHeight="1">
      <c r="D448" s="5"/>
    </row>
    <row r="449" ht="15.75" customHeight="1">
      <c r="D449" s="5"/>
    </row>
    <row r="450" ht="15.75" customHeight="1">
      <c r="D450" s="5"/>
    </row>
    <row r="451" ht="15.75" customHeight="1">
      <c r="D451" s="5"/>
    </row>
    <row r="452" ht="15.75" customHeight="1">
      <c r="D452" s="5"/>
    </row>
    <row r="453" ht="15.75" customHeight="1">
      <c r="D453" s="5"/>
    </row>
    <row r="454" ht="15.75" customHeight="1">
      <c r="D454" s="5"/>
    </row>
    <row r="455" ht="15.75" customHeight="1">
      <c r="D455" s="5"/>
    </row>
    <row r="456" ht="15.75" customHeight="1">
      <c r="D456" s="5"/>
    </row>
    <row r="457" ht="15.75" customHeight="1">
      <c r="D457" s="5"/>
    </row>
    <row r="458" ht="15.75" customHeight="1">
      <c r="D458" s="5"/>
    </row>
    <row r="459" ht="15.75" customHeight="1">
      <c r="D459" s="5"/>
    </row>
    <row r="460" ht="15.75" customHeight="1">
      <c r="D460" s="5"/>
    </row>
    <row r="461" ht="15.75" customHeight="1">
      <c r="D461" s="5"/>
    </row>
    <row r="462" ht="15.75" customHeight="1">
      <c r="D462" s="5"/>
    </row>
    <row r="463" ht="15.75" customHeight="1">
      <c r="D463" s="5"/>
    </row>
    <row r="464" ht="15.75" customHeight="1">
      <c r="D464" s="5"/>
    </row>
    <row r="465" ht="15.75" customHeight="1">
      <c r="D465" s="5"/>
    </row>
    <row r="466" ht="15.75" customHeight="1">
      <c r="D466" s="5"/>
    </row>
    <row r="467" ht="15.75" customHeight="1">
      <c r="D467" s="5"/>
    </row>
    <row r="468" ht="15.75" customHeight="1">
      <c r="D468" s="5"/>
    </row>
    <row r="469" ht="15.75" customHeight="1">
      <c r="D469" s="5"/>
    </row>
    <row r="470" ht="15.75" customHeight="1">
      <c r="D470" s="5"/>
    </row>
    <row r="471" ht="15.75" customHeight="1">
      <c r="D471" s="5"/>
    </row>
    <row r="472" ht="15.75" customHeight="1">
      <c r="D472" s="5"/>
    </row>
    <row r="473" ht="15.75" customHeight="1">
      <c r="D473" s="5"/>
    </row>
    <row r="474" ht="15.75" customHeight="1">
      <c r="D474" s="5"/>
    </row>
    <row r="475" ht="15.75" customHeight="1">
      <c r="D475" s="5"/>
    </row>
    <row r="476" ht="15.75" customHeight="1">
      <c r="D476" s="5"/>
    </row>
    <row r="477" ht="15.75" customHeight="1">
      <c r="D477" s="5"/>
    </row>
    <row r="478" ht="15.75" customHeight="1">
      <c r="D478" s="5"/>
    </row>
    <row r="479" ht="15.75" customHeight="1">
      <c r="D479" s="5"/>
    </row>
    <row r="480" ht="15.75" customHeight="1">
      <c r="D480" s="5"/>
    </row>
    <row r="481" ht="15.75" customHeight="1">
      <c r="D481" s="5"/>
    </row>
    <row r="482" ht="15.75" customHeight="1">
      <c r="D482" s="5"/>
    </row>
    <row r="483" ht="15.75" customHeight="1">
      <c r="D483" s="5"/>
    </row>
    <row r="484" ht="15.75" customHeight="1">
      <c r="D484" s="5"/>
    </row>
    <row r="485" ht="15.75" customHeight="1">
      <c r="D485" s="5"/>
    </row>
    <row r="486" ht="15.75" customHeight="1">
      <c r="D486" s="5"/>
    </row>
    <row r="487" ht="15.75" customHeight="1">
      <c r="D487" s="5"/>
    </row>
    <row r="488" ht="15.75" customHeight="1">
      <c r="D488" s="5"/>
    </row>
    <row r="489" ht="15.75" customHeight="1">
      <c r="D489" s="5"/>
    </row>
    <row r="490" ht="15.75" customHeight="1">
      <c r="D490" s="5"/>
    </row>
    <row r="491" ht="15.75" customHeight="1">
      <c r="D491" s="5"/>
    </row>
    <row r="492" ht="15.75" customHeight="1">
      <c r="D492" s="5"/>
    </row>
    <row r="493" ht="15.75" customHeight="1">
      <c r="D493" s="5"/>
    </row>
    <row r="494" ht="15.75" customHeight="1">
      <c r="D494" s="5"/>
    </row>
    <row r="495" ht="15.75" customHeight="1">
      <c r="D495" s="5"/>
    </row>
    <row r="496" ht="15.75" customHeight="1">
      <c r="D496" s="5"/>
    </row>
    <row r="497" ht="15.75" customHeight="1">
      <c r="D497" s="5"/>
    </row>
    <row r="498" ht="15.75" customHeight="1">
      <c r="D498" s="5"/>
    </row>
    <row r="499" ht="15.75" customHeight="1">
      <c r="D499" s="5"/>
    </row>
    <row r="500" ht="15.75" customHeight="1">
      <c r="D500" s="5"/>
    </row>
    <row r="501" ht="15.75" customHeight="1">
      <c r="D501" s="5"/>
    </row>
    <row r="502" ht="15.75" customHeight="1">
      <c r="D502" s="5"/>
    </row>
    <row r="503" ht="15.75" customHeight="1">
      <c r="D503" s="5"/>
    </row>
    <row r="504" ht="15.75" customHeight="1">
      <c r="D504" s="5"/>
    </row>
    <row r="505" ht="15.75" customHeight="1">
      <c r="D505" s="5"/>
    </row>
    <row r="506" ht="15.75" customHeight="1">
      <c r="D506" s="5"/>
    </row>
    <row r="507" ht="15.75" customHeight="1">
      <c r="D507" s="5"/>
    </row>
    <row r="508" ht="15.75" customHeight="1">
      <c r="D508" s="5"/>
    </row>
    <row r="509" ht="15.75" customHeight="1">
      <c r="D509" s="5"/>
    </row>
    <row r="510" ht="15.75" customHeight="1">
      <c r="D510" s="5"/>
    </row>
    <row r="511" ht="15.75" customHeight="1">
      <c r="D511" s="5"/>
    </row>
    <row r="512" ht="15.75" customHeight="1">
      <c r="D512" s="5"/>
    </row>
    <row r="513" ht="15.75" customHeight="1">
      <c r="D513" s="5"/>
    </row>
    <row r="514" ht="15.75" customHeight="1">
      <c r="D514" s="5"/>
    </row>
    <row r="515" ht="15.75" customHeight="1">
      <c r="D515" s="5"/>
    </row>
    <row r="516" ht="15.75" customHeight="1">
      <c r="D516" s="5"/>
    </row>
    <row r="517" ht="15.75" customHeight="1">
      <c r="D517" s="5"/>
    </row>
    <row r="518" ht="15.75" customHeight="1">
      <c r="D518" s="5"/>
    </row>
    <row r="519" ht="15.75" customHeight="1">
      <c r="D519" s="5"/>
    </row>
    <row r="520" ht="15.75" customHeight="1">
      <c r="D520" s="5"/>
    </row>
    <row r="521" ht="15.75" customHeight="1">
      <c r="D521" s="5"/>
    </row>
    <row r="522" ht="15.75" customHeight="1">
      <c r="D522" s="5"/>
    </row>
    <row r="523" ht="15.75" customHeight="1">
      <c r="D523" s="5"/>
    </row>
    <row r="524" ht="15.75" customHeight="1">
      <c r="D524" s="5"/>
    </row>
    <row r="525" ht="15.75" customHeight="1">
      <c r="D525" s="5"/>
    </row>
    <row r="526" ht="15.75" customHeight="1">
      <c r="D526" s="5"/>
    </row>
    <row r="527" ht="15.75" customHeight="1">
      <c r="D527" s="5"/>
    </row>
    <row r="528" ht="15.75" customHeight="1">
      <c r="D528" s="5"/>
    </row>
    <row r="529" ht="15.75" customHeight="1">
      <c r="D529" s="5"/>
    </row>
    <row r="530" ht="15.75" customHeight="1">
      <c r="D530" s="5"/>
    </row>
    <row r="531" ht="15.75" customHeight="1">
      <c r="D531" s="5"/>
    </row>
    <row r="532" ht="15.75" customHeight="1">
      <c r="D532" s="5"/>
    </row>
    <row r="533" ht="15.75" customHeight="1">
      <c r="D533" s="5"/>
    </row>
    <row r="534" ht="15.75" customHeight="1">
      <c r="D534" s="5"/>
    </row>
    <row r="535" ht="15.75" customHeight="1">
      <c r="D535" s="5"/>
    </row>
    <row r="536" ht="15.75" customHeight="1">
      <c r="D536" s="5"/>
    </row>
    <row r="537" ht="15.75" customHeight="1">
      <c r="D537" s="5"/>
    </row>
    <row r="538" ht="15.75" customHeight="1">
      <c r="D538" s="5"/>
    </row>
    <row r="539" ht="15.75" customHeight="1">
      <c r="D539" s="5"/>
    </row>
    <row r="540" ht="15.75" customHeight="1">
      <c r="D540" s="5"/>
    </row>
    <row r="541" ht="15.75" customHeight="1">
      <c r="D541" s="5"/>
    </row>
    <row r="542" ht="15.75" customHeight="1">
      <c r="D542" s="5"/>
    </row>
    <row r="543" ht="15.75" customHeight="1">
      <c r="D543" s="5"/>
    </row>
    <row r="544" ht="15.75" customHeight="1">
      <c r="D544" s="5"/>
    </row>
    <row r="545" ht="15.75" customHeight="1">
      <c r="D545" s="5"/>
    </row>
    <row r="546" ht="15.75" customHeight="1">
      <c r="D546" s="5"/>
    </row>
    <row r="547" ht="15.75" customHeight="1">
      <c r="D547" s="5"/>
    </row>
    <row r="548" ht="15.75" customHeight="1">
      <c r="D548" s="5"/>
    </row>
    <row r="549" ht="15.75" customHeight="1">
      <c r="D549" s="5"/>
    </row>
    <row r="550" ht="15.75" customHeight="1">
      <c r="D550" s="5"/>
    </row>
    <row r="551" ht="15.75" customHeight="1">
      <c r="D551" s="5"/>
    </row>
    <row r="552" ht="15.75" customHeight="1">
      <c r="D552" s="5"/>
    </row>
    <row r="553" ht="15.75" customHeight="1">
      <c r="D553" s="5"/>
    </row>
    <row r="554" ht="15.75" customHeight="1">
      <c r="D554" s="5"/>
    </row>
    <row r="555" ht="15.75" customHeight="1">
      <c r="D555" s="5"/>
    </row>
    <row r="556" ht="15.75" customHeight="1">
      <c r="D556" s="5"/>
    </row>
    <row r="557" ht="15.75" customHeight="1">
      <c r="D557" s="5"/>
    </row>
    <row r="558" ht="15.75" customHeight="1">
      <c r="D558" s="5"/>
    </row>
    <row r="559" ht="15.75" customHeight="1">
      <c r="D559" s="5"/>
    </row>
    <row r="560" ht="15.75" customHeight="1">
      <c r="D560" s="5"/>
    </row>
    <row r="561" ht="15.75" customHeight="1">
      <c r="D561" s="5"/>
    </row>
    <row r="562" ht="15.75" customHeight="1">
      <c r="D562" s="5"/>
    </row>
    <row r="563" ht="15.75" customHeight="1">
      <c r="D563" s="5"/>
    </row>
    <row r="564" ht="15.75" customHeight="1">
      <c r="D564" s="5"/>
    </row>
    <row r="565" ht="15.75" customHeight="1">
      <c r="D565" s="5"/>
    </row>
    <row r="566" ht="15.75" customHeight="1">
      <c r="D566" s="5"/>
    </row>
    <row r="567" ht="15.75" customHeight="1">
      <c r="D567" s="5"/>
    </row>
    <row r="568" ht="15.75" customHeight="1">
      <c r="D568" s="5"/>
    </row>
    <row r="569" ht="15.75" customHeight="1">
      <c r="D569" s="5"/>
    </row>
    <row r="570" ht="15.75" customHeight="1">
      <c r="D570" s="5"/>
    </row>
    <row r="571" ht="15.75" customHeight="1">
      <c r="D571" s="5"/>
    </row>
    <row r="572" ht="15.75" customHeight="1">
      <c r="D572" s="5"/>
    </row>
    <row r="573" ht="15.75" customHeight="1">
      <c r="D573" s="5"/>
    </row>
    <row r="574" ht="15.75" customHeight="1">
      <c r="D574" s="5"/>
    </row>
    <row r="575" ht="15.75" customHeight="1">
      <c r="D575" s="5"/>
    </row>
    <row r="576" ht="15.75" customHeight="1">
      <c r="D576" s="5"/>
    </row>
    <row r="577" ht="15.75" customHeight="1">
      <c r="D577" s="5"/>
    </row>
    <row r="578" ht="15.75" customHeight="1">
      <c r="D578" s="5"/>
    </row>
    <row r="579" ht="15.75" customHeight="1">
      <c r="D579" s="5"/>
    </row>
    <row r="580" ht="15.75" customHeight="1">
      <c r="D580" s="5"/>
    </row>
    <row r="581" ht="15.75" customHeight="1">
      <c r="D581" s="5"/>
    </row>
    <row r="582" ht="15.75" customHeight="1">
      <c r="D582" s="5"/>
    </row>
    <row r="583" ht="15.75" customHeight="1">
      <c r="D583" s="5"/>
    </row>
    <row r="584" ht="15.75" customHeight="1">
      <c r="D584" s="5"/>
    </row>
    <row r="585" ht="15.75" customHeight="1">
      <c r="D585" s="5"/>
    </row>
    <row r="586" ht="15.75" customHeight="1">
      <c r="D586" s="5"/>
    </row>
    <row r="587" ht="15.75" customHeight="1">
      <c r="D587" s="5"/>
    </row>
    <row r="588" ht="15.75" customHeight="1">
      <c r="D588" s="5"/>
    </row>
    <row r="589" ht="15.75" customHeight="1">
      <c r="D589" s="5"/>
    </row>
    <row r="590" ht="15.75" customHeight="1">
      <c r="D590" s="5"/>
    </row>
    <row r="591" ht="15.75" customHeight="1">
      <c r="D591" s="5"/>
    </row>
    <row r="592" ht="15.75" customHeight="1">
      <c r="D592" s="5"/>
    </row>
    <row r="593" ht="15.75" customHeight="1">
      <c r="D593" s="5"/>
    </row>
    <row r="594" ht="15.75" customHeight="1">
      <c r="D594" s="5"/>
    </row>
    <row r="595" ht="15.75" customHeight="1">
      <c r="D595" s="5"/>
    </row>
    <row r="596" ht="15.75" customHeight="1">
      <c r="D596" s="5"/>
    </row>
    <row r="597" ht="15.75" customHeight="1">
      <c r="D597" s="5"/>
    </row>
    <row r="598" ht="15.75" customHeight="1">
      <c r="D598" s="5"/>
    </row>
    <row r="599" ht="15.75" customHeight="1">
      <c r="D599" s="5"/>
    </row>
    <row r="600" ht="15.75" customHeight="1">
      <c r="D600" s="5"/>
    </row>
    <row r="601" ht="15.75" customHeight="1">
      <c r="D601" s="5"/>
    </row>
    <row r="602" ht="15.75" customHeight="1">
      <c r="D602" s="5"/>
    </row>
    <row r="603" ht="15.75" customHeight="1">
      <c r="D603" s="5"/>
    </row>
    <row r="604" ht="15.75" customHeight="1">
      <c r="D604" s="5"/>
    </row>
    <row r="605" ht="15.75" customHeight="1">
      <c r="D605" s="5"/>
    </row>
    <row r="606" ht="15.75" customHeight="1">
      <c r="D606" s="5"/>
    </row>
    <row r="607" ht="15.75" customHeight="1">
      <c r="D607" s="5"/>
    </row>
    <row r="608" ht="15.75" customHeight="1">
      <c r="D608" s="5"/>
    </row>
    <row r="609" ht="15.75" customHeight="1">
      <c r="D609" s="5"/>
    </row>
    <row r="610" ht="15.75" customHeight="1">
      <c r="D610" s="5"/>
    </row>
    <row r="611" ht="15.75" customHeight="1">
      <c r="D611" s="5"/>
    </row>
    <row r="612" ht="15.75" customHeight="1">
      <c r="D612" s="5"/>
    </row>
    <row r="613" ht="15.75" customHeight="1">
      <c r="D613" s="5"/>
    </row>
    <row r="614" ht="15.75" customHeight="1">
      <c r="D614" s="5"/>
    </row>
    <row r="615" ht="15.75" customHeight="1">
      <c r="D615" s="5"/>
    </row>
    <row r="616" ht="15.75" customHeight="1">
      <c r="D616" s="5"/>
    </row>
    <row r="617" ht="15.75" customHeight="1">
      <c r="D617" s="5"/>
    </row>
    <row r="618" ht="15.75" customHeight="1">
      <c r="D618" s="5"/>
    </row>
    <row r="619" ht="15.75" customHeight="1">
      <c r="D619" s="5"/>
    </row>
    <row r="620" ht="15.75" customHeight="1">
      <c r="D620" s="5"/>
    </row>
    <row r="621" ht="15.75" customHeight="1">
      <c r="D621" s="5"/>
    </row>
    <row r="622" ht="15.75" customHeight="1">
      <c r="D622" s="5"/>
    </row>
    <row r="623" ht="15.75" customHeight="1">
      <c r="D623" s="5"/>
    </row>
    <row r="624" ht="15.75" customHeight="1">
      <c r="D624" s="5"/>
    </row>
    <row r="625" ht="15.75" customHeight="1">
      <c r="D625" s="5"/>
    </row>
    <row r="626" ht="15.75" customHeight="1">
      <c r="D626" s="5"/>
    </row>
    <row r="627" ht="15.75" customHeight="1">
      <c r="D627" s="5"/>
    </row>
    <row r="628" ht="15.75" customHeight="1">
      <c r="D628" s="5"/>
    </row>
    <row r="629" ht="15.75" customHeight="1">
      <c r="D629" s="5"/>
    </row>
    <row r="630" ht="15.75" customHeight="1">
      <c r="D630" s="5"/>
    </row>
    <row r="631" ht="15.75" customHeight="1">
      <c r="D631" s="5"/>
    </row>
    <row r="632" ht="15.75" customHeight="1">
      <c r="D632" s="5"/>
    </row>
    <row r="633" ht="15.75" customHeight="1">
      <c r="D633" s="5"/>
    </row>
    <row r="634" ht="15.75" customHeight="1">
      <c r="D634" s="5"/>
    </row>
    <row r="635" ht="15.75" customHeight="1">
      <c r="D635" s="5"/>
    </row>
    <row r="636" ht="15.75" customHeight="1">
      <c r="D636" s="5"/>
    </row>
    <row r="637" ht="15.75" customHeight="1">
      <c r="D637" s="5"/>
    </row>
    <row r="638" ht="15.75" customHeight="1">
      <c r="D638" s="5"/>
    </row>
    <row r="639" ht="15.75" customHeight="1">
      <c r="D639" s="5"/>
    </row>
    <row r="640" ht="15.75" customHeight="1">
      <c r="D640" s="5"/>
    </row>
    <row r="641" ht="15.75" customHeight="1">
      <c r="D641" s="5"/>
    </row>
    <row r="642" ht="15.75" customHeight="1">
      <c r="D642" s="5"/>
    </row>
    <row r="643" ht="15.75" customHeight="1">
      <c r="D643" s="5"/>
    </row>
    <row r="644" ht="15.75" customHeight="1">
      <c r="D644" s="5"/>
    </row>
    <row r="645" ht="15.75" customHeight="1">
      <c r="D645" s="5"/>
    </row>
    <row r="646" ht="15.75" customHeight="1">
      <c r="D646" s="5"/>
    </row>
    <row r="647" ht="15.75" customHeight="1">
      <c r="D647" s="5"/>
    </row>
    <row r="648" ht="15.75" customHeight="1">
      <c r="D648" s="5"/>
    </row>
    <row r="649" ht="15.75" customHeight="1">
      <c r="D649" s="5"/>
    </row>
    <row r="650" ht="15.75" customHeight="1">
      <c r="D650" s="5"/>
    </row>
    <row r="651" ht="15.75" customHeight="1">
      <c r="D651" s="5"/>
    </row>
    <row r="652" ht="15.75" customHeight="1">
      <c r="D652" s="5"/>
    </row>
    <row r="653" ht="15.75" customHeight="1">
      <c r="D653" s="5"/>
    </row>
    <row r="654" ht="15.75" customHeight="1">
      <c r="D654" s="5"/>
    </row>
    <row r="655" ht="15.75" customHeight="1">
      <c r="D655" s="5"/>
    </row>
    <row r="656" ht="15.75" customHeight="1">
      <c r="D656" s="5"/>
    </row>
    <row r="657" ht="15.75" customHeight="1">
      <c r="D657" s="5"/>
    </row>
    <row r="658" ht="15.75" customHeight="1">
      <c r="D658" s="5"/>
    </row>
    <row r="659" ht="15.75" customHeight="1">
      <c r="D659" s="5"/>
    </row>
    <row r="660" ht="15.75" customHeight="1">
      <c r="D660" s="5"/>
    </row>
    <row r="661" ht="15.75" customHeight="1">
      <c r="D661" s="5"/>
    </row>
    <row r="662" ht="15.75" customHeight="1">
      <c r="D662" s="5"/>
    </row>
    <row r="663" ht="15.75" customHeight="1">
      <c r="D663" s="5"/>
    </row>
    <row r="664" ht="15.75" customHeight="1">
      <c r="D664" s="5"/>
    </row>
    <row r="665" ht="15.75" customHeight="1">
      <c r="D665" s="5"/>
    </row>
    <row r="666" ht="15.75" customHeight="1">
      <c r="D666" s="5"/>
    </row>
    <row r="667" ht="15.75" customHeight="1">
      <c r="D667" s="5"/>
    </row>
    <row r="668" ht="15.75" customHeight="1">
      <c r="D668" s="5"/>
    </row>
    <row r="669" ht="15.75" customHeight="1">
      <c r="D669" s="5"/>
    </row>
    <row r="670" ht="15.75" customHeight="1">
      <c r="D670" s="5"/>
    </row>
    <row r="671" ht="15.75" customHeight="1">
      <c r="D671" s="5"/>
    </row>
    <row r="672" ht="15.75" customHeight="1">
      <c r="D672" s="5"/>
    </row>
    <row r="673" ht="15.75" customHeight="1">
      <c r="D673" s="5"/>
    </row>
    <row r="674" ht="15.75" customHeight="1">
      <c r="D674" s="5"/>
    </row>
    <row r="675" ht="15.75" customHeight="1">
      <c r="D675" s="5"/>
    </row>
    <row r="676" ht="15.75" customHeight="1">
      <c r="D676" s="5"/>
    </row>
    <row r="677" ht="15.75" customHeight="1">
      <c r="D677" s="5"/>
    </row>
    <row r="678" ht="15.75" customHeight="1">
      <c r="D678" s="5"/>
    </row>
    <row r="679" ht="15.75" customHeight="1">
      <c r="D679" s="5"/>
    </row>
    <row r="680" ht="15.75" customHeight="1">
      <c r="D680" s="5"/>
    </row>
    <row r="681" ht="15.75" customHeight="1">
      <c r="D681" s="5"/>
    </row>
    <row r="682" ht="15.75" customHeight="1">
      <c r="D682" s="5"/>
    </row>
    <row r="683" ht="15.75" customHeight="1">
      <c r="D683" s="5"/>
    </row>
    <row r="684" ht="15.75" customHeight="1">
      <c r="D684" s="5"/>
    </row>
    <row r="685" ht="15.75" customHeight="1">
      <c r="D685" s="5"/>
    </row>
    <row r="686" ht="15.75" customHeight="1">
      <c r="D686" s="5"/>
    </row>
    <row r="687" ht="15.75" customHeight="1">
      <c r="D687" s="5"/>
    </row>
    <row r="688" ht="15.75" customHeight="1">
      <c r="D688" s="5"/>
    </row>
    <row r="689" ht="15.75" customHeight="1">
      <c r="D689" s="5"/>
    </row>
    <row r="690" ht="15.75" customHeight="1">
      <c r="D690" s="5"/>
    </row>
    <row r="691" ht="15.75" customHeight="1">
      <c r="D691" s="5"/>
    </row>
    <row r="692" ht="15.75" customHeight="1">
      <c r="D692" s="5"/>
    </row>
    <row r="693" ht="15.75" customHeight="1">
      <c r="D693" s="5"/>
    </row>
    <row r="694" ht="15.75" customHeight="1">
      <c r="D694" s="5"/>
    </row>
    <row r="695" ht="15.75" customHeight="1">
      <c r="D695" s="5"/>
    </row>
    <row r="696" ht="15.75" customHeight="1">
      <c r="D696" s="5"/>
    </row>
    <row r="697" ht="15.75" customHeight="1">
      <c r="D697" s="5"/>
    </row>
    <row r="698" ht="15.75" customHeight="1">
      <c r="D698" s="5"/>
    </row>
    <row r="699" ht="15.75" customHeight="1">
      <c r="D699" s="5"/>
    </row>
    <row r="700" ht="15.75" customHeight="1">
      <c r="D700" s="5"/>
    </row>
    <row r="701" ht="15.75" customHeight="1">
      <c r="D701" s="5"/>
    </row>
    <row r="702" ht="15.75" customHeight="1">
      <c r="D702" s="5"/>
    </row>
    <row r="703" ht="15.75" customHeight="1">
      <c r="D703" s="5"/>
    </row>
    <row r="704" ht="15.75" customHeight="1">
      <c r="D704" s="5"/>
    </row>
    <row r="705" ht="15.75" customHeight="1">
      <c r="D705" s="5"/>
    </row>
    <row r="706" ht="15.75" customHeight="1">
      <c r="D706" s="5"/>
    </row>
    <row r="707" ht="15.75" customHeight="1">
      <c r="D707" s="5"/>
    </row>
    <row r="708" ht="15.75" customHeight="1">
      <c r="D708" s="5"/>
    </row>
    <row r="709" ht="15.75" customHeight="1">
      <c r="D709" s="5"/>
    </row>
    <row r="710" ht="15.75" customHeight="1">
      <c r="D710" s="5"/>
    </row>
    <row r="711" ht="15.75" customHeight="1">
      <c r="D711" s="5"/>
    </row>
    <row r="712" ht="15.75" customHeight="1">
      <c r="D712" s="5"/>
    </row>
    <row r="713" ht="15.75" customHeight="1">
      <c r="D713" s="5"/>
    </row>
    <row r="714" ht="15.75" customHeight="1">
      <c r="D714" s="5"/>
    </row>
    <row r="715" ht="15.75" customHeight="1">
      <c r="D715" s="5"/>
    </row>
    <row r="716" ht="15.75" customHeight="1">
      <c r="D716" s="5"/>
    </row>
    <row r="717" ht="15.75" customHeight="1">
      <c r="D717" s="5"/>
    </row>
    <row r="718" ht="15.75" customHeight="1">
      <c r="D718" s="5"/>
    </row>
    <row r="719" ht="15.75" customHeight="1">
      <c r="D719" s="5"/>
    </row>
    <row r="720" ht="15.75" customHeight="1">
      <c r="D720" s="5"/>
    </row>
    <row r="721" ht="15.75" customHeight="1">
      <c r="D721" s="5"/>
    </row>
    <row r="722" ht="15.75" customHeight="1">
      <c r="D722" s="5"/>
    </row>
    <row r="723" ht="15.75" customHeight="1">
      <c r="D723" s="5"/>
    </row>
    <row r="724" ht="15.75" customHeight="1">
      <c r="D724" s="5"/>
    </row>
    <row r="725" ht="15.75" customHeight="1">
      <c r="D725" s="5"/>
    </row>
    <row r="726" ht="15.75" customHeight="1">
      <c r="D726" s="5"/>
    </row>
    <row r="727" ht="15.75" customHeight="1">
      <c r="D727" s="5"/>
    </row>
    <row r="728" ht="15.75" customHeight="1">
      <c r="D728" s="5"/>
    </row>
    <row r="729" ht="15.75" customHeight="1">
      <c r="D729" s="5"/>
    </row>
    <row r="730" ht="15.75" customHeight="1">
      <c r="D730" s="5"/>
    </row>
    <row r="731" ht="15.75" customHeight="1">
      <c r="D731" s="5"/>
    </row>
    <row r="732" ht="15.75" customHeight="1">
      <c r="D732" s="5"/>
    </row>
    <row r="733" ht="15.75" customHeight="1">
      <c r="D733" s="5"/>
    </row>
    <row r="734" ht="15.75" customHeight="1">
      <c r="D734" s="5"/>
    </row>
    <row r="735" ht="15.75" customHeight="1">
      <c r="D735" s="5"/>
    </row>
    <row r="736" ht="15.75" customHeight="1">
      <c r="D736" s="5"/>
    </row>
    <row r="737" ht="15.75" customHeight="1">
      <c r="D737" s="5"/>
    </row>
    <row r="738" ht="15.75" customHeight="1">
      <c r="D738" s="5"/>
    </row>
    <row r="739" ht="15.75" customHeight="1">
      <c r="D739" s="5"/>
    </row>
    <row r="740" ht="15.75" customHeight="1">
      <c r="D740" s="5"/>
    </row>
    <row r="741" ht="15.75" customHeight="1">
      <c r="D741" s="5"/>
    </row>
    <row r="742" ht="15.75" customHeight="1">
      <c r="D742" s="5"/>
    </row>
    <row r="743" ht="15.75" customHeight="1">
      <c r="D743" s="5"/>
    </row>
    <row r="744" ht="15.75" customHeight="1">
      <c r="D744" s="5"/>
    </row>
    <row r="745" ht="15.75" customHeight="1">
      <c r="D745" s="5"/>
    </row>
    <row r="746" ht="15.75" customHeight="1">
      <c r="D746" s="5"/>
    </row>
    <row r="747" ht="15.75" customHeight="1">
      <c r="D747" s="5"/>
    </row>
    <row r="748" ht="15.75" customHeight="1">
      <c r="D748" s="5"/>
    </row>
    <row r="749" ht="15.75" customHeight="1">
      <c r="D749" s="5"/>
    </row>
    <row r="750" ht="15.75" customHeight="1">
      <c r="D750" s="5"/>
    </row>
    <row r="751" ht="15.75" customHeight="1">
      <c r="D751" s="5"/>
    </row>
    <row r="752" ht="15.75" customHeight="1">
      <c r="D752" s="5"/>
    </row>
    <row r="753" ht="15.75" customHeight="1">
      <c r="D753" s="5"/>
    </row>
    <row r="754" ht="15.75" customHeight="1">
      <c r="D754" s="5"/>
    </row>
    <row r="755" ht="15.75" customHeight="1">
      <c r="D755" s="5"/>
    </row>
    <row r="756" ht="15.75" customHeight="1">
      <c r="D756" s="5"/>
    </row>
    <row r="757" ht="15.75" customHeight="1">
      <c r="D757" s="5"/>
    </row>
    <row r="758" ht="15.75" customHeight="1">
      <c r="D758" s="5"/>
    </row>
    <row r="759" ht="15.75" customHeight="1">
      <c r="D759" s="5"/>
    </row>
    <row r="760" ht="15.75" customHeight="1">
      <c r="D760" s="5"/>
    </row>
    <row r="761" ht="15.75" customHeight="1">
      <c r="D761" s="5"/>
    </row>
    <row r="762" ht="15.75" customHeight="1">
      <c r="D762" s="5"/>
    </row>
    <row r="763" ht="15.75" customHeight="1">
      <c r="D763" s="5"/>
    </row>
    <row r="764" ht="15.75" customHeight="1">
      <c r="D764" s="5"/>
    </row>
    <row r="765" ht="15.75" customHeight="1">
      <c r="D765" s="5"/>
    </row>
    <row r="766" ht="15.75" customHeight="1">
      <c r="D766" s="5"/>
    </row>
    <row r="767" ht="15.75" customHeight="1">
      <c r="D767" s="5"/>
    </row>
    <row r="768" ht="15.75" customHeight="1">
      <c r="D768" s="5"/>
    </row>
    <row r="769" ht="15.75" customHeight="1">
      <c r="D769" s="5"/>
    </row>
    <row r="770" ht="15.75" customHeight="1">
      <c r="D770" s="5"/>
    </row>
    <row r="771" ht="15.75" customHeight="1">
      <c r="D771" s="5"/>
    </row>
    <row r="772" ht="15.75" customHeight="1">
      <c r="D772" s="5"/>
    </row>
    <row r="773" ht="15.75" customHeight="1">
      <c r="D773" s="5"/>
    </row>
    <row r="774" ht="15.75" customHeight="1">
      <c r="D774" s="5"/>
    </row>
    <row r="775" ht="15.75" customHeight="1">
      <c r="D775" s="5"/>
    </row>
    <row r="776" ht="15.75" customHeight="1">
      <c r="D776" s="5"/>
    </row>
    <row r="777" ht="15.75" customHeight="1">
      <c r="D777" s="5"/>
    </row>
    <row r="778" ht="15.75" customHeight="1">
      <c r="D778" s="5"/>
    </row>
    <row r="779" ht="15.75" customHeight="1">
      <c r="D779" s="5"/>
    </row>
    <row r="780" ht="15.75" customHeight="1">
      <c r="D780" s="5"/>
    </row>
    <row r="781" ht="15.75" customHeight="1">
      <c r="D781" s="5"/>
    </row>
    <row r="782" ht="15.75" customHeight="1">
      <c r="D782" s="5"/>
    </row>
    <row r="783" ht="15.75" customHeight="1">
      <c r="D783" s="5"/>
    </row>
    <row r="784" ht="15.75" customHeight="1">
      <c r="D784" s="5"/>
    </row>
    <row r="785" ht="15.75" customHeight="1">
      <c r="D785" s="5"/>
    </row>
    <row r="786" ht="15.75" customHeight="1">
      <c r="D786" s="5"/>
    </row>
    <row r="787" ht="15.75" customHeight="1">
      <c r="D787" s="5"/>
    </row>
    <row r="788" ht="15.75" customHeight="1">
      <c r="D788" s="5"/>
    </row>
    <row r="789" ht="15.75" customHeight="1">
      <c r="D789" s="5"/>
    </row>
    <row r="790" ht="15.75" customHeight="1">
      <c r="D790" s="5"/>
    </row>
    <row r="791" ht="15.75" customHeight="1">
      <c r="D791" s="5"/>
    </row>
    <row r="792" ht="15.75" customHeight="1">
      <c r="D792" s="5"/>
    </row>
    <row r="793" ht="15.75" customHeight="1">
      <c r="D793" s="5"/>
    </row>
    <row r="794" ht="15.75" customHeight="1">
      <c r="D794" s="5"/>
    </row>
    <row r="795" ht="15.75" customHeight="1">
      <c r="D795" s="5"/>
    </row>
    <row r="796" ht="15.75" customHeight="1">
      <c r="D796" s="5"/>
    </row>
    <row r="797" ht="15.75" customHeight="1">
      <c r="D797" s="5"/>
    </row>
    <row r="798" ht="15.75" customHeight="1">
      <c r="D798" s="5"/>
    </row>
    <row r="799" ht="15.75" customHeight="1">
      <c r="D799" s="5"/>
    </row>
    <row r="800" ht="15.75" customHeight="1">
      <c r="D800" s="5"/>
    </row>
    <row r="801" ht="15.75" customHeight="1">
      <c r="D801" s="5"/>
    </row>
    <row r="802" ht="15.75" customHeight="1">
      <c r="D802" s="5"/>
    </row>
    <row r="803" ht="15.75" customHeight="1">
      <c r="D803" s="5"/>
    </row>
    <row r="804" ht="15.75" customHeight="1">
      <c r="D804" s="5"/>
    </row>
    <row r="805" ht="15.75" customHeight="1">
      <c r="D805" s="5"/>
    </row>
    <row r="806" ht="15.75" customHeight="1">
      <c r="D806" s="5"/>
    </row>
    <row r="807" ht="15.75" customHeight="1">
      <c r="D807" s="5"/>
    </row>
    <row r="808" ht="15.75" customHeight="1">
      <c r="D808" s="5"/>
    </row>
    <row r="809" ht="15.75" customHeight="1">
      <c r="D809" s="5"/>
    </row>
    <row r="810" ht="15.75" customHeight="1">
      <c r="D810" s="5"/>
    </row>
    <row r="811" ht="15.75" customHeight="1">
      <c r="D811" s="5"/>
    </row>
    <row r="812" ht="15.75" customHeight="1">
      <c r="D812" s="5"/>
    </row>
    <row r="813" ht="15.75" customHeight="1">
      <c r="D813" s="5"/>
    </row>
    <row r="814" ht="15.75" customHeight="1">
      <c r="D814" s="5"/>
    </row>
    <row r="815" ht="15.75" customHeight="1">
      <c r="D815" s="5"/>
    </row>
    <row r="816" ht="15.75" customHeight="1">
      <c r="D816" s="5"/>
    </row>
    <row r="817" ht="15.75" customHeight="1">
      <c r="D817" s="5"/>
    </row>
    <row r="818" ht="15.75" customHeight="1">
      <c r="D818" s="5"/>
    </row>
    <row r="819" ht="15.75" customHeight="1">
      <c r="D819" s="5"/>
    </row>
    <row r="820" ht="15.75" customHeight="1">
      <c r="D820" s="5"/>
    </row>
    <row r="821" ht="15.75" customHeight="1">
      <c r="D821" s="5"/>
    </row>
    <row r="822" ht="15.75" customHeight="1">
      <c r="D822" s="5"/>
    </row>
    <row r="823" ht="15.75" customHeight="1">
      <c r="D823" s="5"/>
    </row>
    <row r="824" ht="15.75" customHeight="1">
      <c r="D824" s="5"/>
    </row>
    <row r="825" ht="15.75" customHeight="1">
      <c r="D825" s="5"/>
    </row>
    <row r="826" ht="15.75" customHeight="1">
      <c r="D826" s="5"/>
    </row>
    <row r="827" ht="15.75" customHeight="1">
      <c r="D827" s="5"/>
    </row>
    <row r="828" ht="15.75" customHeight="1">
      <c r="D828" s="5"/>
    </row>
    <row r="829" ht="15.75" customHeight="1">
      <c r="D829" s="5"/>
    </row>
    <row r="830" ht="15.75" customHeight="1">
      <c r="D830" s="5"/>
    </row>
    <row r="831" ht="15.75" customHeight="1">
      <c r="D831" s="5"/>
    </row>
    <row r="832" ht="15.75" customHeight="1">
      <c r="D832" s="5"/>
    </row>
    <row r="833" ht="15.75" customHeight="1">
      <c r="D833" s="5"/>
    </row>
    <row r="834" ht="15.75" customHeight="1">
      <c r="D834" s="5"/>
    </row>
    <row r="835" ht="15.75" customHeight="1">
      <c r="D835" s="5"/>
    </row>
    <row r="836" ht="15.75" customHeight="1">
      <c r="D836" s="5"/>
    </row>
    <row r="837" ht="15.75" customHeight="1">
      <c r="D837" s="5"/>
    </row>
    <row r="838" ht="15.75" customHeight="1">
      <c r="D838" s="5"/>
    </row>
    <row r="839" ht="15.75" customHeight="1">
      <c r="D839" s="5"/>
    </row>
    <row r="840" ht="15.75" customHeight="1">
      <c r="D840" s="5"/>
    </row>
    <row r="841" ht="15.75" customHeight="1">
      <c r="D841" s="5"/>
    </row>
    <row r="842" ht="15.75" customHeight="1">
      <c r="D842" s="5"/>
    </row>
    <row r="843" ht="15.75" customHeight="1">
      <c r="D843" s="5"/>
    </row>
    <row r="844" ht="15.75" customHeight="1">
      <c r="D844" s="5"/>
    </row>
    <row r="845" ht="15.75" customHeight="1">
      <c r="D845" s="5"/>
    </row>
    <row r="846" ht="15.75" customHeight="1">
      <c r="D846" s="5"/>
    </row>
    <row r="847" ht="15.75" customHeight="1">
      <c r="D847" s="5"/>
    </row>
    <row r="848" ht="15.75" customHeight="1">
      <c r="D848" s="5"/>
    </row>
    <row r="849" ht="15.75" customHeight="1">
      <c r="D849" s="5"/>
    </row>
    <row r="850" ht="15.75" customHeight="1">
      <c r="D850" s="5"/>
    </row>
    <row r="851" ht="15.75" customHeight="1">
      <c r="D851" s="5"/>
    </row>
    <row r="852" ht="15.75" customHeight="1">
      <c r="D852" s="5"/>
    </row>
    <row r="853" ht="15.75" customHeight="1">
      <c r="D853" s="5"/>
    </row>
    <row r="854" ht="15.75" customHeight="1">
      <c r="D854" s="5"/>
    </row>
    <row r="855" ht="15.75" customHeight="1">
      <c r="D855" s="5"/>
    </row>
    <row r="856" ht="15.75" customHeight="1">
      <c r="D856" s="5"/>
    </row>
    <row r="857" ht="15.75" customHeight="1">
      <c r="D857" s="5"/>
    </row>
    <row r="858" ht="15.75" customHeight="1">
      <c r="D858" s="5"/>
    </row>
    <row r="859" ht="15.75" customHeight="1">
      <c r="D859" s="5"/>
    </row>
    <row r="860" ht="15.75" customHeight="1">
      <c r="D860" s="5"/>
    </row>
    <row r="861" ht="15.75" customHeight="1">
      <c r="D861" s="5"/>
    </row>
    <row r="862" ht="15.75" customHeight="1">
      <c r="D862" s="5"/>
    </row>
    <row r="863" ht="15.75" customHeight="1">
      <c r="D863" s="5"/>
    </row>
    <row r="864" ht="15.75" customHeight="1">
      <c r="D864" s="5"/>
    </row>
    <row r="865" ht="15.75" customHeight="1">
      <c r="D865" s="5"/>
    </row>
    <row r="866" ht="15.75" customHeight="1">
      <c r="D866" s="5"/>
    </row>
    <row r="867" ht="15.75" customHeight="1">
      <c r="D867" s="5"/>
    </row>
    <row r="868" ht="15.75" customHeight="1">
      <c r="D868" s="5"/>
    </row>
    <row r="869" ht="15.75" customHeight="1">
      <c r="D869" s="5"/>
    </row>
    <row r="870" ht="15.75" customHeight="1">
      <c r="D870" s="5"/>
    </row>
    <row r="871" ht="15.75" customHeight="1">
      <c r="D871" s="5"/>
    </row>
    <row r="872" ht="15.75" customHeight="1">
      <c r="D872" s="5"/>
    </row>
    <row r="873" ht="15.75" customHeight="1">
      <c r="D873" s="5"/>
    </row>
    <row r="874" ht="15.75" customHeight="1">
      <c r="D874" s="5"/>
    </row>
    <row r="875" ht="15.75" customHeight="1">
      <c r="D875" s="5"/>
    </row>
    <row r="876" ht="15.75" customHeight="1">
      <c r="D876" s="5"/>
    </row>
    <row r="877" ht="15.75" customHeight="1">
      <c r="D877" s="5"/>
    </row>
    <row r="878" ht="15.75" customHeight="1">
      <c r="D878" s="5"/>
    </row>
    <row r="879" ht="15.75" customHeight="1">
      <c r="D879" s="5"/>
    </row>
    <row r="880" ht="15.75" customHeight="1">
      <c r="D880" s="5"/>
    </row>
    <row r="881" ht="15.75" customHeight="1">
      <c r="D881" s="5"/>
    </row>
    <row r="882" ht="15.75" customHeight="1">
      <c r="D882" s="5"/>
    </row>
    <row r="883" ht="15.75" customHeight="1">
      <c r="D883" s="5"/>
    </row>
    <row r="884" ht="15.75" customHeight="1">
      <c r="D884" s="5"/>
    </row>
    <row r="885" ht="15.75" customHeight="1">
      <c r="D885" s="5"/>
    </row>
    <row r="886" ht="15.75" customHeight="1">
      <c r="D886" s="5"/>
    </row>
    <row r="887" ht="15.75" customHeight="1">
      <c r="D887" s="5"/>
    </row>
    <row r="888" ht="15.75" customHeight="1">
      <c r="D888" s="5"/>
    </row>
    <row r="889" ht="15.75" customHeight="1">
      <c r="D889" s="5"/>
    </row>
    <row r="890" ht="15.75" customHeight="1">
      <c r="D890" s="5"/>
    </row>
    <row r="891" ht="15.75" customHeight="1">
      <c r="D891" s="5"/>
    </row>
    <row r="892" ht="15.75" customHeight="1">
      <c r="D892" s="5"/>
    </row>
    <row r="893" ht="15.75" customHeight="1">
      <c r="D893" s="5"/>
    </row>
    <row r="894" ht="15.75" customHeight="1">
      <c r="D894" s="5"/>
    </row>
    <row r="895" ht="15.75" customHeight="1">
      <c r="D895" s="5"/>
    </row>
    <row r="896" ht="15.75" customHeight="1">
      <c r="D896" s="5"/>
    </row>
    <row r="897" ht="15.75" customHeight="1">
      <c r="D897" s="5"/>
    </row>
    <row r="898" ht="15.75" customHeight="1">
      <c r="D898" s="5"/>
    </row>
    <row r="899" ht="15.75" customHeight="1">
      <c r="D899" s="5"/>
    </row>
    <row r="900" ht="15.75" customHeight="1">
      <c r="D900" s="5"/>
    </row>
    <row r="901" ht="15.75" customHeight="1">
      <c r="D901" s="5"/>
    </row>
    <row r="902" ht="15.75" customHeight="1">
      <c r="D902" s="5"/>
    </row>
    <row r="903" ht="15.75" customHeight="1">
      <c r="D903" s="5"/>
    </row>
    <row r="904" ht="15.75" customHeight="1">
      <c r="D904" s="5"/>
    </row>
    <row r="905" ht="15.75" customHeight="1">
      <c r="D905" s="5"/>
    </row>
    <row r="906" ht="15.75" customHeight="1">
      <c r="D906" s="5"/>
    </row>
    <row r="907" ht="15.75" customHeight="1">
      <c r="D907" s="5"/>
    </row>
    <row r="908" ht="15.75" customHeight="1">
      <c r="D908" s="5"/>
    </row>
    <row r="909" ht="15.75" customHeight="1">
      <c r="D909" s="5"/>
    </row>
    <row r="910" ht="15.75" customHeight="1">
      <c r="D910" s="5"/>
    </row>
    <row r="911" ht="15.75" customHeight="1">
      <c r="D911" s="5"/>
    </row>
    <row r="912" ht="15.75" customHeight="1">
      <c r="D912" s="5"/>
    </row>
    <row r="913" ht="15.75" customHeight="1">
      <c r="D913" s="5"/>
    </row>
    <row r="914" ht="15.75" customHeight="1">
      <c r="D914" s="5"/>
    </row>
    <row r="915" ht="15.75" customHeight="1">
      <c r="D915" s="5"/>
    </row>
    <row r="916" ht="15.75" customHeight="1">
      <c r="D916" s="5"/>
    </row>
    <row r="917" ht="15.75" customHeight="1">
      <c r="D917" s="5"/>
    </row>
    <row r="918" ht="15.75" customHeight="1">
      <c r="D918" s="5"/>
    </row>
    <row r="919" ht="15.75" customHeight="1">
      <c r="D919" s="5"/>
    </row>
    <row r="920" ht="15.75" customHeight="1">
      <c r="D920" s="5"/>
    </row>
    <row r="921" ht="15.75" customHeight="1">
      <c r="D921" s="5"/>
    </row>
    <row r="922" ht="15.75" customHeight="1">
      <c r="D922" s="5"/>
    </row>
    <row r="923" ht="15.75" customHeight="1">
      <c r="D923" s="5"/>
    </row>
    <row r="924" ht="15.75" customHeight="1">
      <c r="D924" s="5"/>
    </row>
    <row r="925" ht="15.75" customHeight="1">
      <c r="D925" s="5"/>
    </row>
    <row r="926" ht="15.75" customHeight="1">
      <c r="D926" s="5"/>
    </row>
    <row r="927" ht="15.75" customHeight="1">
      <c r="D927" s="5"/>
    </row>
    <row r="928" ht="15.75" customHeight="1">
      <c r="D928" s="5"/>
    </row>
    <row r="929" ht="15.75" customHeight="1">
      <c r="D929" s="5"/>
    </row>
    <row r="930" ht="15.75" customHeight="1">
      <c r="D930" s="5"/>
    </row>
    <row r="931" ht="15.75" customHeight="1">
      <c r="D931" s="5"/>
    </row>
    <row r="932" ht="15.75" customHeight="1">
      <c r="D932" s="5"/>
    </row>
    <row r="933" ht="15.75" customHeight="1">
      <c r="D933" s="5"/>
    </row>
    <row r="934" ht="15.75" customHeight="1">
      <c r="D934" s="5"/>
    </row>
    <row r="935" ht="15.75" customHeight="1">
      <c r="D935" s="5"/>
    </row>
    <row r="936" ht="15.75" customHeight="1">
      <c r="D936" s="5"/>
    </row>
    <row r="937" ht="15.75" customHeight="1">
      <c r="D937" s="5"/>
    </row>
    <row r="938" ht="15.75" customHeight="1">
      <c r="D938" s="5"/>
    </row>
    <row r="939" ht="15.75" customHeight="1">
      <c r="D939" s="5"/>
    </row>
    <row r="940" ht="15.75" customHeight="1">
      <c r="D940" s="5"/>
    </row>
    <row r="941" ht="15.75" customHeight="1">
      <c r="D941" s="5"/>
    </row>
    <row r="942" ht="15.75" customHeight="1">
      <c r="D942" s="5"/>
    </row>
    <row r="943" ht="15.75" customHeight="1">
      <c r="D943" s="5"/>
    </row>
    <row r="944" ht="15.75" customHeight="1">
      <c r="D944" s="5"/>
    </row>
    <row r="945" ht="15.75" customHeight="1">
      <c r="D945" s="5"/>
    </row>
    <row r="946" ht="15.75" customHeight="1">
      <c r="D946" s="5"/>
    </row>
    <row r="947" ht="15.75" customHeight="1">
      <c r="D947" s="5"/>
    </row>
    <row r="948" ht="15.75" customHeight="1">
      <c r="D948" s="5"/>
    </row>
    <row r="949" ht="15.75" customHeight="1">
      <c r="D949" s="5"/>
    </row>
    <row r="950" ht="15.75" customHeight="1">
      <c r="D950" s="5"/>
    </row>
    <row r="951" ht="15.75" customHeight="1">
      <c r="D951" s="5"/>
    </row>
    <row r="952" ht="15.75" customHeight="1">
      <c r="D952" s="5"/>
    </row>
    <row r="953" ht="15.75" customHeight="1">
      <c r="D953" s="5"/>
    </row>
    <row r="954" ht="15.75" customHeight="1">
      <c r="D954" s="5"/>
    </row>
    <row r="955" ht="15.75" customHeight="1">
      <c r="D955" s="5"/>
    </row>
    <row r="956" ht="15.75" customHeight="1">
      <c r="D956" s="5"/>
    </row>
    <row r="957" ht="15.75" customHeight="1">
      <c r="D957" s="5"/>
    </row>
    <row r="958" ht="15.75" customHeight="1">
      <c r="D958" s="5"/>
    </row>
    <row r="959" ht="15.75" customHeight="1">
      <c r="D959" s="5"/>
    </row>
    <row r="960" ht="15.75" customHeight="1">
      <c r="D960" s="5"/>
    </row>
    <row r="961" ht="15.75" customHeight="1">
      <c r="D961" s="5"/>
    </row>
    <row r="962" ht="15.75" customHeight="1">
      <c r="D962" s="5"/>
    </row>
    <row r="963" ht="15.75" customHeight="1">
      <c r="D963" s="5"/>
    </row>
    <row r="964" ht="15.75" customHeight="1">
      <c r="D964" s="5"/>
    </row>
    <row r="965" ht="15.75" customHeight="1">
      <c r="D965" s="5"/>
    </row>
    <row r="966" ht="15.75" customHeight="1">
      <c r="D966" s="5"/>
    </row>
    <row r="967" ht="15.75" customHeight="1">
      <c r="D967" s="5"/>
    </row>
    <row r="968" ht="15.75" customHeight="1">
      <c r="D968" s="5"/>
    </row>
    <row r="969" ht="15.75" customHeight="1">
      <c r="D969" s="5"/>
    </row>
    <row r="970" ht="15.75" customHeight="1">
      <c r="D970" s="5"/>
    </row>
    <row r="971" ht="15.75" customHeight="1">
      <c r="D971" s="5"/>
    </row>
    <row r="972" ht="15.75" customHeight="1">
      <c r="D972" s="5"/>
    </row>
    <row r="973" ht="15.75" customHeight="1">
      <c r="D973" s="5"/>
    </row>
    <row r="974" ht="15.75" customHeight="1">
      <c r="D974" s="5"/>
    </row>
    <row r="975" ht="15.75" customHeight="1">
      <c r="D975" s="5"/>
    </row>
    <row r="976" ht="15.75" customHeight="1">
      <c r="D976" s="5"/>
    </row>
    <row r="977" ht="15.75" customHeight="1">
      <c r="D977" s="5"/>
    </row>
    <row r="978" ht="15.75" customHeight="1">
      <c r="D978" s="5"/>
    </row>
    <row r="979" ht="15.75" customHeight="1">
      <c r="D979" s="5"/>
    </row>
    <row r="980" ht="15.75" customHeight="1">
      <c r="D980" s="5"/>
    </row>
    <row r="981" ht="15.75" customHeight="1">
      <c r="D981" s="5"/>
    </row>
    <row r="982" ht="15.75" customHeight="1">
      <c r="D982" s="5"/>
    </row>
    <row r="983" ht="15.75" customHeight="1">
      <c r="D983" s="5"/>
    </row>
    <row r="984" ht="15.75" customHeight="1">
      <c r="D984" s="5"/>
    </row>
    <row r="985" ht="15.75" customHeight="1">
      <c r="D985" s="5"/>
    </row>
    <row r="986" ht="15.75" customHeight="1">
      <c r="D986" s="5"/>
    </row>
    <row r="987" ht="15.75" customHeight="1">
      <c r="D987" s="5"/>
    </row>
    <row r="988" ht="15.75" customHeight="1">
      <c r="D988" s="5"/>
    </row>
  </sheetData>
  <autoFilter ref="$E$1:$E$252"/>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5"/>
    <col customWidth="1" min="2" max="2" width="26.25"/>
    <col customWidth="1" min="3" max="3" width="6.88"/>
    <col customWidth="1" min="4" max="4" width="21.88"/>
    <col customWidth="1" min="5" max="5" width="18.0"/>
    <col customWidth="1" min="6" max="6" width="7.63"/>
    <col customWidth="1" min="7" max="7" width="12.88"/>
    <col customWidth="1" min="8" max="8" width="7.38"/>
    <col customWidth="1" min="9" max="9" width="22.75"/>
    <col customWidth="1" min="10" max="10" width="24.13"/>
    <col customWidth="1" min="11" max="11" width="30.13"/>
    <col customWidth="1" min="12" max="12" width="19.0"/>
    <col customWidth="1" min="13" max="13" width="73.75"/>
    <col customWidth="1" min="14" max="14" width="4.38"/>
    <col customWidth="1" min="15" max="15" width="10.5"/>
    <col customWidth="1" min="16" max="35" width="8.0"/>
  </cols>
  <sheetData>
    <row r="1">
      <c r="A1" s="2"/>
      <c r="B1" s="2" t="s">
        <v>1</v>
      </c>
      <c r="C1" s="3" t="s">
        <v>4</v>
      </c>
      <c r="D1" s="4" t="s">
        <v>3</v>
      </c>
      <c r="E1" s="2" t="s">
        <v>2</v>
      </c>
      <c r="F1" s="2" t="s">
        <v>5</v>
      </c>
      <c r="G1" s="6" t="s">
        <v>6</v>
      </c>
      <c r="H1" s="6" t="s">
        <v>11</v>
      </c>
      <c r="I1" s="7" t="s">
        <v>12</v>
      </c>
      <c r="J1" s="2" t="s">
        <v>16</v>
      </c>
      <c r="K1" s="7" t="s">
        <v>17</v>
      </c>
      <c r="L1" s="7" t="s">
        <v>18</v>
      </c>
      <c r="M1" s="2" t="s">
        <v>19</v>
      </c>
      <c r="N1" s="8"/>
      <c r="O1" s="9" t="s">
        <v>20</v>
      </c>
      <c r="P1" s="10"/>
      <c r="Q1" s="10"/>
      <c r="R1" s="10"/>
      <c r="S1" s="10"/>
      <c r="T1" s="10"/>
      <c r="U1" s="10"/>
      <c r="V1" s="10"/>
      <c r="W1" s="10"/>
      <c r="X1" s="10"/>
      <c r="Y1" s="10"/>
      <c r="Z1" s="10"/>
      <c r="AA1" s="10"/>
      <c r="AB1" s="10"/>
      <c r="AC1" s="10"/>
      <c r="AD1" s="10"/>
      <c r="AE1" s="10"/>
      <c r="AF1" s="10"/>
      <c r="AG1" s="10"/>
      <c r="AH1" s="10"/>
      <c r="AI1" s="10"/>
    </row>
    <row r="2">
      <c r="A2" s="2"/>
      <c r="B2" s="15"/>
      <c r="C2" s="16"/>
      <c r="D2" s="15"/>
      <c r="E2" s="15"/>
      <c r="F2" s="15"/>
      <c r="G2" s="17"/>
      <c r="H2" s="18"/>
      <c r="I2" s="19"/>
      <c r="J2" s="15"/>
      <c r="K2" s="19"/>
      <c r="L2" s="19"/>
      <c r="M2" s="15"/>
      <c r="N2" s="8"/>
      <c r="O2" s="10"/>
      <c r="P2" s="10"/>
      <c r="Q2" s="10"/>
      <c r="R2" s="10"/>
      <c r="S2" s="10"/>
      <c r="T2" s="10"/>
      <c r="U2" s="10"/>
      <c r="V2" s="10"/>
      <c r="W2" s="10"/>
      <c r="X2" s="10"/>
      <c r="Y2" s="10"/>
      <c r="Z2" s="10"/>
      <c r="AA2" s="10"/>
      <c r="AB2" s="10"/>
      <c r="AC2" s="10"/>
      <c r="AD2" s="10"/>
      <c r="AE2" s="10"/>
      <c r="AF2" s="10"/>
      <c r="AG2" s="10"/>
      <c r="AH2" s="10"/>
      <c r="AI2" s="10"/>
    </row>
    <row r="3">
      <c r="A3" s="20" t="s">
        <v>54</v>
      </c>
      <c r="B3" s="8"/>
      <c r="C3" s="21"/>
      <c r="D3" s="8"/>
      <c r="E3" s="8"/>
      <c r="F3" s="8"/>
      <c r="G3" s="22"/>
      <c r="H3" s="23"/>
      <c r="I3" s="24"/>
      <c r="J3" s="8"/>
      <c r="K3" s="24"/>
      <c r="L3" s="24"/>
      <c r="M3" s="8"/>
      <c r="N3" s="8"/>
      <c r="O3" s="10"/>
      <c r="P3" s="10"/>
      <c r="Q3" s="10"/>
      <c r="R3" s="10"/>
      <c r="S3" s="10"/>
      <c r="T3" s="10"/>
      <c r="U3" s="10"/>
      <c r="V3" s="10"/>
      <c r="W3" s="10"/>
      <c r="X3" s="10"/>
      <c r="Y3" s="10"/>
      <c r="Z3" s="10"/>
      <c r="AA3" s="10"/>
      <c r="AB3" s="10"/>
      <c r="AC3" s="10"/>
      <c r="AD3" s="10"/>
      <c r="AE3" s="10"/>
      <c r="AF3" s="10"/>
      <c r="AG3" s="10"/>
      <c r="AH3" s="10"/>
      <c r="AI3" s="10"/>
    </row>
    <row r="4">
      <c r="A4" s="2"/>
      <c r="B4" s="26" t="s">
        <v>90</v>
      </c>
      <c r="C4" s="27"/>
      <c r="D4" s="28" t="s">
        <v>98</v>
      </c>
      <c r="E4" s="26" t="s">
        <v>27</v>
      </c>
      <c r="F4" s="26">
        <v>1.0</v>
      </c>
      <c r="G4" s="29"/>
      <c r="H4" s="31"/>
      <c r="I4" s="33"/>
      <c r="J4" s="26">
        <v>913.0</v>
      </c>
      <c r="K4" s="33" t="s">
        <v>109</v>
      </c>
      <c r="L4" s="33" t="s">
        <v>110</v>
      </c>
      <c r="M4" s="26" t="s">
        <v>111</v>
      </c>
      <c r="N4" s="8"/>
      <c r="O4" s="10">
        <f t="shared" ref="O4:O92" si="1">F4*G4</f>
        <v>0</v>
      </c>
      <c r="P4" s="10"/>
      <c r="Q4" s="10"/>
      <c r="R4" s="10"/>
      <c r="S4" s="10"/>
      <c r="T4" s="10"/>
      <c r="U4" s="10"/>
      <c r="V4" s="10"/>
      <c r="W4" s="10"/>
      <c r="X4" s="10"/>
      <c r="Y4" s="10"/>
      <c r="Z4" s="10"/>
      <c r="AA4" s="10"/>
      <c r="AB4" s="10"/>
      <c r="AC4" s="10"/>
      <c r="AD4" s="10"/>
      <c r="AE4" s="10"/>
      <c r="AF4" s="10"/>
      <c r="AG4" s="10"/>
      <c r="AH4" s="10"/>
      <c r="AI4" s="10"/>
    </row>
    <row r="5">
      <c r="A5" s="2"/>
      <c r="B5" s="26" t="s">
        <v>28</v>
      </c>
      <c r="C5" s="27"/>
      <c r="D5" s="33" t="s">
        <v>29</v>
      </c>
      <c r="E5" s="26" t="s">
        <v>27</v>
      </c>
      <c r="F5" s="26">
        <v>1.0</v>
      </c>
      <c r="G5" s="35">
        <v>769.63</v>
      </c>
      <c r="H5" s="31" t="s">
        <v>128</v>
      </c>
      <c r="I5" s="33"/>
      <c r="J5" s="26">
        <v>931.88</v>
      </c>
      <c r="K5" s="33" t="s">
        <v>109</v>
      </c>
      <c r="L5" s="33" t="s">
        <v>139</v>
      </c>
      <c r="M5" s="26" t="s">
        <v>111</v>
      </c>
      <c r="N5" s="8"/>
      <c r="O5" s="10">
        <f t="shared" si="1"/>
        <v>769.63</v>
      </c>
      <c r="P5" s="10"/>
      <c r="Q5" s="10"/>
      <c r="R5" s="10"/>
      <c r="S5" s="10"/>
      <c r="T5" s="10"/>
      <c r="U5" s="10"/>
      <c r="V5" s="10"/>
      <c r="W5" s="10"/>
      <c r="X5" s="10"/>
      <c r="Y5" s="10"/>
      <c r="Z5" s="10"/>
      <c r="AA5" s="10"/>
      <c r="AB5" s="10"/>
      <c r="AC5" s="10"/>
      <c r="AD5" s="10"/>
      <c r="AE5" s="10"/>
      <c r="AF5" s="10"/>
      <c r="AG5" s="10"/>
      <c r="AH5" s="10"/>
      <c r="AI5" s="10"/>
    </row>
    <row r="6">
      <c r="A6" s="20" t="s">
        <v>146</v>
      </c>
      <c r="B6" s="8"/>
      <c r="C6" s="21"/>
      <c r="D6" s="8"/>
      <c r="E6" s="8"/>
      <c r="F6" s="8"/>
      <c r="G6" s="22"/>
      <c r="H6" s="23"/>
      <c r="I6" s="24"/>
      <c r="J6" s="8"/>
      <c r="K6" s="24"/>
      <c r="L6" s="24"/>
      <c r="M6" s="8"/>
      <c r="N6" s="8"/>
      <c r="O6" s="10">
        <f t="shared" si="1"/>
        <v>0</v>
      </c>
      <c r="P6" s="10"/>
      <c r="Q6" s="10"/>
      <c r="R6" s="10"/>
      <c r="S6" s="10"/>
      <c r="T6" s="10"/>
      <c r="U6" s="10"/>
      <c r="V6" s="10"/>
      <c r="W6" s="10"/>
      <c r="X6" s="10"/>
      <c r="Y6" s="10"/>
      <c r="Z6" s="10"/>
      <c r="AA6" s="10"/>
      <c r="AB6" s="10"/>
      <c r="AC6" s="10"/>
      <c r="AD6" s="10"/>
      <c r="AE6" s="10"/>
      <c r="AF6" s="10"/>
      <c r="AG6" s="10"/>
      <c r="AH6" s="10"/>
      <c r="AI6" s="10"/>
    </row>
    <row r="7">
      <c r="A7" s="2"/>
      <c r="B7" s="26" t="s">
        <v>31</v>
      </c>
      <c r="C7" s="27"/>
      <c r="D7" s="33" t="s">
        <v>32</v>
      </c>
      <c r="E7" s="26" t="s">
        <v>27</v>
      </c>
      <c r="F7" s="26">
        <v>2.0</v>
      </c>
      <c r="G7" s="29"/>
      <c r="H7" s="31"/>
      <c r="I7" s="33"/>
      <c r="J7" s="26">
        <v>148.0</v>
      </c>
      <c r="K7" s="33" t="s">
        <v>109</v>
      </c>
      <c r="L7" s="33" t="s">
        <v>165</v>
      </c>
      <c r="M7" s="26" t="s">
        <v>166</v>
      </c>
      <c r="N7" s="8"/>
      <c r="O7" s="10">
        <f t="shared" si="1"/>
        <v>0</v>
      </c>
      <c r="P7" s="10"/>
      <c r="Q7" s="10"/>
      <c r="R7" s="10"/>
      <c r="S7" s="10"/>
      <c r="T7" s="10"/>
      <c r="U7" s="10"/>
      <c r="V7" s="10"/>
      <c r="W7" s="10"/>
      <c r="X7" s="10"/>
      <c r="Y7" s="10"/>
      <c r="Z7" s="10"/>
      <c r="AA7" s="10"/>
      <c r="AB7" s="10"/>
      <c r="AC7" s="10"/>
      <c r="AD7" s="10"/>
      <c r="AE7" s="10"/>
      <c r="AF7" s="10"/>
      <c r="AG7" s="10"/>
      <c r="AH7" s="10"/>
      <c r="AI7" s="10"/>
    </row>
    <row r="8">
      <c r="A8" s="2"/>
      <c r="B8" s="26" t="s">
        <v>34</v>
      </c>
      <c r="C8" s="27"/>
      <c r="D8" s="33" t="s">
        <v>35</v>
      </c>
      <c r="E8" s="26" t="s">
        <v>36</v>
      </c>
      <c r="F8" s="26">
        <v>12.0</v>
      </c>
      <c r="G8" s="29"/>
      <c r="H8" s="31"/>
      <c r="I8" s="33"/>
      <c r="J8" s="26">
        <v>129.99</v>
      </c>
      <c r="K8" s="33" t="s">
        <v>109</v>
      </c>
      <c r="L8" s="33" t="s">
        <v>171</v>
      </c>
      <c r="M8" s="26"/>
      <c r="N8" s="8"/>
      <c r="O8" s="10">
        <f t="shared" si="1"/>
        <v>0</v>
      </c>
      <c r="P8" s="10"/>
      <c r="Q8" s="10"/>
      <c r="R8" s="10"/>
      <c r="S8" s="10"/>
      <c r="T8" s="10"/>
      <c r="U8" s="10"/>
      <c r="V8" s="10"/>
      <c r="W8" s="10"/>
      <c r="X8" s="10"/>
      <c r="Y8" s="10"/>
      <c r="Z8" s="10"/>
      <c r="AA8" s="10"/>
      <c r="AB8" s="10"/>
      <c r="AC8" s="10"/>
      <c r="AD8" s="10"/>
      <c r="AE8" s="10"/>
      <c r="AF8" s="10"/>
      <c r="AG8" s="10"/>
      <c r="AH8" s="10"/>
      <c r="AI8" s="10"/>
    </row>
    <row r="9">
      <c r="A9" s="2"/>
      <c r="B9" s="26" t="s">
        <v>37</v>
      </c>
      <c r="C9" s="27"/>
      <c r="D9" s="33" t="s">
        <v>38</v>
      </c>
      <c r="E9" s="26" t="s">
        <v>27</v>
      </c>
      <c r="F9" s="26">
        <v>2.0</v>
      </c>
      <c r="G9" s="29"/>
      <c r="H9" s="31"/>
      <c r="I9" s="33"/>
      <c r="J9" s="26">
        <v>313.1</v>
      </c>
      <c r="K9" s="33" t="s">
        <v>109</v>
      </c>
      <c r="L9" s="33" t="s">
        <v>165</v>
      </c>
      <c r="M9" s="26" t="s">
        <v>174</v>
      </c>
      <c r="N9" s="8"/>
      <c r="O9" s="10">
        <f t="shared" si="1"/>
        <v>0</v>
      </c>
      <c r="P9" s="10"/>
      <c r="Q9" s="10"/>
      <c r="R9" s="10"/>
      <c r="S9" s="10"/>
      <c r="T9" s="10"/>
      <c r="U9" s="10"/>
      <c r="V9" s="10"/>
      <c r="W9" s="10"/>
      <c r="X9" s="10"/>
      <c r="Y9" s="10"/>
      <c r="Z9" s="10"/>
      <c r="AA9" s="10"/>
      <c r="AB9" s="10"/>
      <c r="AC9" s="10"/>
      <c r="AD9" s="10"/>
      <c r="AE9" s="10"/>
      <c r="AF9" s="10"/>
      <c r="AG9" s="10"/>
      <c r="AH9" s="10"/>
      <c r="AI9" s="10"/>
    </row>
    <row r="10">
      <c r="A10" s="2"/>
      <c r="B10" s="26" t="s">
        <v>39</v>
      </c>
      <c r="C10" s="27"/>
      <c r="D10" s="33" t="s">
        <v>40</v>
      </c>
      <c r="E10" s="26" t="s">
        <v>36</v>
      </c>
      <c r="F10" s="26">
        <v>1.0</v>
      </c>
      <c r="G10" s="29"/>
      <c r="H10" s="31"/>
      <c r="I10" s="33"/>
      <c r="J10" s="26">
        <v>139.99</v>
      </c>
      <c r="K10" s="33" t="s">
        <v>109</v>
      </c>
      <c r="L10" s="33" t="s">
        <v>187</v>
      </c>
      <c r="M10" s="33" t="s">
        <v>188</v>
      </c>
      <c r="N10" s="8"/>
      <c r="O10" s="10">
        <f t="shared" si="1"/>
        <v>0</v>
      </c>
      <c r="P10" s="10"/>
      <c r="Q10" s="10"/>
      <c r="R10" s="10"/>
      <c r="S10" s="10"/>
      <c r="T10" s="10"/>
      <c r="U10" s="10"/>
      <c r="V10" s="10"/>
      <c r="W10" s="10"/>
      <c r="X10" s="10"/>
      <c r="Y10" s="10"/>
      <c r="Z10" s="10"/>
      <c r="AA10" s="10"/>
      <c r="AB10" s="10"/>
      <c r="AC10" s="10"/>
      <c r="AD10" s="10"/>
      <c r="AE10" s="10"/>
      <c r="AF10" s="10"/>
      <c r="AG10" s="10"/>
      <c r="AH10" s="10"/>
      <c r="AI10" s="10"/>
    </row>
    <row r="11">
      <c r="A11" s="2"/>
      <c r="B11" s="26" t="s">
        <v>41</v>
      </c>
      <c r="C11" s="27"/>
      <c r="D11" s="33" t="s">
        <v>42</v>
      </c>
      <c r="E11" s="26" t="s">
        <v>36</v>
      </c>
      <c r="F11" s="26">
        <v>1.0</v>
      </c>
      <c r="G11" s="29"/>
      <c r="H11" s="31"/>
      <c r="I11" s="33"/>
      <c r="J11" s="26">
        <v>139.99</v>
      </c>
      <c r="K11" s="33" t="s">
        <v>109</v>
      </c>
      <c r="L11" s="33" t="s">
        <v>198</v>
      </c>
      <c r="M11" s="26" t="s">
        <v>199</v>
      </c>
      <c r="N11" s="8"/>
      <c r="O11" s="10">
        <f t="shared" si="1"/>
        <v>0</v>
      </c>
      <c r="P11" s="10"/>
      <c r="Q11" s="10"/>
      <c r="R11" s="10"/>
      <c r="S11" s="10"/>
      <c r="T11" s="10"/>
      <c r="U11" s="10"/>
      <c r="V11" s="10"/>
      <c r="W11" s="10"/>
      <c r="X11" s="10"/>
      <c r="Y11" s="10"/>
      <c r="Z11" s="10"/>
      <c r="AA11" s="10"/>
      <c r="AB11" s="10"/>
      <c r="AC11" s="10"/>
      <c r="AD11" s="10"/>
      <c r="AE11" s="10"/>
      <c r="AF11" s="10"/>
      <c r="AG11" s="10"/>
      <c r="AH11" s="10"/>
      <c r="AI11" s="10"/>
    </row>
    <row r="12">
      <c r="A12" s="2"/>
      <c r="B12" s="26" t="s">
        <v>43</v>
      </c>
      <c r="C12" s="27"/>
      <c r="D12" s="33" t="s">
        <v>44</v>
      </c>
      <c r="E12" s="26" t="s">
        <v>27</v>
      </c>
      <c r="F12" s="26">
        <v>6.0</v>
      </c>
      <c r="G12" s="29"/>
      <c r="H12" s="31"/>
      <c r="I12" s="33"/>
      <c r="J12" s="26">
        <v>15.7</v>
      </c>
      <c r="K12" s="33" t="s">
        <v>109</v>
      </c>
      <c r="L12" s="33" t="s">
        <v>205</v>
      </c>
      <c r="M12" s="26"/>
      <c r="N12" s="8"/>
      <c r="O12" s="10">
        <f t="shared" si="1"/>
        <v>0</v>
      </c>
      <c r="P12" s="10"/>
      <c r="Q12" s="10"/>
      <c r="R12" s="10"/>
      <c r="S12" s="10"/>
      <c r="T12" s="10"/>
      <c r="U12" s="10"/>
      <c r="V12" s="10"/>
      <c r="W12" s="10"/>
      <c r="X12" s="10"/>
      <c r="Y12" s="10"/>
      <c r="Z12" s="10"/>
      <c r="AA12" s="10"/>
      <c r="AB12" s="10"/>
      <c r="AC12" s="10"/>
      <c r="AD12" s="10"/>
      <c r="AE12" s="10"/>
      <c r="AF12" s="10"/>
      <c r="AG12" s="10"/>
      <c r="AH12" s="10"/>
      <c r="AI12" s="10"/>
    </row>
    <row r="13">
      <c r="A13" s="2"/>
      <c r="B13" s="26" t="s">
        <v>45</v>
      </c>
      <c r="C13" s="27"/>
      <c r="D13" s="33" t="s">
        <v>46</v>
      </c>
      <c r="E13" s="26" t="s">
        <v>47</v>
      </c>
      <c r="F13" s="26">
        <v>1.0</v>
      </c>
      <c r="G13" s="29"/>
      <c r="H13" s="31"/>
      <c r="I13" s="33"/>
      <c r="J13" s="26">
        <v>335.88</v>
      </c>
      <c r="K13" s="33" t="s">
        <v>109</v>
      </c>
      <c r="L13" s="33" t="s">
        <v>197</v>
      </c>
      <c r="M13" s="26"/>
      <c r="N13" s="8"/>
      <c r="O13" s="10">
        <f t="shared" si="1"/>
        <v>0</v>
      </c>
      <c r="P13" s="10"/>
      <c r="Q13" s="10"/>
      <c r="R13" s="10"/>
      <c r="S13" s="10"/>
      <c r="T13" s="10"/>
      <c r="U13" s="10"/>
      <c r="V13" s="10"/>
      <c r="W13" s="10"/>
      <c r="X13" s="10"/>
      <c r="Y13" s="10"/>
      <c r="Z13" s="10"/>
      <c r="AA13" s="10"/>
      <c r="AB13" s="10"/>
      <c r="AC13" s="10"/>
      <c r="AD13" s="10"/>
      <c r="AE13" s="10"/>
      <c r="AF13" s="10"/>
      <c r="AG13" s="10"/>
      <c r="AH13" s="10"/>
      <c r="AI13" s="10"/>
    </row>
    <row r="14">
      <c r="A14" s="2"/>
      <c r="B14" s="26" t="s">
        <v>48</v>
      </c>
      <c r="C14" s="27"/>
      <c r="D14" s="33" t="s">
        <v>224</v>
      </c>
      <c r="E14" s="26" t="s">
        <v>36</v>
      </c>
      <c r="F14" s="26">
        <v>1.0</v>
      </c>
      <c r="G14" s="29"/>
      <c r="H14" s="31"/>
      <c r="I14" s="33"/>
      <c r="J14" s="26">
        <v>139.99</v>
      </c>
      <c r="K14" s="33" t="s">
        <v>109</v>
      </c>
      <c r="L14" s="33" t="s">
        <v>227</v>
      </c>
      <c r="M14" s="26" t="s">
        <v>228</v>
      </c>
      <c r="N14" s="8"/>
      <c r="O14" s="10">
        <f t="shared" si="1"/>
        <v>0</v>
      </c>
      <c r="P14" s="10"/>
      <c r="Q14" s="10"/>
      <c r="R14" s="10"/>
      <c r="S14" s="10"/>
      <c r="T14" s="10"/>
      <c r="U14" s="10"/>
      <c r="V14" s="10"/>
      <c r="W14" s="10"/>
      <c r="X14" s="10"/>
      <c r="Y14" s="10"/>
      <c r="Z14" s="10"/>
      <c r="AA14" s="10"/>
      <c r="AB14" s="10"/>
      <c r="AC14" s="10"/>
      <c r="AD14" s="10"/>
      <c r="AE14" s="10"/>
      <c r="AF14" s="10"/>
      <c r="AG14" s="10"/>
      <c r="AH14" s="10"/>
      <c r="AI14" s="10"/>
    </row>
    <row r="15">
      <c r="A15" s="2"/>
      <c r="B15" s="26" t="s">
        <v>49</v>
      </c>
      <c r="C15" s="27"/>
      <c r="D15" s="33" t="s">
        <v>50</v>
      </c>
      <c r="E15" s="26" t="s">
        <v>231</v>
      </c>
      <c r="F15" s="26">
        <v>1.0</v>
      </c>
      <c r="G15" s="29"/>
      <c r="H15" s="31"/>
      <c r="I15" s="33"/>
      <c r="J15" s="26">
        <v>45.0</v>
      </c>
      <c r="K15" s="33" t="s">
        <v>109</v>
      </c>
      <c r="L15" s="33" t="s">
        <v>232</v>
      </c>
      <c r="M15" s="26"/>
      <c r="N15" s="8"/>
      <c r="O15" s="10">
        <f t="shared" si="1"/>
        <v>0</v>
      </c>
      <c r="P15" s="10"/>
      <c r="Q15" s="10"/>
      <c r="R15" s="10"/>
      <c r="S15" s="10"/>
      <c r="T15" s="10"/>
      <c r="U15" s="10"/>
      <c r="V15" s="10"/>
      <c r="W15" s="10"/>
      <c r="X15" s="10"/>
      <c r="Y15" s="10"/>
      <c r="Z15" s="10"/>
      <c r="AA15" s="10"/>
      <c r="AB15" s="10"/>
      <c r="AC15" s="10"/>
      <c r="AD15" s="10"/>
      <c r="AE15" s="10"/>
      <c r="AF15" s="10"/>
      <c r="AG15" s="10"/>
      <c r="AH15" s="10"/>
      <c r="AI15" s="10"/>
    </row>
    <row r="16">
      <c r="A16" s="2"/>
      <c r="B16" s="43" t="s">
        <v>52</v>
      </c>
      <c r="C16" s="44"/>
      <c r="D16" s="45" t="s">
        <v>53</v>
      </c>
      <c r="E16" s="43" t="s">
        <v>231</v>
      </c>
      <c r="F16" s="26">
        <v>1.0</v>
      </c>
      <c r="G16" s="29"/>
      <c r="H16" s="31"/>
      <c r="I16" s="33"/>
      <c r="J16" s="26">
        <v>40.0</v>
      </c>
      <c r="K16" s="33" t="s">
        <v>109</v>
      </c>
      <c r="L16" s="33" t="s">
        <v>232</v>
      </c>
      <c r="M16" s="26"/>
      <c r="N16" s="8"/>
      <c r="O16" s="10">
        <f t="shared" si="1"/>
        <v>0</v>
      </c>
      <c r="P16" s="10"/>
      <c r="Q16" s="10"/>
      <c r="R16" s="10"/>
      <c r="S16" s="10"/>
      <c r="T16" s="10"/>
      <c r="U16" s="10"/>
      <c r="V16" s="10"/>
      <c r="W16" s="10"/>
      <c r="X16" s="10"/>
      <c r="Y16" s="10"/>
      <c r="Z16" s="10"/>
      <c r="AA16" s="10"/>
      <c r="AB16" s="10"/>
      <c r="AC16" s="10"/>
      <c r="AD16" s="10"/>
      <c r="AE16" s="10"/>
      <c r="AF16" s="10"/>
      <c r="AG16" s="10"/>
      <c r="AH16" s="10"/>
      <c r="AI16" s="10"/>
    </row>
    <row r="17">
      <c r="A17" s="46"/>
      <c r="B17" s="26" t="s">
        <v>55</v>
      </c>
      <c r="C17" s="27"/>
      <c r="D17" s="48" t="s">
        <v>56</v>
      </c>
      <c r="E17" s="26" t="s">
        <v>36</v>
      </c>
      <c r="F17" s="49">
        <v>2.0</v>
      </c>
      <c r="G17" s="29"/>
      <c r="H17" s="31"/>
      <c r="I17" s="33"/>
      <c r="J17" s="26">
        <v>719.94</v>
      </c>
      <c r="K17" s="33" t="s">
        <v>109</v>
      </c>
      <c r="L17" s="33" t="s">
        <v>276</v>
      </c>
      <c r="M17" s="26"/>
      <c r="N17" s="8"/>
      <c r="O17" s="10">
        <f t="shared" si="1"/>
        <v>0</v>
      </c>
      <c r="P17" s="10"/>
      <c r="Q17" s="10"/>
      <c r="R17" s="10"/>
      <c r="S17" s="10"/>
      <c r="T17" s="10"/>
      <c r="U17" s="10"/>
      <c r="V17" s="10"/>
      <c r="W17" s="10"/>
      <c r="X17" s="10"/>
      <c r="Y17" s="10"/>
      <c r="Z17" s="10"/>
      <c r="AA17" s="10"/>
      <c r="AB17" s="10"/>
      <c r="AC17" s="10"/>
      <c r="AD17" s="10"/>
      <c r="AE17" s="10"/>
      <c r="AF17" s="10"/>
      <c r="AG17" s="10"/>
      <c r="AH17" s="10"/>
      <c r="AI17" s="10"/>
    </row>
    <row r="18">
      <c r="A18" s="46"/>
      <c r="B18" s="26" t="s">
        <v>57</v>
      </c>
      <c r="C18" s="27"/>
      <c r="D18" s="53" t="s">
        <v>58</v>
      </c>
      <c r="E18" s="26" t="s">
        <v>27</v>
      </c>
      <c r="F18" s="49">
        <v>1.0</v>
      </c>
      <c r="G18" s="29"/>
      <c r="H18" s="31"/>
      <c r="I18" s="33"/>
      <c r="J18" s="26">
        <v>73.44</v>
      </c>
      <c r="K18" s="33" t="s">
        <v>109</v>
      </c>
      <c r="L18" s="33"/>
      <c r="M18" s="26" t="s">
        <v>294</v>
      </c>
      <c r="N18" s="8"/>
      <c r="O18" s="10">
        <f t="shared" si="1"/>
        <v>0</v>
      </c>
      <c r="P18" s="10"/>
      <c r="Q18" s="10"/>
      <c r="R18" s="10"/>
      <c r="S18" s="10"/>
      <c r="T18" s="10"/>
      <c r="U18" s="10"/>
      <c r="V18" s="10"/>
      <c r="W18" s="10"/>
      <c r="X18" s="10"/>
      <c r="Y18" s="10"/>
      <c r="Z18" s="10"/>
      <c r="AA18" s="10"/>
      <c r="AB18" s="10"/>
      <c r="AC18" s="10"/>
      <c r="AD18" s="10"/>
      <c r="AE18" s="10"/>
      <c r="AF18" s="10"/>
      <c r="AG18" s="10"/>
      <c r="AH18" s="10"/>
      <c r="AI18" s="10"/>
    </row>
    <row r="19">
      <c r="A19" s="46"/>
      <c r="B19" s="26" t="s">
        <v>59</v>
      </c>
      <c r="C19" s="27"/>
      <c r="D19" s="54" t="s">
        <v>60</v>
      </c>
      <c r="E19" s="26" t="s">
        <v>27</v>
      </c>
      <c r="F19" s="49">
        <v>1.0</v>
      </c>
      <c r="G19" s="29"/>
      <c r="H19" s="31"/>
      <c r="I19" s="33"/>
      <c r="J19" s="26">
        <v>24.15</v>
      </c>
      <c r="K19" s="33" t="s">
        <v>109</v>
      </c>
      <c r="L19" s="33"/>
      <c r="M19" s="26"/>
      <c r="N19" s="8"/>
      <c r="O19" s="10">
        <f t="shared" si="1"/>
        <v>0</v>
      </c>
      <c r="P19" s="10"/>
      <c r="Q19" s="10"/>
      <c r="R19" s="10"/>
      <c r="S19" s="10"/>
      <c r="T19" s="10"/>
      <c r="U19" s="10"/>
      <c r="V19" s="10"/>
      <c r="W19" s="10"/>
      <c r="X19" s="10"/>
      <c r="Y19" s="10"/>
      <c r="Z19" s="10"/>
      <c r="AA19" s="10"/>
      <c r="AB19" s="10"/>
      <c r="AC19" s="10"/>
      <c r="AD19" s="10"/>
      <c r="AE19" s="10"/>
      <c r="AF19" s="10"/>
      <c r="AG19" s="10"/>
      <c r="AH19" s="10"/>
      <c r="AI19" s="10"/>
    </row>
    <row r="20">
      <c r="A20" s="46"/>
      <c r="B20" s="58" t="s">
        <v>61</v>
      </c>
      <c r="C20" s="59"/>
      <c r="D20" s="53" t="s">
        <v>62</v>
      </c>
      <c r="E20" s="58" t="s">
        <v>27</v>
      </c>
      <c r="F20" s="49">
        <v>1.0</v>
      </c>
      <c r="G20" s="29"/>
      <c r="H20" s="31"/>
      <c r="I20" s="33"/>
      <c r="J20" s="26">
        <v>71.0</v>
      </c>
      <c r="K20" s="33" t="s">
        <v>109</v>
      </c>
      <c r="L20" s="33"/>
      <c r="M20" s="26"/>
      <c r="N20" s="8"/>
      <c r="O20" s="10">
        <f t="shared" si="1"/>
        <v>0</v>
      </c>
      <c r="P20" s="10"/>
      <c r="Q20" s="10"/>
      <c r="R20" s="10"/>
      <c r="S20" s="10"/>
      <c r="T20" s="10"/>
      <c r="U20" s="10"/>
      <c r="V20" s="10"/>
      <c r="W20" s="10"/>
      <c r="X20" s="10"/>
      <c r="Y20" s="10"/>
      <c r="Z20" s="10"/>
      <c r="AA20" s="10"/>
      <c r="AB20" s="10"/>
      <c r="AC20" s="10"/>
      <c r="AD20" s="10"/>
      <c r="AE20" s="10"/>
      <c r="AF20" s="10"/>
      <c r="AG20" s="10"/>
      <c r="AH20" s="10"/>
      <c r="AI20" s="10"/>
    </row>
    <row r="21" ht="15.75" customHeight="1">
      <c r="A21" s="46"/>
      <c r="B21" s="58" t="s">
        <v>63</v>
      </c>
      <c r="C21" s="59"/>
      <c r="D21" s="53" t="s">
        <v>64</v>
      </c>
      <c r="E21" s="58" t="s">
        <v>27</v>
      </c>
      <c r="F21" s="49">
        <v>1.0</v>
      </c>
      <c r="G21" s="29"/>
      <c r="H21" s="31"/>
      <c r="I21" s="33"/>
      <c r="J21" s="26">
        <v>140.0</v>
      </c>
      <c r="K21" s="33" t="s">
        <v>109</v>
      </c>
      <c r="L21" s="33"/>
      <c r="M21" s="26"/>
      <c r="N21" s="8"/>
      <c r="O21" s="10">
        <f t="shared" si="1"/>
        <v>0</v>
      </c>
      <c r="P21" s="10"/>
      <c r="Q21" s="10"/>
      <c r="R21" s="10"/>
      <c r="S21" s="10"/>
      <c r="T21" s="10"/>
      <c r="U21" s="10"/>
      <c r="V21" s="10"/>
      <c r="W21" s="10"/>
      <c r="X21" s="10"/>
      <c r="Y21" s="10"/>
      <c r="Z21" s="10"/>
      <c r="AA21" s="10"/>
      <c r="AB21" s="10"/>
      <c r="AC21" s="10"/>
      <c r="AD21" s="10"/>
      <c r="AE21" s="10"/>
      <c r="AF21" s="10"/>
      <c r="AG21" s="10"/>
      <c r="AH21" s="10"/>
      <c r="AI21" s="10"/>
    </row>
    <row r="22" ht="15.75" customHeight="1">
      <c r="A22" s="46"/>
      <c r="B22" s="63" t="s">
        <v>69</v>
      </c>
      <c r="C22" s="65"/>
      <c r="D22" s="66" t="s">
        <v>70</v>
      </c>
      <c r="E22" s="66" t="s">
        <v>71</v>
      </c>
      <c r="F22" s="67">
        <v>2.0</v>
      </c>
      <c r="G22" s="68"/>
      <c r="H22" s="69"/>
      <c r="I22" s="70"/>
      <c r="J22" s="71">
        <v>513.0</v>
      </c>
      <c r="K22" s="70" t="s">
        <v>109</v>
      </c>
      <c r="L22" s="70"/>
      <c r="M22" s="70" t="s">
        <v>355</v>
      </c>
      <c r="N22" s="8"/>
      <c r="O22" s="10">
        <f t="shared" si="1"/>
        <v>0</v>
      </c>
      <c r="P22" s="10"/>
      <c r="Q22" s="10"/>
      <c r="R22" s="10"/>
      <c r="S22" s="10"/>
      <c r="T22" s="10"/>
      <c r="U22" s="10"/>
      <c r="V22" s="10"/>
      <c r="W22" s="10"/>
      <c r="X22" s="10"/>
      <c r="Y22" s="10"/>
      <c r="Z22" s="10"/>
      <c r="AA22" s="10"/>
      <c r="AB22" s="10"/>
      <c r="AC22" s="10"/>
      <c r="AD22" s="10"/>
      <c r="AE22" s="10"/>
      <c r="AF22" s="10"/>
      <c r="AG22" s="10"/>
      <c r="AH22" s="10"/>
      <c r="AI22" s="10"/>
    </row>
    <row r="23" ht="15.75" customHeight="1">
      <c r="A23" s="46"/>
      <c r="B23" s="72" t="s">
        <v>72</v>
      </c>
      <c r="C23" s="73"/>
      <c r="D23" s="74" t="s">
        <v>73</v>
      </c>
      <c r="E23" s="76" t="s">
        <v>36</v>
      </c>
      <c r="F23" s="77">
        <v>1.0</v>
      </c>
      <c r="G23" s="78"/>
      <c r="H23" s="79"/>
      <c r="I23" s="45"/>
      <c r="J23" s="43">
        <v>199.94</v>
      </c>
      <c r="K23" s="45" t="s">
        <v>109</v>
      </c>
      <c r="L23" s="45"/>
      <c r="M23" s="45"/>
      <c r="N23" s="8"/>
      <c r="O23" s="10">
        <f t="shared" si="1"/>
        <v>0</v>
      </c>
      <c r="P23" s="10"/>
      <c r="Q23" s="10"/>
      <c r="R23" s="10"/>
      <c r="S23" s="10"/>
      <c r="T23" s="10"/>
      <c r="U23" s="10"/>
      <c r="V23" s="10"/>
      <c r="W23" s="10"/>
      <c r="X23" s="10"/>
      <c r="Y23" s="10"/>
      <c r="Z23" s="10"/>
      <c r="AA23" s="10"/>
      <c r="AB23" s="10"/>
      <c r="AC23" s="10"/>
      <c r="AD23" s="10"/>
      <c r="AE23" s="10"/>
      <c r="AF23" s="10"/>
      <c r="AG23" s="10"/>
      <c r="AH23" s="10"/>
      <c r="AI23" s="10"/>
    </row>
    <row r="24" ht="15.75" customHeight="1">
      <c r="A24" s="46"/>
      <c r="B24" s="80" t="s">
        <v>74</v>
      </c>
      <c r="C24" s="27"/>
      <c r="D24" s="48" t="s">
        <v>75</v>
      </c>
      <c r="E24" s="53" t="s">
        <v>36</v>
      </c>
      <c r="F24" s="26">
        <v>1.0</v>
      </c>
      <c r="G24" s="29"/>
      <c r="H24" s="31"/>
      <c r="I24" s="33"/>
      <c r="J24" s="26">
        <v>399.94</v>
      </c>
      <c r="K24" s="33" t="s">
        <v>109</v>
      </c>
      <c r="L24" s="33"/>
      <c r="M24" s="33"/>
      <c r="N24" s="8"/>
      <c r="O24" s="10">
        <f t="shared" si="1"/>
        <v>0</v>
      </c>
      <c r="P24" s="10"/>
      <c r="Q24" s="10"/>
      <c r="R24" s="10"/>
      <c r="S24" s="10"/>
      <c r="T24" s="10"/>
      <c r="U24" s="10"/>
      <c r="V24" s="10"/>
      <c r="W24" s="10"/>
      <c r="X24" s="10"/>
      <c r="Y24" s="10"/>
      <c r="Z24" s="10"/>
      <c r="AA24" s="10"/>
      <c r="AB24" s="10"/>
      <c r="AC24" s="10"/>
      <c r="AD24" s="10"/>
      <c r="AE24" s="10"/>
      <c r="AF24" s="10"/>
      <c r="AG24" s="10"/>
      <c r="AH24" s="10"/>
      <c r="AI24" s="10"/>
    </row>
    <row r="25" ht="15.75" customHeight="1">
      <c r="A25" s="46"/>
      <c r="B25" s="81" t="s">
        <v>77</v>
      </c>
      <c r="C25" s="73"/>
      <c r="D25" s="74" t="s">
        <v>78</v>
      </c>
      <c r="E25" s="76" t="s">
        <v>36</v>
      </c>
      <c r="F25" s="82">
        <v>2.0</v>
      </c>
      <c r="G25" s="83"/>
      <c r="H25" s="85"/>
      <c r="I25" s="86"/>
      <c r="J25" s="82">
        <v>675.0</v>
      </c>
      <c r="K25" s="86" t="s">
        <v>422</v>
      </c>
      <c r="L25" s="87"/>
      <c r="M25" s="87" t="s">
        <v>429</v>
      </c>
      <c r="N25" s="8"/>
      <c r="O25" s="10">
        <f t="shared" si="1"/>
        <v>0</v>
      </c>
      <c r="P25" s="10"/>
      <c r="Q25" s="10"/>
      <c r="R25" s="10"/>
      <c r="S25" s="10"/>
      <c r="T25" s="10"/>
      <c r="U25" s="10"/>
      <c r="V25" s="10"/>
      <c r="W25" s="10"/>
      <c r="X25" s="10"/>
      <c r="Y25" s="10"/>
      <c r="Z25" s="10"/>
      <c r="AA25" s="10"/>
      <c r="AB25" s="10"/>
      <c r="AC25" s="10"/>
      <c r="AD25" s="10"/>
      <c r="AE25" s="10"/>
      <c r="AF25" s="10"/>
      <c r="AG25" s="10"/>
      <c r="AH25" s="10"/>
      <c r="AI25" s="10"/>
    </row>
    <row r="26" ht="15.75" customHeight="1">
      <c r="A26" s="46"/>
      <c r="B26" s="89" t="s">
        <v>79</v>
      </c>
      <c r="C26" s="27"/>
      <c r="D26" s="48" t="s">
        <v>80</v>
      </c>
      <c r="E26" s="53" t="s">
        <v>81</v>
      </c>
      <c r="F26" s="26">
        <v>2.0</v>
      </c>
      <c r="G26" s="29"/>
      <c r="H26" s="31"/>
      <c r="I26" s="87"/>
      <c r="J26" s="26"/>
      <c r="K26" s="87" t="s">
        <v>109</v>
      </c>
      <c r="L26" s="87"/>
      <c r="M26" s="87"/>
      <c r="N26" s="8"/>
      <c r="O26" s="10">
        <f t="shared" si="1"/>
        <v>0</v>
      </c>
      <c r="P26" s="10"/>
      <c r="Q26" s="10"/>
      <c r="R26" s="10"/>
      <c r="S26" s="10"/>
      <c r="T26" s="10"/>
      <c r="U26" s="10"/>
      <c r="V26" s="10"/>
      <c r="W26" s="10"/>
      <c r="X26" s="10"/>
      <c r="Y26" s="10"/>
      <c r="Z26" s="10"/>
      <c r="AA26" s="10"/>
      <c r="AB26" s="10"/>
      <c r="AC26" s="10"/>
      <c r="AD26" s="10"/>
      <c r="AE26" s="10"/>
      <c r="AF26" s="10"/>
      <c r="AG26" s="10"/>
      <c r="AH26" s="10"/>
      <c r="AI26" s="10"/>
    </row>
    <row r="27" ht="15.75" customHeight="1">
      <c r="A27" s="46"/>
      <c r="B27" s="94" t="s">
        <v>83</v>
      </c>
      <c r="C27" s="59"/>
      <c r="D27" s="96" t="s">
        <v>84</v>
      </c>
      <c r="E27" s="97" t="s">
        <v>81</v>
      </c>
      <c r="F27" s="58">
        <v>1.0</v>
      </c>
      <c r="G27" s="98"/>
      <c r="H27" s="99"/>
      <c r="I27" s="87"/>
      <c r="J27" s="58"/>
      <c r="K27" s="87" t="s">
        <v>109</v>
      </c>
      <c r="L27" s="87"/>
      <c r="M27" s="87"/>
      <c r="N27" s="8"/>
      <c r="O27" s="10">
        <f t="shared" si="1"/>
        <v>0</v>
      </c>
      <c r="P27" s="10"/>
      <c r="Q27" s="10"/>
      <c r="R27" s="10"/>
      <c r="S27" s="10"/>
      <c r="T27" s="10"/>
      <c r="U27" s="10"/>
      <c r="V27" s="10"/>
      <c r="W27" s="10"/>
      <c r="X27" s="10"/>
      <c r="Y27" s="10"/>
      <c r="Z27" s="10"/>
      <c r="AA27" s="10"/>
      <c r="AB27" s="10"/>
      <c r="AC27" s="10"/>
      <c r="AD27" s="10"/>
      <c r="AE27" s="10"/>
      <c r="AF27" s="10"/>
      <c r="AG27" s="10"/>
      <c r="AH27" s="10"/>
      <c r="AI27" s="10"/>
    </row>
    <row r="28" ht="15.75" customHeight="1">
      <c r="A28" s="100" t="s">
        <v>482</v>
      </c>
      <c r="B28" s="101" t="s">
        <v>489</v>
      </c>
      <c r="C28" s="102"/>
      <c r="D28" s="101"/>
      <c r="E28" s="101"/>
      <c r="F28" s="101"/>
      <c r="G28" s="103"/>
      <c r="H28" s="104"/>
      <c r="I28" s="105"/>
      <c r="J28" s="101"/>
      <c r="K28" s="105"/>
      <c r="L28" s="105"/>
      <c r="M28" s="101"/>
      <c r="N28" s="8"/>
      <c r="O28" s="10">
        <f t="shared" si="1"/>
        <v>0</v>
      </c>
      <c r="P28" s="10"/>
      <c r="Q28" s="10"/>
      <c r="R28" s="10"/>
      <c r="S28" s="10"/>
      <c r="T28" s="10"/>
      <c r="U28" s="10"/>
      <c r="V28" s="10"/>
      <c r="W28" s="10"/>
      <c r="X28" s="10"/>
      <c r="Y28" s="10"/>
      <c r="Z28" s="10"/>
      <c r="AA28" s="10"/>
      <c r="AB28" s="10"/>
      <c r="AC28" s="10"/>
      <c r="AD28" s="10"/>
      <c r="AE28" s="10"/>
      <c r="AF28" s="10"/>
      <c r="AG28" s="10"/>
      <c r="AH28" s="10"/>
      <c r="AI28" s="10"/>
    </row>
    <row r="29" ht="47.25" customHeight="1">
      <c r="A29" s="106"/>
      <c r="B29" s="26" t="s">
        <v>149</v>
      </c>
      <c r="C29" s="27"/>
      <c r="D29" s="28" t="s">
        <v>150</v>
      </c>
      <c r="E29" s="26" t="s">
        <v>88</v>
      </c>
      <c r="F29" s="26">
        <v>2.0</v>
      </c>
      <c r="G29" s="29"/>
      <c r="H29" s="31"/>
      <c r="I29" s="107" t="s">
        <v>533</v>
      </c>
      <c r="J29" s="26">
        <v>148.0</v>
      </c>
      <c r="K29" s="33" t="s">
        <v>539</v>
      </c>
      <c r="L29" s="33" t="s">
        <v>540</v>
      </c>
      <c r="M29" s="26" t="s">
        <v>542</v>
      </c>
      <c r="N29" s="8"/>
      <c r="O29" s="10">
        <f t="shared" si="1"/>
        <v>0</v>
      </c>
      <c r="P29" s="10"/>
      <c r="Q29" s="10"/>
      <c r="R29" s="10"/>
      <c r="S29" s="10"/>
      <c r="T29" s="10"/>
      <c r="U29" s="10"/>
      <c r="V29" s="10"/>
      <c r="W29" s="10"/>
      <c r="X29" s="10"/>
      <c r="Y29" s="10"/>
      <c r="Z29" s="10"/>
      <c r="AA29" s="10"/>
      <c r="AB29" s="10"/>
      <c r="AC29" s="10"/>
      <c r="AD29" s="10"/>
      <c r="AE29" s="10"/>
      <c r="AF29" s="10"/>
      <c r="AG29" s="10"/>
      <c r="AH29" s="10"/>
      <c r="AI29" s="10"/>
    </row>
    <row r="30" ht="34.5" customHeight="1">
      <c r="A30" s="106"/>
      <c r="B30" s="26" t="s">
        <v>151</v>
      </c>
      <c r="C30" s="27"/>
      <c r="D30" s="28" t="s">
        <v>152</v>
      </c>
      <c r="E30" s="26" t="s">
        <v>88</v>
      </c>
      <c r="F30" s="26">
        <v>2.0</v>
      </c>
      <c r="G30" s="29"/>
      <c r="H30" s="31"/>
      <c r="I30" s="107" t="s">
        <v>553</v>
      </c>
      <c r="J30" s="26">
        <v>198.0</v>
      </c>
      <c r="K30" s="33" t="s">
        <v>539</v>
      </c>
      <c r="L30" s="33" t="s">
        <v>555</v>
      </c>
      <c r="M30" s="26" t="s">
        <v>111</v>
      </c>
      <c r="N30" s="8"/>
      <c r="O30" s="10">
        <f t="shared" si="1"/>
        <v>0</v>
      </c>
      <c r="P30" s="10"/>
      <c r="Q30" s="10"/>
      <c r="R30" s="10"/>
      <c r="S30" s="10"/>
      <c r="T30" s="10"/>
      <c r="U30" s="10"/>
      <c r="V30" s="10"/>
      <c r="W30" s="10"/>
      <c r="X30" s="10"/>
      <c r="Y30" s="10"/>
      <c r="Z30" s="10"/>
      <c r="AA30" s="10"/>
      <c r="AB30" s="10"/>
      <c r="AC30" s="10"/>
      <c r="AD30" s="10"/>
      <c r="AE30" s="10"/>
      <c r="AF30" s="10"/>
      <c r="AG30" s="10"/>
      <c r="AH30" s="10"/>
      <c r="AI30" s="10"/>
    </row>
    <row r="31" ht="68.25" customHeight="1">
      <c r="A31" s="106"/>
      <c r="B31" s="108" t="s">
        <v>153</v>
      </c>
      <c r="C31" s="109">
        <v>2.0</v>
      </c>
      <c r="D31" s="111" t="s">
        <v>154</v>
      </c>
      <c r="E31" s="108" t="s">
        <v>88</v>
      </c>
      <c r="F31" s="108">
        <v>2.0</v>
      </c>
      <c r="G31" s="113"/>
      <c r="H31" s="115"/>
      <c r="I31" s="117" t="s">
        <v>566</v>
      </c>
      <c r="J31" s="108">
        <v>168.0</v>
      </c>
      <c r="K31" s="119" t="s">
        <v>567</v>
      </c>
      <c r="L31" s="120" t="s">
        <v>572</v>
      </c>
      <c r="M31" s="108" t="s">
        <v>578</v>
      </c>
      <c r="N31" s="8"/>
      <c r="O31" s="10">
        <f t="shared" si="1"/>
        <v>0</v>
      </c>
      <c r="P31" s="10"/>
      <c r="Q31" s="10"/>
      <c r="R31" s="10"/>
      <c r="S31" s="10"/>
      <c r="T31" s="10"/>
      <c r="U31" s="10"/>
      <c r="V31" s="10"/>
      <c r="W31" s="10"/>
      <c r="X31" s="10"/>
      <c r="Y31" s="10"/>
      <c r="Z31" s="10"/>
      <c r="AA31" s="10"/>
      <c r="AB31" s="10"/>
      <c r="AC31" s="10"/>
      <c r="AD31" s="10"/>
      <c r="AE31" s="10"/>
      <c r="AF31" s="10"/>
      <c r="AG31" s="10"/>
      <c r="AH31" s="10"/>
      <c r="AI31" s="10"/>
    </row>
    <row r="32" ht="15.75" customHeight="1">
      <c r="A32" s="106"/>
      <c r="B32" s="108" t="s">
        <v>155</v>
      </c>
      <c r="C32" s="109">
        <v>3.0</v>
      </c>
      <c r="D32" s="111" t="s">
        <v>156</v>
      </c>
      <c r="E32" s="108" t="s">
        <v>88</v>
      </c>
      <c r="F32" s="108">
        <v>1.0</v>
      </c>
      <c r="G32" s="113"/>
      <c r="H32" s="115"/>
      <c r="I32" s="117" t="s">
        <v>585</v>
      </c>
      <c r="J32" s="108">
        <v>395.0</v>
      </c>
      <c r="K32" s="119" t="s">
        <v>567</v>
      </c>
      <c r="L32" s="120" t="s">
        <v>586</v>
      </c>
      <c r="M32" s="108" t="s">
        <v>587</v>
      </c>
      <c r="N32" s="8"/>
      <c r="O32" s="10">
        <f t="shared" si="1"/>
        <v>0</v>
      </c>
      <c r="P32" s="10"/>
      <c r="Q32" s="10"/>
      <c r="R32" s="10"/>
      <c r="S32" s="10"/>
      <c r="T32" s="10"/>
      <c r="U32" s="10"/>
      <c r="V32" s="10"/>
      <c r="W32" s="10"/>
      <c r="X32" s="10"/>
      <c r="Y32" s="10"/>
      <c r="Z32" s="10"/>
      <c r="AA32" s="10"/>
      <c r="AB32" s="10"/>
      <c r="AC32" s="10"/>
      <c r="AD32" s="10"/>
      <c r="AE32" s="10"/>
      <c r="AF32" s="10"/>
      <c r="AG32" s="10"/>
      <c r="AH32" s="10"/>
      <c r="AI32" s="10"/>
    </row>
    <row r="33" ht="15.75" customHeight="1">
      <c r="A33" s="106"/>
      <c r="B33" s="26" t="s">
        <v>157</v>
      </c>
      <c r="C33" s="27"/>
      <c r="D33" s="28" t="s">
        <v>158</v>
      </c>
      <c r="E33" s="26" t="s">
        <v>88</v>
      </c>
      <c r="F33" s="26">
        <v>1.0</v>
      </c>
      <c r="G33" s="29"/>
      <c r="H33" s="31"/>
      <c r="I33" s="33"/>
      <c r="J33" s="26">
        <v>298.0</v>
      </c>
      <c r="K33" s="33" t="s">
        <v>539</v>
      </c>
      <c r="L33" s="33" t="s">
        <v>588</v>
      </c>
      <c r="M33" s="26" t="s">
        <v>111</v>
      </c>
      <c r="N33" s="8"/>
      <c r="O33" s="10">
        <f t="shared" si="1"/>
        <v>0</v>
      </c>
      <c r="P33" s="10"/>
      <c r="Q33" s="10"/>
      <c r="R33" s="10"/>
      <c r="S33" s="10"/>
      <c r="T33" s="10"/>
      <c r="U33" s="10"/>
      <c r="V33" s="10"/>
      <c r="W33" s="10"/>
      <c r="X33" s="10"/>
      <c r="Y33" s="10"/>
      <c r="Z33" s="10"/>
      <c r="AA33" s="10"/>
      <c r="AB33" s="10"/>
      <c r="AC33" s="10"/>
      <c r="AD33" s="10"/>
      <c r="AE33" s="10"/>
      <c r="AF33" s="10"/>
      <c r="AG33" s="10"/>
      <c r="AH33" s="10"/>
      <c r="AI33" s="10"/>
    </row>
    <row r="34" ht="15.75" customHeight="1">
      <c r="A34" s="106"/>
      <c r="B34" s="108" t="s">
        <v>589</v>
      </c>
      <c r="C34" s="109">
        <v>2.0</v>
      </c>
      <c r="D34" s="111" t="s">
        <v>590</v>
      </c>
      <c r="E34" s="108" t="s">
        <v>88</v>
      </c>
      <c r="F34" s="108">
        <v>1.0</v>
      </c>
      <c r="G34" s="113"/>
      <c r="H34" s="115"/>
      <c r="I34" s="119"/>
      <c r="J34" s="108">
        <v>275.0</v>
      </c>
      <c r="K34" s="119" t="s">
        <v>567</v>
      </c>
      <c r="L34" s="120" t="s">
        <v>591</v>
      </c>
      <c r="M34" s="120" t="s">
        <v>592</v>
      </c>
      <c r="N34" s="8"/>
      <c r="O34" s="10">
        <f t="shared" si="1"/>
        <v>0</v>
      </c>
      <c r="P34" s="10"/>
      <c r="Q34" s="10"/>
      <c r="R34" s="10"/>
      <c r="S34" s="10"/>
      <c r="T34" s="10"/>
      <c r="U34" s="10"/>
      <c r="V34" s="10"/>
      <c r="W34" s="10"/>
      <c r="X34" s="10"/>
      <c r="Y34" s="10"/>
      <c r="Z34" s="10"/>
      <c r="AA34" s="10"/>
      <c r="AB34" s="10"/>
      <c r="AC34" s="10"/>
      <c r="AD34" s="10"/>
      <c r="AE34" s="10"/>
      <c r="AF34" s="10"/>
      <c r="AG34" s="10"/>
      <c r="AH34" s="10"/>
      <c r="AI34" s="10"/>
    </row>
    <row r="35" ht="60.0" customHeight="1">
      <c r="A35" s="106"/>
      <c r="B35" s="26" t="s">
        <v>593</v>
      </c>
      <c r="C35" s="27"/>
      <c r="D35" s="28" t="s">
        <v>594</v>
      </c>
      <c r="E35" s="26" t="s">
        <v>88</v>
      </c>
      <c r="F35" s="26">
        <v>1.0</v>
      </c>
      <c r="G35" s="29"/>
      <c r="H35" s="31"/>
      <c r="I35" s="107" t="s">
        <v>595</v>
      </c>
      <c r="J35" s="26">
        <v>268.0</v>
      </c>
      <c r="K35" s="33" t="s">
        <v>539</v>
      </c>
      <c r="L35" s="33"/>
      <c r="M35" s="26" t="s">
        <v>111</v>
      </c>
      <c r="N35" s="8"/>
      <c r="O35" s="10">
        <f t="shared" si="1"/>
        <v>0</v>
      </c>
      <c r="P35" s="10"/>
      <c r="Q35" s="10"/>
      <c r="R35" s="10"/>
      <c r="S35" s="10"/>
      <c r="T35" s="10"/>
      <c r="U35" s="10"/>
      <c r="V35" s="10"/>
      <c r="W35" s="10"/>
      <c r="X35" s="10"/>
      <c r="Y35" s="10"/>
      <c r="Z35" s="10"/>
      <c r="AA35" s="10"/>
      <c r="AB35" s="10"/>
      <c r="AC35" s="10"/>
      <c r="AD35" s="10"/>
      <c r="AE35" s="10"/>
      <c r="AF35" s="10"/>
      <c r="AG35" s="10"/>
      <c r="AH35" s="10"/>
      <c r="AI35" s="10"/>
    </row>
    <row r="36" ht="15.75" customHeight="1">
      <c r="A36" s="106"/>
      <c r="B36" s="26" t="s">
        <v>159</v>
      </c>
      <c r="C36" s="27"/>
      <c r="D36" s="28" t="s">
        <v>160</v>
      </c>
      <c r="E36" s="26" t="s">
        <v>88</v>
      </c>
      <c r="F36" s="26">
        <v>3.0</v>
      </c>
      <c r="G36" s="29"/>
      <c r="H36" s="31"/>
      <c r="I36" s="33"/>
      <c r="J36" s="26">
        <v>125.0</v>
      </c>
      <c r="K36" s="33" t="s">
        <v>539</v>
      </c>
      <c r="L36" s="33" t="s">
        <v>596</v>
      </c>
      <c r="M36" s="26"/>
      <c r="N36" s="8"/>
      <c r="O36" s="10">
        <f t="shared" si="1"/>
        <v>0</v>
      </c>
      <c r="P36" s="10"/>
      <c r="Q36" s="10"/>
      <c r="R36" s="10"/>
      <c r="S36" s="10"/>
      <c r="T36" s="10"/>
      <c r="U36" s="10"/>
      <c r="V36" s="10"/>
      <c r="W36" s="10"/>
      <c r="X36" s="10"/>
      <c r="Y36" s="10"/>
      <c r="Z36" s="10"/>
      <c r="AA36" s="10"/>
      <c r="AB36" s="10"/>
      <c r="AC36" s="10"/>
      <c r="AD36" s="10"/>
      <c r="AE36" s="10"/>
      <c r="AF36" s="10"/>
      <c r="AG36" s="10"/>
      <c r="AH36" s="10"/>
      <c r="AI36" s="10"/>
    </row>
    <row r="37" ht="15.75" customHeight="1">
      <c r="A37" s="106"/>
      <c r="B37" s="108" t="s">
        <v>161</v>
      </c>
      <c r="C37" s="109">
        <v>2.0</v>
      </c>
      <c r="D37" s="111" t="s">
        <v>162</v>
      </c>
      <c r="E37" s="108" t="s">
        <v>88</v>
      </c>
      <c r="F37" s="108">
        <v>1.0</v>
      </c>
      <c r="G37" s="113"/>
      <c r="H37" s="115"/>
      <c r="I37" s="119"/>
      <c r="J37" s="108">
        <v>275.0</v>
      </c>
      <c r="K37" s="119" t="s">
        <v>567</v>
      </c>
      <c r="L37" s="120" t="s">
        <v>597</v>
      </c>
      <c r="M37" s="120" t="s">
        <v>598</v>
      </c>
      <c r="N37" s="8"/>
      <c r="O37" s="10">
        <f t="shared" si="1"/>
        <v>0</v>
      </c>
      <c r="P37" s="10"/>
      <c r="Q37" s="10"/>
      <c r="R37" s="10"/>
      <c r="S37" s="10"/>
      <c r="T37" s="10"/>
      <c r="U37" s="10"/>
      <c r="V37" s="10"/>
      <c r="W37" s="10"/>
      <c r="X37" s="10"/>
      <c r="Y37" s="10"/>
      <c r="Z37" s="10"/>
      <c r="AA37" s="10"/>
      <c r="AB37" s="10"/>
      <c r="AC37" s="10"/>
      <c r="AD37" s="10"/>
      <c r="AE37" s="10"/>
      <c r="AF37" s="10"/>
      <c r="AG37" s="10"/>
      <c r="AH37" s="10"/>
      <c r="AI37" s="10"/>
    </row>
    <row r="38" ht="15.75" customHeight="1">
      <c r="A38" s="121"/>
      <c r="B38" s="108" t="s">
        <v>163</v>
      </c>
      <c r="C38" s="109">
        <v>3.0</v>
      </c>
      <c r="D38" s="111" t="s">
        <v>164</v>
      </c>
      <c r="E38" s="108" t="s">
        <v>88</v>
      </c>
      <c r="F38" s="108">
        <v>1.0</v>
      </c>
      <c r="G38" s="113"/>
      <c r="H38" s="115"/>
      <c r="I38" s="119"/>
      <c r="J38" s="108">
        <v>298.0</v>
      </c>
      <c r="K38" s="119" t="s">
        <v>599</v>
      </c>
      <c r="L38" s="120" t="s">
        <v>600</v>
      </c>
      <c r="M38" s="120" t="s">
        <v>601</v>
      </c>
      <c r="N38" s="8"/>
      <c r="O38" s="10">
        <f t="shared" si="1"/>
        <v>0</v>
      </c>
      <c r="P38" s="10"/>
      <c r="Q38" s="10"/>
      <c r="R38" s="10"/>
      <c r="S38" s="10"/>
      <c r="T38" s="10"/>
      <c r="U38" s="10"/>
      <c r="V38" s="10"/>
      <c r="W38" s="10"/>
      <c r="X38" s="10"/>
      <c r="Y38" s="10"/>
      <c r="Z38" s="10"/>
      <c r="AA38" s="10"/>
      <c r="AB38" s="10"/>
      <c r="AC38" s="10"/>
      <c r="AD38" s="10"/>
      <c r="AE38" s="10"/>
      <c r="AF38" s="10"/>
      <c r="AG38" s="10"/>
      <c r="AH38" s="10"/>
      <c r="AI38" s="10"/>
    </row>
    <row r="39" ht="15.75" customHeight="1">
      <c r="A39" s="121"/>
      <c r="B39" s="26" t="s">
        <v>602</v>
      </c>
      <c r="C39" s="27"/>
      <c r="D39" s="28" t="s">
        <v>603</v>
      </c>
      <c r="E39" s="26" t="s">
        <v>88</v>
      </c>
      <c r="F39" s="26">
        <v>2.0</v>
      </c>
      <c r="G39" s="29"/>
      <c r="H39" s="31"/>
      <c r="I39" s="33"/>
      <c r="J39" s="26">
        <v>195.0</v>
      </c>
      <c r="K39" s="33" t="s">
        <v>539</v>
      </c>
      <c r="L39" s="33" t="s">
        <v>604</v>
      </c>
      <c r="M39" s="33" t="s">
        <v>111</v>
      </c>
      <c r="N39" s="8"/>
      <c r="O39" s="10">
        <f t="shared" si="1"/>
        <v>0</v>
      </c>
      <c r="P39" s="10"/>
      <c r="Q39" s="10"/>
      <c r="R39" s="10"/>
      <c r="S39" s="10"/>
      <c r="T39" s="10"/>
      <c r="U39" s="10"/>
      <c r="V39" s="10"/>
      <c r="W39" s="10"/>
      <c r="X39" s="10"/>
      <c r="Y39" s="10"/>
      <c r="Z39" s="10"/>
      <c r="AA39" s="10"/>
      <c r="AB39" s="10"/>
      <c r="AC39" s="10"/>
      <c r="AD39" s="10"/>
      <c r="AE39" s="10"/>
      <c r="AF39" s="10"/>
      <c r="AG39" s="10"/>
      <c r="AH39" s="10"/>
      <c r="AI39" s="10"/>
    </row>
    <row r="40" ht="15.75" customHeight="1">
      <c r="A40" s="121"/>
      <c r="B40" s="26" t="s">
        <v>605</v>
      </c>
      <c r="C40" s="27"/>
      <c r="D40" s="28" t="s">
        <v>606</v>
      </c>
      <c r="E40" s="26" t="s">
        <v>88</v>
      </c>
      <c r="F40" s="26">
        <v>2.0</v>
      </c>
      <c r="G40" s="29"/>
      <c r="H40" s="31"/>
      <c r="I40" s="33"/>
      <c r="J40" s="26">
        <v>165.0</v>
      </c>
      <c r="K40" s="33" t="s">
        <v>539</v>
      </c>
      <c r="L40" s="33" t="s">
        <v>602</v>
      </c>
      <c r="M40" s="33" t="s">
        <v>111</v>
      </c>
      <c r="N40" s="8"/>
      <c r="O40" s="10">
        <f t="shared" si="1"/>
        <v>0</v>
      </c>
      <c r="P40" s="10"/>
      <c r="Q40" s="10"/>
      <c r="R40" s="10"/>
      <c r="S40" s="10"/>
      <c r="T40" s="10"/>
      <c r="U40" s="10"/>
      <c r="V40" s="10"/>
      <c r="W40" s="10"/>
      <c r="X40" s="10"/>
      <c r="Y40" s="10"/>
      <c r="Z40" s="10"/>
      <c r="AA40" s="10"/>
      <c r="AB40" s="10"/>
      <c r="AC40" s="10"/>
      <c r="AD40" s="10"/>
      <c r="AE40" s="10"/>
      <c r="AF40" s="10"/>
      <c r="AG40" s="10"/>
      <c r="AH40" s="10"/>
      <c r="AI40" s="10"/>
    </row>
    <row r="41" ht="18.75" customHeight="1">
      <c r="A41" s="121"/>
      <c r="B41" s="26" t="s">
        <v>607</v>
      </c>
      <c r="C41" s="27">
        <v>1.0</v>
      </c>
      <c r="D41" s="28" t="s">
        <v>608</v>
      </c>
      <c r="E41" s="26" t="s">
        <v>88</v>
      </c>
      <c r="F41" s="26">
        <v>1.0</v>
      </c>
      <c r="G41" s="29"/>
      <c r="H41" s="31"/>
      <c r="I41" s="33"/>
      <c r="J41" s="26">
        <v>195.0</v>
      </c>
      <c r="K41" s="33" t="s">
        <v>539</v>
      </c>
      <c r="L41" s="33" t="s">
        <v>155</v>
      </c>
      <c r="M41" s="33" t="s">
        <v>609</v>
      </c>
      <c r="N41" s="8"/>
      <c r="O41" s="10">
        <f t="shared" si="1"/>
        <v>0</v>
      </c>
      <c r="P41" s="10"/>
      <c r="Q41" s="10"/>
      <c r="R41" s="10"/>
      <c r="S41" s="10"/>
      <c r="T41" s="10"/>
      <c r="U41" s="10"/>
      <c r="V41" s="10"/>
      <c r="W41" s="10"/>
      <c r="X41" s="10"/>
      <c r="Y41" s="10"/>
      <c r="Z41" s="10"/>
      <c r="AA41" s="10"/>
      <c r="AB41" s="10"/>
      <c r="AC41" s="10"/>
      <c r="AD41" s="10"/>
      <c r="AE41" s="10"/>
      <c r="AF41" s="10"/>
      <c r="AG41" s="10"/>
      <c r="AH41" s="10"/>
      <c r="AI41" s="10"/>
    </row>
    <row r="42" ht="86.25" customHeight="1">
      <c r="A42" s="121"/>
      <c r="B42" s="122" t="s">
        <v>610</v>
      </c>
      <c r="C42" s="109">
        <v>2.0</v>
      </c>
      <c r="D42" s="111" t="s">
        <v>611</v>
      </c>
      <c r="E42" s="108" t="s">
        <v>88</v>
      </c>
      <c r="F42" s="108">
        <v>1.0</v>
      </c>
      <c r="G42" s="113"/>
      <c r="H42" s="115"/>
      <c r="I42" s="117" t="s">
        <v>612</v>
      </c>
      <c r="J42" s="108">
        <v>298.0</v>
      </c>
      <c r="K42" s="119" t="s">
        <v>567</v>
      </c>
      <c r="L42" s="120" t="s">
        <v>155</v>
      </c>
      <c r="M42" s="120" t="s">
        <v>613</v>
      </c>
      <c r="N42" s="8"/>
      <c r="O42" s="10">
        <f t="shared" si="1"/>
        <v>0</v>
      </c>
      <c r="P42" s="10"/>
      <c r="Q42" s="10"/>
      <c r="R42" s="10"/>
      <c r="S42" s="10"/>
      <c r="T42" s="10"/>
      <c r="U42" s="10"/>
      <c r="V42" s="10"/>
      <c r="W42" s="10"/>
      <c r="X42" s="10"/>
      <c r="Y42" s="10"/>
      <c r="Z42" s="10"/>
      <c r="AA42" s="10"/>
      <c r="AB42" s="10"/>
      <c r="AC42" s="10"/>
      <c r="AD42" s="10"/>
      <c r="AE42" s="10"/>
      <c r="AF42" s="10"/>
      <c r="AG42" s="10"/>
      <c r="AH42" s="10"/>
      <c r="AI42" s="10"/>
    </row>
    <row r="43" ht="77.25" customHeight="1">
      <c r="A43" s="121"/>
      <c r="B43" s="26" t="s">
        <v>614</v>
      </c>
      <c r="C43" s="27">
        <v>1.0</v>
      </c>
      <c r="D43" s="28" t="s">
        <v>615</v>
      </c>
      <c r="E43" s="26" t="s">
        <v>88</v>
      </c>
      <c r="F43" s="26">
        <v>1.0</v>
      </c>
      <c r="G43" s="29"/>
      <c r="H43" s="31"/>
      <c r="I43" s="117" t="s">
        <v>616</v>
      </c>
      <c r="J43" s="26">
        <v>165.0</v>
      </c>
      <c r="K43" s="33" t="s">
        <v>539</v>
      </c>
      <c r="L43" s="33" t="s">
        <v>607</v>
      </c>
      <c r="M43" s="33" t="s">
        <v>617</v>
      </c>
      <c r="N43" s="8"/>
      <c r="O43" s="10">
        <f t="shared" si="1"/>
        <v>0</v>
      </c>
      <c r="P43" s="10"/>
      <c r="Q43" s="10"/>
      <c r="R43" s="10"/>
      <c r="S43" s="10"/>
      <c r="T43" s="10"/>
      <c r="U43" s="10"/>
      <c r="V43" s="10"/>
      <c r="W43" s="10"/>
      <c r="X43" s="10"/>
      <c r="Y43" s="10"/>
      <c r="Z43" s="10"/>
      <c r="AA43" s="10"/>
      <c r="AB43" s="10"/>
      <c r="AC43" s="10"/>
      <c r="AD43" s="10"/>
      <c r="AE43" s="10"/>
      <c r="AF43" s="10"/>
      <c r="AG43" s="10"/>
      <c r="AH43" s="10"/>
      <c r="AI43" s="10"/>
    </row>
    <row r="44" ht="15.75" customHeight="1">
      <c r="A44" s="121"/>
      <c r="B44" s="122" t="s">
        <v>618</v>
      </c>
      <c r="C44" s="109">
        <v>2.0</v>
      </c>
      <c r="D44" s="111" t="s">
        <v>619</v>
      </c>
      <c r="E44" s="108" t="s">
        <v>88</v>
      </c>
      <c r="F44" s="108">
        <v>1.0</v>
      </c>
      <c r="G44" s="113"/>
      <c r="H44" s="115"/>
      <c r="I44" s="119"/>
      <c r="J44" s="108">
        <v>165.0</v>
      </c>
      <c r="K44" s="119" t="s">
        <v>620</v>
      </c>
      <c r="L44" s="120" t="s">
        <v>607</v>
      </c>
      <c r="M44" s="120" t="s">
        <v>621</v>
      </c>
      <c r="N44" s="8"/>
      <c r="O44" s="10">
        <f t="shared" si="1"/>
        <v>0</v>
      </c>
      <c r="P44" s="10"/>
      <c r="Q44" s="10"/>
      <c r="R44" s="10"/>
      <c r="S44" s="10"/>
      <c r="T44" s="10"/>
      <c r="U44" s="10"/>
      <c r="V44" s="10"/>
      <c r="W44" s="10"/>
      <c r="X44" s="10"/>
      <c r="Y44" s="10"/>
      <c r="Z44" s="10"/>
      <c r="AA44" s="10"/>
      <c r="AB44" s="10"/>
      <c r="AC44" s="10"/>
      <c r="AD44" s="10"/>
      <c r="AE44" s="10"/>
      <c r="AF44" s="10"/>
      <c r="AG44" s="10"/>
      <c r="AH44" s="10"/>
      <c r="AI44" s="10"/>
    </row>
    <row r="45" ht="15.75" customHeight="1">
      <c r="A45" s="121"/>
      <c r="B45" s="26" t="s">
        <v>167</v>
      </c>
      <c r="C45" s="27"/>
      <c r="D45" s="28" t="s">
        <v>168</v>
      </c>
      <c r="E45" s="26" t="s">
        <v>88</v>
      </c>
      <c r="F45" s="26">
        <v>1.0</v>
      </c>
      <c r="G45" s="29"/>
      <c r="H45" s="31"/>
      <c r="I45" s="107" t="s">
        <v>622</v>
      </c>
      <c r="J45" s="26">
        <v>165.0</v>
      </c>
      <c r="K45" s="33" t="s">
        <v>539</v>
      </c>
      <c r="L45" s="33" t="s">
        <v>623</v>
      </c>
      <c r="M45" s="33" t="s">
        <v>111</v>
      </c>
      <c r="N45" s="8"/>
      <c r="O45" s="10">
        <f t="shared" si="1"/>
        <v>0</v>
      </c>
      <c r="P45" s="10"/>
      <c r="Q45" s="10"/>
      <c r="R45" s="10"/>
      <c r="S45" s="10"/>
      <c r="T45" s="10"/>
      <c r="U45" s="10"/>
      <c r="V45" s="10"/>
      <c r="W45" s="10"/>
      <c r="X45" s="10"/>
      <c r="Y45" s="10"/>
      <c r="Z45" s="10"/>
      <c r="AA45" s="10"/>
      <c r="AB45" s="10"/>
      <c r="AC45" s="10"/>
      <c r="AD45" s="10"/>
      <c r="AE45" s="10"/>
      <c r="AF45" s="10"/>
      <c r="AG45" s="10"/>
      <c r="AH45" s="10"/>
      <c r="AI45" s="10"/>
    </row>
    <row r="46" ht="15.75" customHeight="1">
      <c r="A46" s="121"/>
      <c r="B46" s="26" t="s">
        <v>169</v>
      </c>
      <c r="C46" s="27"/>
      <c r="D46" s="28" t="s">
        <v>170</v>
      </c>
      <c r="E46" s="26" t="s">
        <v>88</v>
      </c>
      <c r="F46" s="26">
        <v>1.0</v>
      </c>
      <c r="G46" s="29"/>
      <c r="H46" s="31" t="s">
        <v>128</v>
      </c>
      <c r="I46" s="33"/>
      <c r="J46" s="26"/>
      <c r="K46" s="33" t="s">
        <v>539</v>
      </c>
      <c r="L46" s="33"/>
      <c r="M46" s="33"/>
      <c r="N46" s="8"/>
      <c r="O46" s="10">
        <f t="shared" si="1"/>
        <v>0</v>
      </c>
      <c r="P46" s="10"/>
      <c r="Q46" s="10"/>
      <c r="R46" s="10"/>
      <c r="S46" s="10"/>
      <c r="T46" s="10"/>
      <c r="U46" s="10"/>
      <c r="V46" s="10"/>
      <c r="W46" s="10"/>
      <c r="X46" s="10"/>
      <c r="Y46" s="10"/>
      <c r="Z46" s="10"/>
      <c r="AA46" s="10"/>
      <c r="AB46" s="10"/>
      <c r="AC46" s="10"/>
      <c r="AD46" s="10"/>
      <c r="AE46" s="10"/>
      <c r="AF46" s="10"/>
      <c r="AG46" s="10"/>
      <c r="AH46" s="10"/>
      <c r="AI46" s="10"/>
    </row>
    <row r="47" ht="15.75" customHeight="1">
      <c r="A47" s="121"/>
      <c r="B47" s="26" t="s">
        <v>172</v>
      </c>
      <c r="C47" s="27"/>
      <c r="D47" s="28" t="s">
        <v>173</v>
      </c>
      <c r="E47" s="26" t="s">
        <v>88</v>
      </c>
      <c r="F47" s="26">
        <v>2.0</v>
      </c>
      <c r="G47" s="29"/>
      <c r="H47" s="31" t="s">
        <v>128</v>
      </c>
      <c r="I47" s="33"/>
      <c r="J47" s="26">
        <v>178.0</v>
      </c>
      <c r="K47" s="33" t="s">
        <v>539</v>
      </c>
      <c r="L47" s="33"/>
      <c r="M47" s="33"/>
      <c r="N47" s="8"/>
      <c r="O47" s="10">
        <f t="shared" si="1"/>
        <v>0</v>
      </c>
      <c r="P47" s="10"/>
      <c r="Q47" s="10"/>
      <c r="R47" s="10"/>
      <c r="S47" s="10"/>
      <c r="T47" s="10"/>
      <c r="U47" s="10"/>
      <c r="V47" s="10"/>
      <c r="W47" s="10"/>
      <c r="X47" s="10"/>
      <c r="Y47" s="10"/>
      <c r="Z47" s="10"/>
      <c r="AA47" s="10"/>
      <c r="AB47" s="10"/>
      <c r="AC47" s="10"/>
      <c r="AD47" s="10"/>
      <c r="AE47" s="10"/>
      <c r="AF47" s="10"/>
      <c r="AG47" s="10"/>
      <c r="AH47" s="10"/>
      <c r="AI47" s="10"/>
    </row>
    <row r="48" ht="15.75" customHeight="1">
      <c r="A48" s="121"/>
      <c r="B48" s="26" t="s">
        <v>175</v>
      </c>
      <c r="C48" s="27"/>
      <c r="D48" s="28" t="s">
        <v>176</v>
      </c>
      <c r="E48" s="26" t="s">
        <v>88</v>
      </c>
      <c r="F48" s="26">
        <v>6.0</v>
      </c>
      <c r="G48" s="29"/>
      <c r="H48" s="31" t="s">
        <v>128</v>
      </c>
      <c r="I48" s="33"/>
      <c r="J48" s="26">
        <v>145.0</v>
      </c>
      <c r="K48" s="33" t="s">
        <v>539</v>
      </c>
      <c r="L48" s="33" t="s">
        <v>624</v>
      </c>
      <c r="M48" s="33" t="s">
        <v>111</v>
      </c>
      <c r="N48" s="8"/>
      <c r="O48" s="10">
        <f t="shared" si="1"/>
        <v>0</v>
      </c>
      <c r="P48" s="10"/>
      <c r="Q48" s="10"/>
      <c r="R48" s="10"/>
      <c r="S48" s="10"/>
      <c r="T48" s="10"/>
      <c r="U48" s="10"/>
      <c r="V48" s="10"/>
      <c r="W48" s="10"/>
      <c r="X48" s="10"/>
      <c r="Y48" s="10"/>
      <c r="Z48" s="10"/>
      <c r="AA48" s="10"/>
      <c r="AB48" s="10"/>
      <c r="AC48" s="10"/>
      <c r="AD48" s="10"/>
      <c r="AE48" s="10"/>
      <c r="AF48" s="10"/>
      <c r="AG48" s="10"/>
      <c r="AH48" s="10"/>
      <c r="AI48" s="10"/>
    </row>
    <row r="49" ht="58.5" customHeight="1">
      <c r="A49" s="121"/>
      <c r="B49" s="123" t="s">
        <v>625</v>
      </c>
      <c r="C49" s="124">
        <v>2.0</v>
      </c>
      <c r="D49" s="125" t="s">
        <v>626</v>
      </c>
      <c r="E49" s="123" t="s">
        <v>88</v>
      </c>
      <c r="F49" s="123">
        <v>1.0</v>
      </c>
      <c r="G49" s="126"/>
      <c r="H49" s="127"/>
      <c r="I49" s="128" t="s">
        <v>627</v>
      </c>
      <c r="J49" s="123">
        <v>795.0</v>
      </c>
      <c r="K49" s="129" t="s">
        <v>628</v>
      </c>
      <c r="L49" s="130" t="s">
        <v>629</v>
      </c>
      <c r="M49" s="130" t="s">
        <v>630</v>
      </c>
      <c r="N49" s="8"/>
      <c r="O49" s="10">
        <f t="shared" si="1"/>
        <v>0</v>
      </c>
      <c r="P49" s="10"/>
      <c r="Q49" s="10"/>
      <c r="R49" s="10"/>
      <c r="S49" s="10"/>
      <c r="T49" s="10"/>
      <c r="U49" s="10"/>
      <c r="V49" s="10"/>
      <c r="W49" s="10"/>
      <c r="X49" s="10"/>
      <c r="Y49" s="10"/>
      <c r="Z49" s="10"/>
      <c r="AA49" s="10"/>
      <c r="AB49" s="10"/>
      <c r="AC49" s="10"/>
      <c r="AD49" s="10"/>
      <c r="AE49" s="10"/>
      <c r="AF49" s="10"/>
      <c r="AG49" s="10"/>
      <c r="AH49" s="10"/>
      <c r="AI49" s="10"/>
    </row>
    <row r="50" ht="59.25" customHeight="1">
      <c r="A50" s="121"/>
      <c r="B50" s="26" t="s">
        <v>177</v>
      </c>
      <c r="C50" s="27"/>
      <c r="D50" s="28" t="s">
        <v>178</v>
      </c>
      <c r="E50" s="26" t="s">
        <v>88</v>
      </c>
      <c r="F50" s="26">
        <v>2.0</v>
      </c>
      <c r="G50" s="29"/>
      <c r="H50" s="31"/>
      <c r="I50" s="107" t="s">
        <v>631</v>
      </c>
      <c r="J50" s="26">
        <v>165.0</v>
      </c>
      <c r="K50" s="33" t="s">
        <v>539</v>
      </c>
      <c r="L50" s="33"/>
      <c r="M50" s="33" t="s">
        <v>632</v>
      </c>
      <c r="N50" s="8"/>
      <c r="O50" s="10">
        <f t="shared" si="1"/>
        <v>0</v>
      </c>
      <c r="P50" s="10"/>
      <c r="Q50" s="10"/>
      <c r="R50" s="10"/>
      <c r="S50" s="10"/>
      <c r="T50" s="10"/>
      <c r="U50" s="10"/>
      <c r="V50" s="10"/>
      <c r="W50" s="10"/>
      <c r="X50" s="10"/>
      <c r="Y50" s="10"/>
      <c r="Z50" s="10"/>
      <c r="AA50" s="10"/>
      <c r="AB50" s="10"/>
      <c r="AC50" s="10"/>
      <c r="AD50" s="10"/>
      <c r="AE50" s="10"/>
      <c r="AF50" s="10"/>
      <c r="AG50" s="10"/>
      <c r="AH50" s="10"/>
      <c r="AI50" s="10"/>
    </row>
    <row r="51" ht="69.0" customHeight="1">
      <c r="A51" s="121"/>
      <c r="B51" s="26" t="s">
        <v>179</v>
      </c>
      <c r="C51" s="27"/>
      <c r="D51" s="28" t="s">
        <v>180</v>
      </c>
      <c r="E51" s="26" t="s">
        <v>88</v>
      </c>
      <c r="F51" s="26">
        <v>1.0</v>
      </c>
      <c r="G51" s="29"/>
      <c r="H51" s="31"/>
      <c r="I51" s="107" t="s">
        <v>631</v>
      </c>
      <c r="J51" s="26">
        <v>268.0</v>
      </c>
      <c r="K51" s="33" t="s">
        <v>539</v>
      </c>
      <c r="L51" s="33"/>
      <c r="M51" s="33" t="s">
        <v>111</v>
      </c>
      <c r="N51" s="8"/>
      <c r="O51" s="10">
        <f t="shared" si="1"/>
        <v>0</v>
      </c>
      <c r="P51" s="10"/>
      <c r="Q51" s="10"/>
      <c r="R51" s="10"/>
      <c r="S51" s="10"/>
      <c r="T51" s="10"/>
      <c r="U51" s="10"/>
      <c r="V51" s="10"/>
      <c r="W51" s="10"/>
      <c r="X51" s="10"/>
      <c r="Y51" s="10"/>
      <c r="Z51" s="10"/>
      <c r="AA51" s="10"/>
      <c r="AB51" s="10"/>
      <c r="AC51" s="10"/>
      <c r="AD51" s="10"/>
      <c r="AE51" s="10"/>
      <c r="AF51" s="10"/>
      <c r="AG51" s="10"/>
      <c r="AH51" s="10"/>
      <c r="AI51" s="10"/>
    </row>
    <row r="52" ht="15.75" customHeight="1">
      <c r="A52" s="121"/>
      <c r="B52" s="26" t="s">
        <v>181</v>
      </c>
      <c r="C52" s="27"/>
      <c r="D52" s="28" t="s">
        <v>182</v>
      </c>
      <c r="E52" s="26" t="s">
        <v>88</v>
      </c>
      <c r="F52" s="26">
        <v>2.0</v>
      </c>
      <c r="G52" s="29"/>
      <c r="H52" s="31" t="s">
        <v>128</v>
      </c>
      <c r="I52" s="33"/>
      <c r="J52" s="26">
        <v>175.0</v>
      </c>
      <c r="K52" s="33" t="s">
        <v>539</v>
      </c>
      <c r="L52" s="33" t="s">
        <v>634</v>
      </c>
      <c r="M52" s="33" t="s">
        <v>111</v>
      </c>
      <c r="N52" s="8"/>
      <c r="O52" s="10">
        <f t="shared" si="1"/>
        <v>0</v>
      </c>
      <c r="P52" s="10"/>
      <c r="Q52" s="10"/>
      <c r="R52" s="10"/>
      <c r="S52" s="10"/>
      <c r="T52" s="10"/>
      <c r="U52" s="10"/>
      <c r="V52" s="10"/>
      <c r="W52" s="10"/>
      <c r="X52" s="10"/>
      <c r="Y52" s="10"/>
      <c r="Z52" s="10"/>
      <c r="AA52" s="10"/>
      <c r="AB52" s="10"/>
      <c r="AC52" s="10"/>
      <c r="AD52" s="10"/>
      <c r="AE52" s="10"/>
      <c r="AF52" s="10"/>
      <c r="AG52" s="10"/>
      <c r="AH52" s="10"/>
      <c r="AI52" s="10"/>
    </row>
    <row r="53" ht="15.75" customHeight="1">
      <c r="A53" s="121"/>
      <c r="B53" s="26" t="s">
        <v>183</v>
      </c>
      <c r="C53" s="27"/>
      <c r="D53" s="28" t="s">
        <v>184</v>
      </c>
      <c r="E53" s="26" t="s">
        <v>88</v>
      </c>
      <c r="F53" s="26">
        <v>2.0</v>
      </c>
      <c r="G53" s="29"/>
      <c r="H53" s="31" t="s">
        <v>128</v>
      </c>
      <c r="I53" s="33"/>
      <c r="J53" s="26">
        <v>168.0</v>
      </c>
      <c r="K53" s="33" t="s">
        <v>539</v>
      </c>
      <c r="L53" s="33" t="s">
        <v>635</v>
      </c>
      <c r="M53" s="33" t="s">
        <v>636</v>
      </c>
      <c r="N53" s="8"/>
      <c r="O53" s="10">
        <f t="shared" si="1"/>
        <v>0</v>
      </c>
      <c r="P53" s="10"/>
      <c r="Q53" s="10"/>
      <c r="R53" s="10"/>
      <c r="S53" s="10"/>
      <c r="T53" s="10"/>
      <c r="U53" s="10"/>
      <c r="V53" s="10"/>
      <c r="W53" s="10"/>
      <c r="X53" s="10"/>
      <c r="Y53" s="10"/>
      <c r="Z53" s="10"/>
      <c r="AA53" s="10"/>
      <c r="AB53" s="10"/>
      <c r="AC53" s="10"/>
      <c r="AD53" s="10"/>
      <c r="AE53" s="10"/>
      <c r="AF53" s="10"/>
      <c r="AG53" s="10"/>
      <c r="AH53" s="10"/>
      <c r="AI53" s="10"/>
    </row>
    <row r="54" ht="72.75" customHeight="1">
      <c r="A54" s="121"/>
      <c r="B54" s="26" t="s">
        <v>185</v>
      </c>
      <c r="C54" s="27"/>
      <c r="D54" s="28" t="s">
        <v>186</v>
      </c>
      <c r="E54" s="26" t="s">
        <v>88</v>
      </c>
      <c r="F54" s="26">
        <v>1.0</v>
      </c>
      <c r="G54" s="29"/>
      <c r="H54" s="31"/>
      <c r="I54" s="107" t="s">
        <v>637</v>
      </c>
      <c r="J54" s="26">
        <v>398.0</v>
      </c>
      <c r="K54" s="33" t="s">
        <v>539</v>
      </c>
      <c r="L54" s="33" t="s">
        <v>638</v>
      </c>
      <c r="M54" s="33"/>
      <c r="N54" s="8"/>
      <c r="O54" s="10">
        <f t="shared" si="1"/>
        <v>0</v>
      </c>
      <c r="P54" s="10"/>
      <c r="Q54" s="10"/>
      <c r="R54" s="10"/>
      <c r="S54" s="10"/>
      <c r="T54" s="10"/>
      <c r="U54" s="10"/>
      <c r="V54" s="10"/>
      <c r="W54" s="10"/>
      <c r="X54" s="10"/>
      <c r="Y54" s="10"/>
      <c r="Z54" s="10"/>
      <c r="AA54" s="10"/>
      <c r="AB54" s="10"/>
      <c r="AC54" s="10"/>
      <c r="AD54" s="10"/>
      <c r="AE54" s="10"/>
      <c r="AF54" s="10"/>
      <c r="AG54" s="10"/>
      <c r="AH54" s="10"/>
      <c r="AI54" s="10"/>
    </row>
    <row r="55" ht="15.75" customHeight="1">
      <c r="A55" s="121"/>
      <c r="B55" s="26" t="s">
        <v>165</v>
      </c>
      <c r="C55" s="27"/>
      <c r="D55" s="28" t="s">
        <v>639</v>
      </c>
      <c r="E55" s="26" t="s">
        <v>88</v>
      </c>
      <c r="F55" s="26">
        <v>1.0</v>
      </c>
      <c r="G55" s="29"/>
      <c r="H55" s="31"/>
      <c r="I55" s="33"/>
      <c r="J55" s="26">
        <v>398.0</v>
      </c>
      <c r="K55" s="33" t="s">
        <v>539</v>
      </c>
      <c r="L55" s="33" t="s">
        <v>638</v>
      </c>
      <c r="M55" s="33"/>
      <c r="N55" s="8"/>
      <c r="O55" s="10">
        <f t="shared" si="1"/>
        <v>0</v>
      </c>
      <c r="P55" s="10"/>
      <c r="Q55" s="10"/>
      <c r="R55" s="10"/>
      <c r="S55" s="10"/>
      <c r="T55" s="10"/>
      <c r="U55" s="10"/>
      <c r="V55" s="10"/>
      <c r="W55" s="10"/>
      <c r="X55" s="10"/>
      <c r="Y55" s="10"/>
      <c r="Z55" s="10"/>
      <c r="AA55" s="10"/>
      <c r="AB55" s="10"/>
      <c r="AC55" s="10"/>
      <c r="AD55" s="10"/>
      <c r="AE55" s="10"/>
      <c r="AF55" s="10"/>
      <c r="AG55" s="10"/>
      <c r="AH55" s="10"/>
      <c r="AI55" s="10"/>
    </row>
    <row r="56" ht="46.5" customHeight="1">
      <c r="A56" s="121"/>
      <c r="B56" s="26" t="s">
        <v>189</v>
      </c>
      <c r="C56" s="27"/>
      <c r="D56" s="28" t="s">
        <v>190</v>
      </c>
      <c r="E56" s="26" t="s">
        <v>88</v>
      </c>
      <c r="F56" s="26">
        <v>2.0</v>
      </c>
      <c r="G56" s="29"/>
      <c r="H56" s="31"/>
      <c r="I56" s="33" t="s">
        <v>640</v>
      </c>
      <c r="J56" s="26">
        <v>98.0</v>
      </c>
      <c r="K56" s="33" t="s">
        <v>539</v>
      </c>
      <c r="L56" s="33" t="s">
        <v>625</v>
      </c>
      <c r="M56" s="33" t="s">
        <v>111</v>
      </c>
      <c r="N56" s="8"/>
      <c r="O56" s="10">
        <f t="shared" si="1"/>
        <v>0</v>
      </c>
      <c r="P56" s="10"/>
      <c r="Q56" s="10"/>
      <c r="R56" s="10"/>
      <c r="S56" s="10"/>
      <c r="T56" s="10"/>
      <c r="U56" s="10"/>
      <c r="V56" s="10"/>
      <c r="W56" s="10"/>
      <c r="X56" s="10"/>
      <c r="Y56" s="10"/>
      <c r="Z56" s="10"/>
      <c r="AA56" s="10"/>
      <c r="AB56" s="10"/>
      <c r="AC56" s="10"/>
      <c r="AD56" s="10"/>
      <c r="AE56" s="10"/>
      <c r="AF56" s="10"/>
      <c r="AG56" s="10"/>
      <c r="AH56" s="10"/>
      <c r="AI56" s="10"/>
    </row>
    <row r="57" ht="15.75" customHeight="1">
      <c r="A57" s="121"/>
      <c r="B57" s="123" t="s">
        <v>191</v>
      </c>
      <c r="C57" s="124">
        <v>2.0</v>
      </c>
      <c r="D57" s="125" t="s">
        <v>192</v>
      </c>
      <c r="E57" s="123" t="s">
        <v>88</v>
      </c>
      <c r="F57" s="123">
        <v>2.0</v>
      </c>
      <c r="G57" s="126"/>
      <c r="H57" s="127"/>
      <c r="I57" s="129"/>
      <c r="J57" s="123">
        <v>275.0</v>
      </c>
      <c r="K57" s="129" t="s">
        <v>641</v>
      </c>
      <c r="L57" s="130" t="s">
        <v>642</v>
      </c>
      <c r="M57" s="130" t="s">
        <v>643</v>
      </c>
      <c r="N57" s="8"/>
      <c r="O57" s="10">
        <f t="shared" si="1"/>
        <v>0</v>
      </c>
      <c r="P57" s="10"/>
      <c r="Q57" s="10"/>
      <c r="R57" s="10"/>
      <c r="S57" s="10"/>
      <c r="T57" s="10"/>
      <c r="U57" s="10"/>
      <c r="V57" s="10"/>
      <c r="W57" s="10"/>
      <c r="X57" s="10"/>
      <c r="Y57" s="10"/>
      <c r="Z57" s="10"/>
      <c r="AA57" s="10"/>
      <c r="AB57" s="10"/>
      <c r="AC57" s="10"/>
      <c r="AD57" s="10"/>
      <c r="AE57" s="10"/>
      <c r="AF57" s="10"/>
      <c r="AG57" s="10"/>
      <c r="AH57" s="10"/>
      <c r="AI57" s="10"/>
    </row>
    <row r="58" ht="15.75" customHeight="1">
      <c r="A58" s="121"/>
      <c r="B58" s="26" t="s">
        <v>193</v>
      </c>
      <c r="C58" s="27"/>
      <c r="D58" s="28" t="s">
        <v>194</v>
      </c>
      <c r="E58" s="26" t="s">
        <v>88</v>
      </c>
      <c r="F58" s="26">
        <v>2.0</v>
      </c>
      <c r="G58" s="29"/>
      <c r="H58" s="31"/>
      <c r="I58" s="33"/>
      <c r="J58" s="26">
        <v>285.0</v>
      </c>
      <c r="K58" s="33" t="s">
        <v>539</v>
      </c>
      <c r="L58" s="33" t="s">
        <v>191</v>
      </c>
      <c r="M58" s="33" t="s">
        <v>644</v>
      </c>
      <c r="N58" s="8"/>
      <c r="O58" s="10">
        <f t="shared" si="1"/>
        <v>0</v>
      </c>
      <c r="P58" s="10"/>
      <c r="Q58" s="10"/>
      <c r="R58" s="10"/>
      <c r="S58" s="10"/>
      <c r="T58" s="10"/>
      <c r="U58" s="10"/>
      <c r="V58" s="10"/>
      <c r="W58" s="10"/>
      <c r="X58" s="10"/>
      <c r="Y58" s="10"/>
      <c r="Z58" s="10"/>
      <c r="AA58" s="10"/>
      <c r="AB58" s="10"/>
      <c r="AC58" s="10"/>
      <c r="AD58" s="10"/>
      <c r="AE58" s="10"/>
      <c r="AF58" s="10"/>
      <c r="AG58" s="10"/>
      <c r="AH58" s="10"/>
      <c r="AI58" s="10"/>
    </row>
    <row r="59" ht="15.75" customHeight="1">
      <c r="A59" s="106"/>
      <c r="B59" s="135" t="s">
        <v>195</v>
      </c>
      <c r="C59" s="136"/>
      <c r="D59" s="137" t="s">
        <v>196</v>
      </c>
      <c r="E59" s="135" t="s">
        <v>88</v>
      </c>
      <c r="F59" s="135">
        <v>10.0</v>
      </c>
      <c r="G59" s="138"/>
      <c r="H59" s="139"/>
      <c r="I59" s="140" t="s">
        <v>645</v>
      </c>
      <c r="J59" s="135">
        <v>40.0</v>
      </c>
      <c r="K59" s="140" t="s">
        <v>109</v>
      </c>
      <c r="L59" s="140" t="s">
        <v>161</v>
      </c>
      <c r="M59" s="135" t="s">
        <v>646</v>
      </c>
      <c r="N59" s="8"/>
      <c r="O59" s="10">
        <f t="shared" si="1"/>
        <v>0</v>
      </c>
      <c r="P59" s="10"/>
      <c r="Q59" s="10"/>
      <c r="R59" s="10"/>
      <c r="S59" s="10"/>
      <c r="T59" s="10"/>
      <c r="U59" s="10"/>
      <c r="V59" s="10"/>
      <c r="W59" s="10"/>
      <c r="X59" s="10"/>
      <c r="Y59" s="10"/>
      <c r="Z59" s="10"/>
      <c r="AA59" s="10"/>
      <c r="AB59" s="10"/>
      <c r="AC59" s="10"/>
      <c r="AD59" s="10"/>
      <c r="AE59" s="10"/>
      <c r="AF59" s="10"/>
      <c r="AG59" s="10"/>
      <c r="AH59" s="10"/>
      <c r="AI59" s="10"/>
    </row>
    <row r="60" ht="57.75" customHeight="1">
      <c r="A60" s="106"/>
      <c r="B60" s="26" t="s">
        <v>197</v>
      </c>
      <c r="C60" s="27"/>
      <c r="D60" s="28" t="s">
        <v>200</v>
      </c>
      <c r="E60" s="26" t="s">
        <v>88</v>
      </c>
      <c r="F60" s="26">
        <v>1.0</v>
      </c>
      <c r="G60" s="29"/>
      <c r="H60" s="31" t="s">
        <v>128</v>
      </c>
      <c r="I60" s="33"/>
      <c r="J60" s="26">
        <v>290.0</v>
      </c>
      <c r="K60" s="33" t="s">
        <v>539</v>
      </c>
      <c r="L60" s="33"/>
      <c r="M60" s="33"/>
      <c r="N60" s="8"/>
      <c r="O60" s="10">
        <f t="shared" si="1"/>
        <v>0</v>
      </c>
      <c r="P60" s="10"/>
      <c r="Q60" s="10"/>
      <c r="R60" s="10"/>
      <c r="S60" s="10"/>
      <c r="T60" s="10"/>
      <c r="U60" s="10"/>
      <c r="V60" s="10"/>
      <c r="W60" s="10"/>
      <c r="X60" s="10"/>
      <c r="Y60" s="10"/>
      <c r="Z60" s="10"/>
      <c r="AA60" s="10"/>
      <c r="AB60" s="10"/>
      <c r="AC60" s="10"/>
      <c r="AD60" s="10"/>
      <c r="AE60" s="10"/>
      <c r="AF60" s="10"/>
      <c r="AG60" s="10"/>
      <c r="AH60" s="10"/>
      <c r="AI60" s="10"/>
    </row>
    <row r="61" ht="15.75" customHeight="1">
      <c r="A61" s="106"/>
      <c r="B61" s="26" t="s">
        <v>201</v>
      </c>
      <c r="C61" s="27"/>
      <c r="D61" s="28" t="s">
        <v>202</v>
      </c>
      <c r="E61" s="26" t="s">
        <v>88</v>
      </c>
      <c r="F61" s="26">
        <v>1.0</v>
      </c>
      <c r="G61" s="29"/>
      <c r="H61" s="31" t="s">
        <v>128</v>
      </c>
      <c r="I61" s="33"/>
      <c r="J61" s="26">
        <v>145.0</v>
      </c>
      <c r="K61" s="33" t="s">
        <v>539</v>
      </c>
      <c r="L61" s="33" t="s">
        <v>647</v>
      </c>
      <c r="M61" s="33" t="s">
        <v>648</v>
      </c>
      <c r="N61" s="8"/>
      <c r="O61" s="10">
        <f t="shared" si="1"/>
        <v>0</v>
      </c>
      <c r="P61" s="10"/>
      <c r="Q61" s="10"/>
      <c r="R61" s="10"/>
      <c r="S61" s="10"/>
      <c r="T61" s="10"/>
      <c r="U61" s="10"/>
      <c r="V61" s="10"/>
      <c r="W61" s="10"/>
      <c r="X61" s="10"/>
      <c r="Y61" s="10"/>
      <c r="Z61" s="10"/>
      <c r="AA61" s="10"/>
      <c r="AB61" s="10"/>
      <c r="AC61" s="10"/>
      <c r="AD61" s="10"/>
      <c r="AE61" s="10"/>
      <c r="AF61" s="10"/>
      <c r="AG61" s="10"/>
      <c r="AH61" s="10"/>
      <c r="AI61" s="10"/>
    </row>
    <row r="62" ht="15.75" customHeight="1">
      <c r="A62" s="106"/>
      <c r="B62" s="135" t="s">
        <v>203</v>
      </c>
      <c r="C62" s="136">
        <v>2.0</v>
      </c>
      <c r="D62" s="137" t="s">
        <v>204</v>
      </c>
      <c r="E62" s="135" t="s">
        <v>88</v>
      </c>
      <c r="F62" s="135">
        <v>2.0</v>
      </c>
      <c r="G62" s="138"/>
      <c r="H62" s="139" t="s">
        <v>128</v>
      </c>
      <c r="I62" s="141"/>
      <c r="J62" s="135">
        <v>195.0</v>
      </c>
      <c r="K62" s="141" t="s">
        <v>649</v>
      </c>
      <c r="L62" s="140" t="s">
        <v>650</v>
      </c>
      <c r="M62" s="140" t="s">
        <v>651</v>
      </c>
      <c r="N62" s="8"/>
      <c r="O62" s="10">
        <f t="shared" si="1"/>
        <v>0</v>
      </c>
      <c r="P62" s="10"/>
      <c r="Q62" s="10"/>
      <c r="R62" s="10"/>
      <c r="S62" s="10"/>
      <c r="T62" s="10"/>
      <c r="U62" s="10"/>
      <c r="V62" s="10"/>
      <c r="W62" s="10"/>
      <c r="X62" s="10"/>
      <c r="Y62" s="10"/>
      <c r="Z62" s="10"/>
      <c r="AA62" s="10"/>
      <c r="AB62" s="10"/>
      <c r="AC62" s="10"/>
      <c r="AD62" s="10"/>
      <c r="AE62" s="10"/>
      <c r="AF62" s="10"/>
      <c r="AG62" s="10"/>
      <c r="AH62" s="10"/>
      <c r="AI62" s="10"/>
    </row>
    <row r="63" ht="15.75" customHeight="1">
      <c r="A63" s="106"/>
      <c r="B63" s="123" t="s">
        <v>652</v>
      </c>
      <c r="C63" s="124"/>
      <c r="D63" s="125" t="s">
        <v>653</v>
      </c>
      <c r="E63" s="123" t="s">
        <v>88</v>
      </c>
      <c r="F63" s="123">
        <v>1.0</v>
      </c>
      <c r="G63" s="126"/>
      <c r="H63" s="127" t="s">
        <v>128</v>
      </c>
      <c r="I63" s="129"/>
      <c r="J63" s="123">
        <v>278.0</v>
      </c>
      <c r="K63" s="129" t="s">
        <v>654</v>
      </c>
      <c r="L63" s="130"/>
      <c r="M63" s="123"/>
      <c r="N63" s="8"/>
      <c r="O63" s="10">
        <f t="shared" si="1"/>
        <v>0</v>
      </c>
      <c r="P63" s="10"/>
      <c r="Q63" s="10"/>
      <c r="R63" s="10"/>
      <c r="S63" s="10"/>
      <c r="T63" s="10"/>
      <c r="U63" s="10"/>
      <c r="V63" s="10"/>
      <c r="W63" s="10"/>
      <c r="X63" s="10"/>
      <c r="Y63" s="10"/>
      <c r="Z63" s="10"/>
      <c r="AA63" s="10"/>
      <c r="AB63" s="10"/>
      <c r="AC63" s="10"/>
      <c r="AD63" s="10"/>
      <c r="AE63" s="10"/>
      <c r="AF63" s="10"/>
      <c r="AG63" s="10"/>
      <c r="AH63" s="10"/>
      <c r="AI63" s="10"/>
    </row>
    <row r="64" ht="15.75" customHeight="1">
      <c r="A64" s="106"/>
      <c r="B64" s="123" t="s">
        <v>655</v>
      </c>
      <c r="C64" s="124"/>
      <c r="D64" s="125" t="s">
        <v>656</v>
      </c>
      <c r="E64" s="123" t="s">
        <v>88</v>
      </c>
      <c r="F64" s="123">
        <v>1.0</v>
      </c>
      <c r="G64" s="126"/>
      <c r="H64" s="127" t="s">
        <v>128</v>
      </c>
      <c r="I64" s="129"/>
      <c r="J64" s="123">
        <v>278.0</v>
      </c>
      <c r="K64" s="129" t="s">
        <v>657</v>
      </c>
      <c r="L64" s="130"/>
      <c r="M64" s="123"/>
      <c r="N64" s="8"/>
      <c r="O64" s="10">
        <f t="shared" si="1"/>
        <v>0</v>
      </c>
      <c r="P64" s="10"/>
      <c r="Q64" s="10"/>
      <c r="R64" s="10"/>
      <c r="S64" s="10"/>
      <c r="T64" s="10"/>
      <c r="U64" s="10"/>
      <c r="V64" s="10"/>
      <c r="W64" s="10"/>
      <c r="X64" s="10"/>
      <c r="Y64" s="10"/>
      <c r="Z64" s="10"/>
      <c r="AA64" s="10"/>
      <c r="AB64" s="10"/>
      <c r="AC64" s="10"/>
      <c r="AD64" s="10"/>
      <c r="AE64" s="10"/>
      <c r="AF64" s="10"/>
      <c r="AG64" s="10"/>
      <c r="AH64" s="10"/>
      <c r="AI64" s="10"/>
    </row>
    <row r="65" ht="15.75" customHeight="1">
      <c r="A65" s="106"/>
      <c r="B65" s="26" t="s">
        <v>206</v>
      </c>
      <c r="C65" s="27"/>
      <c r="D65" s="28" t="s">
        <v>207</v>
      </c>
      <c r="E65" s="26" t="s">
        <v>88</v>
      </c>
      <c r="F65" s="26">
        <v>1.0</v>
      </c>
      <c r="G65" s="29"/>
      <c r="H65" s="31" t="s">
        <v>128</v>
      </c>
      <c r="I65" s="33"/>
      <c r="J65" s="26">
        <v>195.0</v>
      </c>
      <c r="K65" s="33" t="s">
        <v>539</v>
      </c>
      <c r="L65" s="33"/>
      <c r="M65" s="26"/>
      <c r="N65" s="8"/>
      <c r="O65" s="10">
        <f t="shared" si="1"/>
        <v>0</v>
      </c>
      <c r="P65" s="10"/>
      <c r="Q65" s="10"/>
      <c r="R65" s="10"/>
      <c r="S65" s="10"/>
      <c r="T65" s="10"/>
      <c r="U65" s="10"/>
      <c r="V65" s="10"/>
      <c r="W65" s="10"/>
      <c r="X65" s="10"/>
      <c r="Y65" s="10"/>
      <c r="Z65" s="10"/>
      <c r="AA65" s="10"/>
      <c r="AB65" s="10"/>
      <c r="AC65" s="10"/>
      <c r="AD65" s="10"/>
      <c r="AE65" s="10"/>
      <c r="AF65" s="10"/>
      <c r="AG65" s="10"/>
      <c r="AH65" s="10"/>
      <c r="AI65" s="10"/>
    </row>
    <row r="66" ht="15.75" customHeight="1">
      <c r="A66" s="106"/>
      <c r="B66" s="26" t="s">
        <v>208</v>
      </c>
      <c r="C66" s="27"/>
      <c r="D66" s="28" t="s">
        <v>209</v>
      </c>
      <c r="E66" s="26" t="s">
        <v>88</v>
      </c>
      <c r="F66" s="26">
        <v>1.0</v>
      </c>
      <c r="G66" s="29"/>
      <c r="H66" s="31" t="s">
        <v>128</v>
      </c>
      <c r="I66" s="33"/>
      <c r="J66" s="26">
        <v>195.0</v>
      </c>
      <c r="K66" s="33" t="s">
        <v>539</v>
      </c>
      <c r="L66" s="33"/>
      <c r="M66" s="26"/>
      <c r="N66" s="8"/>
      <c r="O66" s="10">
        <f t="shared" si="1"/>
        <v>0</v>
      </c>
      <c r="P66" s="10"/>
      <c r="Q66" s="10"/>
      <c r="R66" s="10"/>
      <c r="S66" s="10"/>
      <c r="T66" s="10"/>
      <c r="U66" s="10"/>
      <c r="V66" s="10"/>
      <c r="W66" s="10"/>
      <c r="X66" s="10"/>
      <c r="Y66" s="10"/>
      <c r="Z66" s="10"/>
      <c r="AA66" s="10"/>
      <c r="AB66" s="10"/>
      <c r="AC66" s="10"/>
      <c r="AD66" s="10"/>
      <c r="AE66" s="10"/>
      <c r="AF66" s="10"/>
      <c r="AG66" s="10"/>
      <c r="AH66" s="10"/>
      <c r="AI66" s="10"/>
    </row>
    <row r="67" ht="15.75" customHeight="1">
      <c r="A67" s="106"/>
      <c r="B67" s="26" t="s">
        <v>210</v>
      </c>
      <c r="C67" s="27"/>
      <c r="D67" s="28" t="s">
        <v>211</v>
      </c>
      <c r="E67" s="26" t="s">
        <v>88</v>
      </c>
      <c r="F67" s="26">
        <v>2.0</v>
      </c>
      <c r="G67" s="29"/>
      <c r="H67" s="31" t="s">
        <v>128</v>
      </c>
      <c r="I67" s="33"/>
      <c r="J67" s="26">
        <v>250.0</v>
      </c>
      <c r="K67" s="33" t="s">
        <v>539</v>
      </c>
      <c r="L67" s="33"/>
      <c r="M67" s="26"/>
      <c r="N67" s="8"/>
      <c r="O67" s="10">
        <f t="shared" si="1"/>
        <v>0</v>
      </c>
      <c r="P67" s="10"/>
      <c r="Q67" s="10"/>
      <c r="R67" s="10"/>
      <c r="S67" s="10"/>
      <c r="T67" s="10"/>
      <c r="U67" s="10"/>
      <c r="V67" s="10"/>
      <c r="W67" s="10"/>
      <c r="X67" s="10"/>
      <c r="Y67" s="10"/>
      <c r="Z67" s="10"/>
      <c r="AA67" s="10"/>
      <c r="AB67" s="10"/>
      <c r="AC67" s="10"/>
      <c r="AD67" s="10"/>
      <c r="AE67" s="10"/>
      <c r="AF67" s="10"/>
      <c r="AG67" s="10"/>
      <c r="AH67" s="10"/>
      <c r="AI67" s="10"/>
    </row>
    <row r="68" ht="15.75" customHeight="1">
      <c r="A68" s="106"/>
      <c r="B68" s="26" t="s">
        <v>212</v>
      </c>
      <c r="C68" s="27">
        <v>2.0</v>
      </c>
      <c r="D68" s="28" t="s">
        <v>213</v>
      </c>
      <c r="E68" s="26" t="s">
        <v>88</v>
      </c>
      <c r="F68" s="26">
        <v>1.0</v>
      </c>
      <c r="G68" s="29"/>
      <c r="H68" s="31" t="s">
        <v>128</v>
      </c>
      <c r="I68" s="142"/>
      <c r="J68" s="26">
        <v>145.0</v>
      </c>
      <c r="K68" s="142" t="s">
        <v>658</v>
      </c>
      <c r="L68" s="33"/>
      <c r="M68" s="26" t="s">
        <v>659</v>
      </c>
      <c r="N68" s="8"/>
      <c r="O68" s="10">
        <f t="shared" si="1"/>
        <v>0</v>
      </c>
      <c r="P68" s="10"/>
      <c r="Q68" s="10"/>
      <c r="R68" s="10"/>
      <c r="S68" s="10"/>
      <c r="T68" s="10"/>
      <c r="U68" s="10"/>
      <c r="V68" s="10"/>
      <c r="W68" s="10"/>
      <c r="X68" s="10"/>
      <c r="Y68" s="10"/>
      <c r="Z68" s="10"/>
      <c r="AA68" s="10"/>
      <c r="AB68" s="10"/>
      <c r="AC68" s="10"/>
      <c r="AD68" s="10"/>
      <c r="AE68" s="10"/>
      <c r="AF68" s="10"/>
      <c r="AG68" s="10"/>
      <c r="AH68" s="10"/>
      <c r="AI68" s="10"/>
    </row>
    <row r="69" ht="15.75" customHeight="1">
      <c r="A69" s="106"/>
      <c r="B69" s="26" t="s">
        <v>214</v>
      </c>
      <c r="C69" s="27"/>
      <c r="D69" s="28" t="s">
        <v>215</v>
      </c>
      <c r="E69" s="26" t="s">
        <v>88</v>
      </c>
      <c r="F69" s="26">
        <v>1.0</v>
      </c>
      <c r="G69" s="29"/>
      <c r="H69" s="31" t="s">
        <v>128</v>
      </c>
      <c r="I69" s="33"/>
      <c r="J69" s="26">
        <v>98.0</v>
      </c>
      <c r="K69" s="33" t="s">
        <v>539</v>
      </c>
      <c r="L69" s="33" t="s">
        <v>660</v>
      </c>
      <c r="M69" s="26"/>
      <c r="N69" s="8"/>
      <c r="O69" s="10">
        <f t="shared" si="1"/>
        <v>0</v>
      </c>
      <c r="P69" s="10"/>
      <c r="Q69" s="10"/>
      <c r="R69" s="10"/>
      <c r="S69" s="10"/>
      <c r="T69" s="10"/>
      <c r="U69" s="10"/>
      <c r="V69" s="10"/>
      <c r="W69" s="10"/>
      <c r="X69" s="10"/>
      <c r="Y69" s="10"/>
      <c r="Z69" s="10"/>
      <c r="AA69" s="10"/>
      <c r="AB69" s="10"/>
      <c r="AC69" s="10"/>
      <c r="AD69" s="10"/>
      <c r="AE69" s="10"/>
      <c r="AF69" s="10"/>
      <c r="AG69" s="10"/>
      <c r="AH69" s="10"/>
      <c r="AI69" s="10"/>
    </row>
    <row r="70" ht="15.75" customHeight="1">
      <c r="A70" s="106"/>
      <c r="B70" s="108" t="s">
        <v>216</v>
      </c>
      <c r="C70" s="109">
        <v>2.0</v>
      </c>
      <c r="D70" s="111" t="s">
        <v>217</v>
      </c>
      <c r="E70" s="108" t="s">
        <v>88</v>
      </c>
      <c r="F70" s="108">
        <v>2.0</v>
      </c>
      <c r="G70" s="113"/>
      <c r="H70" s="115" t="s">
        <v>128</v>
      </c>
      <c r="I70" s="119"/>
      <c r="J70" s="108">
        <v>178.0</v>
      </c>
      <c r="K70" s="119" t="s">
        <v>567</v>
      </c>
      <c r="L70" s="120" t="s">
        <v>661</v>
      </c>
      <c r="M70" s="108"/>
      <c r="N70" s="8"/>
      <c r="O70" s="10">
        <f t="shared" si="1"/>
        <v>0</v>
      </c>
      <c r="P70" s="10"/>
      <c r="Q70" s="10"/>
      <c r="R70" s="10"/>
      <c r="S70" s="10"/>
      <c r="T70" s="10"/>
      <c r="U70" s="10"/>
      <c r="V70" s="10"/>
      <c r="W70" s="10"/>
      <c r="X70" s="10"/>
      <c r="Y70" s="10"/>
      <c r="Z70" s="10"/>
      <c r="AA70" s="10"/>
      <c r="AB70" s="10"/>
      <c r="AC70" s="10"/>
      <c r="AD70" s="10"/>
      <c r="AE70" s="10"/>
      <c r="AF70" s="10"/>
      <c r="AG70" s="10"/>
      <c r="AH70" s="10"/>
      <c r="AI70" s="10"/>
    </row>
    <row r="71" ht="15.75" customHeight="1">
      <c r="A71" s="106"/>
      <c r="B71" s="123" t="s">
        <v>218</v>
      </c>
      <c r="C71" s="124">
        <v>2.0</v>
      </c>
      <c r="D71" s="125" t="s">
        <v>219</v>
      </c>
      <c r="E71" s="123" t="s">
        <v>88</v>
      </c>
      <c r="F71" s="123">
        <v>1.0</v>
      </c>
      <c r="G71" s="126"/>
      <c r="H71" s="127" t="s">
        <v>128</v>
      </c>
      <c r="I71" s="129"/>
      <c r="J71" s="123">
        <v>245.0</v>
      </c>
      <c r="K71" s="129" t="s">
        <v>662</v>
      </c>
      <c r="L71" s="130" t="s">
        <v>663</v>
      </c>
      <c r="M71" s="130" t="s">
        <v>664</v>
      </c>
      <c r="N71" s="8"/>
      <c r="O71" s="10">
        <f t="shared" si="1"/>
        <v>0</v>
      </c>
      <c r="P71" s="10"/>
      <c r="Q71" s="10"/>
      <c r="R71" s="10"/>
      <c r="S71" s="10"/>
      <c r="T71" s="10"/>
      <c r="U71" s="10"/>
      <c r="V71" s="10"/>
      <c r="W71" s="10"/>
      <c r="X71" s="10"/>
      <c r="Y71" s="10"/>
      <c r="Z71" s="10"/>
      <c r="AA71" s="10"/>
      <c r="AB71" s="10"/>
      <c r="AC71" s="10"/>
      <c r="AD71" s="10"/>
      <c r="AE71" s="10"/>
      <c r="AF71" s="10"/>
      <c r="AG71" s="10"/>
      <c r="AH71" s="10"/>
      <c r="AI71" s="10"/>
    </row>
    <row r="72" ht="15.75" customHeight="1">
      <c r="A72" s="106"/>
      <c r="B72" s="108" t="s">
        <v>220</v>
      </c>
      <c r="C72" s="109"/>
      <c r="D72" s="111" t="s">
        <v>221</v>
      </c>
      <c r="E72" s="108" t="s">
        <v>88</v>
      </c>
      <c r="F72" s="108">
        <v>1.0</v>
      </c>
      <c r="G72" s="113"/>
      <c r="H72" s="115" t="s">
        <v>128</v>
      </c>
      <c r="I72" s="119"/>
      <c r="J72" s="108"/>
      <c r="K72" s="119" t="s">
        <v>567</v>
      </c>
      <c r="L72" s="120" t="s">
        <v>665</v>
      </c>
      <c r="M72" s="120"/>
      <c r="N72" s="8"/>
      <c r="O72" s="10">
        <f t="shared" si="1"/>
        <v>0</v>
      </c>
      <c r="P72" s="10"/>
      <c r="Q72" s="10"/>
      <c r="R72" s="10"/>
      <c r="S72" s="10"/>
      <c r="T72" s="10"/>
      <c r="U72" s="10"/>
      <c r="V72" s="10"/>
      <c r="W72" s="10"/>
      <c r="X72" s="10"/>
      <c r="Y72" s="10"/>
      <c r="Z72" s="10"/>
      <c r="AA72" s="10"/>
      <c r="AB72" s="10"/>
      <c r="AC72" s="10"/>
      <c r="AD72" s="10"/>
      <c r="AE72" s="10"/>
      <c r="AF72" s="10"/>
      <c r="AG72" s="10"/>
      <c r="AH72" s="10"/>
      <c r="AI72" s="10"/>
    </row>
    <row r="73" ht="15.75" customHeight="1">
      <c r="A73" s="106"/>
      <c r="B73" s="108" t="s">
        <v>666</v>
      </c>
      <c r="C73" s="109"/>
      <c r="D73" s="111" t="s">
        <v>667</v>
      </c>
      <c r="E73" s="108" t="s">
        <v>88</v>
      </c>
      <c r="F73" s="108">
        <v>1.0</v>
      </c>
      <c r="G73" s="113"/>
      <c r="H73" s="115" t="s">
        <v>128</v>
      </c>
      <c r="I73" s="119"/>
      <c r="J73" s="108"/>
      <c r="K73" s="119" t="s">
        <v>567</v>
      </c>
      <c r="L73" s="120"/>
      <c r="M73" s="120"/>
      <c r="N73" s="8"/>
      <c r="O73" s="10">
        <f t="shared" si="1"/>
        <v>0</v>
      </c>
      <c r="P73" s="10"/>
      <c r="Q73" s="10"/>
      <c r="R73" s="10"/>
      <c r="S73" s="10"/>
      <c r="T73" s="10"/>
      <c r="U73" s="10"/>
      <c r="V73" s="10"/>
      <c r="W73" s="10"/>
      <c r="X73" s="10"/>
      <c r="Y73" s="10"/>
      <c r="Z73" s="10"/>
      <c r="AA73" s="10"/>
      <c r="AB73" s="10"/>
      <c r="AC73" s="10"/>
      <c r="AD73" s="10"/>
      <c r="AE73" s="10"/>
      <c r="AF73" s="10"/>
      <c r="AG73" s="10"/>
      <c r="AH73" s="10"/>
      <c r="AI73" s="10"/>
    </row>
    <row r="74" ht="15.75" customHeight="1">
      <c r="A74" s="106"/>
      <c r="B74" s="123" t="s">
        <v>668</v>
      </c>
      <c r="C74" s="124"/>
      <c r="D74" s="125" t="s">
        <v>669</v>
      </c>
      <c r="E74" s="123" t="s">
        <v>88</v>
      </c>
      <c r="F74" s="123">
        <v>1.0</v>
      </c>
      <c r="G74" s="126"/>
      <c r="H74" s="127" t="s">
        <v>128</v>
      </c>
      <c r="I74" s="129"/>
      <c r="J74" s="123"/>
      <c r="K74" s="129" t="s">
        <v>670</v>
      </c>
      <c r="L74" s="130"/>
      <c r="M74" s="130"/>
      <c r="N74" s="8"/>
      <c r="O74" s="10">
        <f t="shared" si="1"/>
        <v>0</v>
      </c>
      <c r="P74" s="10"/>
      <c r="Q74" s="10"/>
      <c r="R74" s="10"/>
      <c r="S74" s="10"/>
      <c r="T74" s="10"/>
      <c r="U74" s="10"/>
      <c r="V74" s="10"/>
      <c r="W74" s="10"/>
      <c r="X74" s="10"/>
      <c r="Y74" s="10"/>
      <c r="Z74" s="10"/>
      <c r="AA74" s="10"/>
      <c r="AB74" s="10"/>
      <c r="AC74" s="10"/>
      <c r="AD74" s="10"/>
      <c r="AE74" s="10"/>
      <c r="AF74" s="10"/>
      <c r="AG74" s="10"/>
      <c r="AH74" s="10"/>
      <c r="AI74" s="10"/>
    </row>
    <row r="75" ht="15.75" customHeight="1">
      <c r="A75" s="106"/>
      <c r="B75" s="123" t="s">
        <v>671</v>
      </c>
      <c r="C75" s="124"/>
      <c r="D75" s="125" t="s">
        <v>672</v>
      </c>
      <c r="E75" s="123" t="s">
        <v>88</v>
      </c>
      <c r="F75" s="123">
        <v>1.0</v>
      </c>
      <c r="G75" s="126"/>
      <c r="H75" s="127" t="s">
        <v>128</v>
      </c>
      <c r="I75" s="129"/>
      <c r="J75" s="123"/>
      <c r="K75" s="129" t="s">
        <v>670</v>
      </c>
      <c r="L75" s="130"/>
      <c r="M75" s="130"/>
      <c r="N75" s="8"/>
      <c r="O75" s="10">
        <f t="shared" si="1"/>
        <v>0</v>
      </c>
      <c r="P75" s="10"/>
      <c r="Q75" s="10"/>
      <c r="R75" s="10"/>
      <c r="S75" s="10"/>
      <c r="T75" s="10"/>
      <c r="U75" s="10"/>
      <c r="V75" s="10"/>
      <c r="W75" s="10"/>
      <c r="X75" s="10"/>
      <c r="Y75" s="10"/>
      <c r="Z75" s="10"/>
      <c r="AA75" s="10"/>
      <c r="AB75" s="10"/>
      <c r="AC75" s="10"/>
      <c r="AD75" s="10"/>
      <c r="AE75" s="10"/>
      <c r="AF75" s="10"/>
      <c r="AG75" s="10"/>
      <c r="AH75" s="10"/>
      <c r="AI75" s="10"/>
    </row>
    <row r="76" ht="15.75" customHeight="1">
      <c r="A76" s="106"/>
      <c r="B76" s="108" t="s">
        <v>222</v>
      </c>
      <c r="C76" s="109"/>
      <c r="D76" s="111" t="s">
        <v>223</v>
      </c>
      <c r="E76" s="108" t="s">
        <v>88</v>
      </c>
      <c r="F76" s="108">
        <v>2.0</v>
      </c>
      <c r="G76" s="113"/>
      <c r="H76" s="115" t="s">
        <v>128</v>
      </c>
      <c r="I76" s="119"/>
      <c r="J76" s="108"/>
      <c r="K76" s="119" t="s">
        <v>567</v>
      </c>
      <c r="L76" s="120"/>
      <c r="M76" s="120"/>
      <c r="N76" s="8"/>
      <c r="O76" s="10">
        <f t="shared" si="1"/>
        <v>0</v>
      </c>
      <c r="P76" s="10"/>
      <c r="Q76" s="10"/>
      <c r="R76" s="10"/>
      <c r="S76" s="10"/>
      <c r="T76" s="10"/>
      <c r="U76" s="10"/>
      <c r="V76" s="10"/>
      <c r="W76" s="10"/>
      <c r="X76" s="10"/>
      <c r="Y76" s="10"/>
      <c r="Z76" s="10"/>
      <c r="AA76" s="10"/>
      <c r="AB76" s="10"/>
      <c r="AC76" s="10"/>
      <c r="AD76" s="10"/>
      <c r="AE76" s="10"/>
      <c r="AF76" s="10"/>
      <c r="AG76" s="10"/>
      <c r="AH76" s="10"/>
      <c r="AI76" s="10"/>
    </row>
    <row r="77" ht="15.75" customHeight="1">
      <c r="A77" s="106"/>
      <c r="B77" s="123" t="s">
        <v>225</v>
      </c>
      <c r="C77" s="124"/>
      <c r="D77" s="125" t="s">
        <v>226</v>
      </c>
      <c r="E77" s="123" t="s">
        <v>88</v>
      </c>
      <c r="F77" s="123">
        <v>1.0</v>
      </c>
      <c r="G77" s="126"/>
      <c r="H77" s="127" t="s">
        <v>128</v>
      </c>
      <c r="I77" s="129"/>
      <c r="J77" s="123"/>
      <c r="K77" s="129" t="s">
        <v>673</v>
      </c>
      <c r="L77" s="130"/>
      <c r="M77" s="130"/>
      <c r="N77" s="8"/>
      <c r="O77" s="10">
        <f t="shared" si="1"/>
        <v>0</v>
      </c>
      <c r="P77" s="10"/>
      <c r="Q77" s="10"/>
      <c r="R77" s="10"/>
      <c r="S77" s="10"/>
      <c r="T77" s="10"/>
      <c r="U77" s="10"/>
      <c r="V77" s="10"/>
      <c r="W77" s="10"/>
      <c r="X77" s="10"/>
      <c r="Y77" s="10"/>
      <c r="Z77" s="10"/>
      <c r="AA77" s="10"/>
      <c r="AB77" s="10"/>
      <c r="AC77" s="10"/>
      <c r="AD77" s="10"/>
      <c r="AE77" s="10"/>
      <c r="AF77" s="10"/>
      <c r="AG77" s="10"/>
      <c r="AH77" s="10"/>
      <c r="AI77" s="10"/>
    </row>
    <row r="78" ht="15.75" customHeight="1">
      <c r="A78" s="106"/>
      <c r="B78" s="123" t="s">
        <v>229</v>
      </c>
      <c r="C78" s="124"/>
      <c r="D78" s="125" t="s">
        <v>230</v>
      </c>
      <c r="E78" s="123" t="s">
        <v>88</v>
      </c>
      <c r="F78" s="123">
        <v>2.0</v>
      </c>
      <c r="G78" s="126"/>
      <c r="H78" s="127" t="s">
        <v>128</v>
      </c>
      <c r="I78" s="129"/>
      <c r="J78" s="123"/>
      <c r="K78" s="129" t="s">
        <v>674</v>
      </c>
      <c r="L78" s="130"/>
      <c r="M78" s="130"/>
      <c r="N78" s="8"/>
      <c r="O78" s="10">
        <f t="shared" si="1"/>
        <v>0</v>
      </c>
      <c r="P78" s="10"/>
      <c r="Q78" s="10"/>
      <c r="R78" s="10"/>
      <c r="S78" s="10"/>
      <c r="T78" s="10"/>
      <c r="U78" s="10"/>
      <c r="V78" s="10"/>
      <c r="W78" s="10"/>
      <c r="X78" s="10"/>
      <c r="Y78" s="10"/>
      <c r="Z78" s="10"/>
      <c r="AA78" s="10"/>
      <c r="AB78" s="10"/>
      <c r="AC78" s="10"/>
      <c r="AD78" s="10"/>
      <c r="AE78" s="10"/>
      <c r="AF78" s="10"/>
      <c r="AG78" s="10"/>
      <c r="AH78" s="10"/>
      <c r="AI78" s="10"/>
    </row>
    <row r="79" ht="15.75" customHeight="1">
      <c r="A79" s="106"/>
      <c r="B79" s="143" t="s">
        <v>233</v>
      </c>
      <c r="C79" s="144"/>
      <c r="D79" s="145" t="s">
        <v>234</v>
      </c>
      <c r="E79" s="143" t="s">
        <v>88</v>
      </c>
      <c r="F79" s="143">
        <v>1.0</v>
      </c>
      <c r="G79" s="146"/>
      <c r="H79" s="147"/>
      <c r="I79" s="148" t="s">
        <v>675</v>
      </c>
      <c r="J79" s="143"/>
      <c r="K79" s="149" t="s">
        <v>567</v>
      </c>
      <c r="L79" s="150" t="s">
        <v>676</v>
      </c>
      <c r="M79" s="150"/>
      <c r="N79" s="151"/>
      <c r="O79" s="38">
        <f t="shared" si="1"/>
        <v>0</v>
      </c>
      <c r="P79" s="38"/>
      <c r="Q79" s="38"/>
      <c r="R79" s="38"/>
      <c r="S79" s="38"/>
      <c r="T79" s="38"/>
      <c r="U79" s="38"/>
      <c r="V79" s="38"/>
      <c r="W79" s="38"/>
      <c r="X79" s="38"/>
      <c r="Y79" s="38"/>
      <c r="Z79" s="38"/>
      <c r="AA79" s="38"/>
      <c r="AB79" s="38"/>
      <c r="AC79" s="38"/>
      <c r="AD79" s="38"/>
      <c r="AE79" s="38"/>
      <c r="AF79" s="38"/>
      <c r="AG79" s="38"/>
      <c r="AH79" s="38"/>
      <c r="AI79" s="38"/>
    </row>
    <row r="80" ht="15.75" customHeight="1">
      <c r="A80" s="106"/>
      <c r="B80" s="143" t="s">
        <v>235</v>
      </c>
      <c r="C80" s="144"/>
      <c r="D80" s="145" t="s">
        <v>236</v>
      </c>
      <c r="E80" s="143" t="s">
        <v>88</v>
      </c>
      <c r="F80" s="143">
        <v>1.0</v>
      </c>
      <c r="G80" s="146"/>
      <c r="H80" s="147"/>
      <c r="I80" s="148" t="s">
        <v>675</v>
      </c>
      <c r="J80" s="143"/>
      <c r="K80" s="149" t="s">
        <v>567</v>
      </c>
      <c r="L80" s="150" t="s">
        <v>677</v>
      </c>
      <c r="M80" s="150"/>
      <c r="N80" s="151"/>
      <c r="O80" s="38">
        <f t="shared" si="1"/>
        <v>0</v>
      </c>
      <c r="P80" s="38"/>
      <c r="Q80" s="38"/>
      <c r="R80" s="38"/>
      <c r="S80" s="38"/>
      <c r="T80" s="38"/>
      <c r="U80" s="38"/>
      <c r="V80" s="38"/>
      <c r="W80" s="38"/>
      <c r="X80" s="38"/>
      <c r="Y80" s="38"/>
      <c r="Z80" s="38"/>
      <c r="AA80" s="38"/>
      <c r="AB80" s="38"/>
      <c r="AC80" s="38"/>
      <c r="AD80" s="38"/>
      <c r="AE80" s="38"/>
      <c r="AF80" s="38"/>
      <c r="AG80" s="38"/>
      <c r="AH80" s="38"/>
      <c r="AI80" s="38"/>
    </row>
    <row r="81" ht="15.75" customHeight="1">
      <c r="A81" s="106"/>
      <c r="B81" s="143" t="s">
        <v>237</v>
      </c>
      <c r="C81" s="144"/>
      <c r="D81" s="145" t="s">
        <v>238</v>
      </c>
      <c r="E81" s="143" t="s">
        <v>88</v>
      </c>
      <c r="F81" s="143">
        <v>1.0</v>
      </c>
      <c r="G81" s="146"/>
      <c r="H81" s="147"/>
      <c r="I81" s="148" t="s">
        <v>675</v>
      </c>
      <c r="J81" s="143"/>
      <c r="K81" s="149" t="s">
        <v>567</v>
      </c>
      <c r="L81" s="150" t="s">
        <v>678</v>
      </c>
      <c r="M81" s="150" t="s">
        <v>679</v>
      </c>
      <c r="N81" s="151"/>
      <c r="O81" s="38">
        <f t="shared" si="1"/>
        <v>0</v>
      </c>
      <c r="P81" s="38"/>
      <c r="Q81" s="38"/>
      <c r="R81" s="38"/>
      <c r="S81" s="38"/>
      <c r="T81" s="38"/>
      <c r="U81" s="38"/>
      <c r="V81" s="38"/>
      <c r="W81" s="38"/>
      <c r="X81" s="38"/>
      <c r="Y81" s="38"/>
      <c r="Z81" s="38"/>
      <c r="AA81" s="38"/>
      <c r="AB81" s="38"/>
      <c r="AC81" s="38"/>
      <c r="AD81" s="38"/>
      <c r="AE81" s="38"/>
      <c r="AF81" s="38"/>
      <c r="AG81" s="38"/>
      <c r="AH81" s="38"/>
      <c r="AI81" s="38"/>
    </row>
    <row r="82" ht="15.75" customHeight="1">
      <c r="A82" s="106"/>
      <c r="B82" s="108" t="s">
        <v>239</v>
      </c>
      <c r="C82" s="109"/>
      <c r="D82" s="111" t="s">
        <v>240</v>
      </c>
      <c r="E82" s="108" t="s">
        <v>88</v>
      </c>
      <c r="F82" s="108">
        <v>1.0</v>
      </c>
      <c r="G82" s="113"/>
      <c r="H82" s="115"/>
      <c r="I82" s="119" t="s">
        <v>680</v>
      </c>
      <c r="J82" s="108"/>
      <c r="K82" s="119" t="s">
        <v>567</v>
      </c>
      <c r="L82" s="120" t="s">
        <v>681</v>
      </c>
      <c r="M82" s="120"/>
      <c r="N82" s="8"/>
      <c r="O82" s="10">
        <f t="shared" si="1"/>
        <v>0</v>
      </c>
      <c r="P82" s="10"/>
      <c r="Q82" s="10"/>
      <c r="R82" s="10"/>
      <c r="S82" s="10"/>
      <c r="T82" s="10"/>
      <c r="U82" s="10"/>
      <c r="V82" s="10"/>
      <c r="W82" s="10"/>
      <c r="X82" s="10"/>
      <c r="Y82" s="10"/>
      <c r="Z82" s="10"/>
      <c r="AA82" s="10"/>
      <c r="AB82" s="10"/>
      <c r="AC82" s="10"/>
      <c r="AD82" s="10"/>
      <c r="AE82" s="10"/>
      <c r="AF82" s="10"/>
      <c r="AG82" s="10"/>
      <c r="AH82" s="10"/>
      <c r="AI82" s="10"/>
    </row>
    <row r="83" ht="15.75" customHeight="1">
      <c r="A83" s="106"/>
      <c r="B83" s="123" t="s">
        <v>682</v>
      </c>
      <c r="C83" s="124"/>
      <c r="D83" s="125" t="s">
        <v>683</v>
      </c>
      <c r="E83" s="123" t="s">
        <v>88</v>
      </c>
      <c r="F83" s="123">
        <v>1.0</v>
      </c>
      <c r="G83" s="126"/>
      <c r="H83" s="127"/>
      <c r="I83" s="129"/>
      <c r="J83" s="123"/>
      <c r="K83" s="129" t="s">
        <v>684</v>
      </c>
      <c r="L83" s="130"/>
      <c r="M83" s="130" t="s">
        <v>685</v>
      </c>
      <c r="N83" s="8"/>
      <c r="O83" s="10">
        <f t="shared" si="1"/>
        <v>0</v>
      </c>
      <c r="P83" s="10"/>
      <c r="Q83" s="10"/>
      <c r="R83" s="10"/>
      <c r="S83" s="10"/>
      <c r="T83" s="10"/>
      <c r="U83" s="10"/>
      <c r="V83" s="10"/>
      <c r="W83" s="10"/>
      <c r="X83" s="10"/>
      <c r="Y83" s="10"/>
      <c r="Z83" s="10"/>
      <c r="AA83" s="10"/>
      <c r="AB83" s="10"/>
      <c r="AC83" s="10"/>
      <c r="AD83" s="10"/>
      <c r="AE83" s="10"/>
      <c r="AF83" s="10"/>
      <c r="AG83" s="10"/>
      <c r="AH83" s="10"/>
      <c r="AI83" s="10"/>
    </row>
    <row r="84" ht="15.75" customHeight="1">
      <c r="A84" s="106"/>
      <c r="B84" s="123" t="s">
        <v>241</v>
      </c>
      <c r="C84" s="124"/>
      <c r="D84" s="125" t="s">
        <v>242</v>
      </c>
      <c r="E84" s="123"/>
      <c r="F84" s="123">
        <v>1.0</v>
      </c>
      <c r="G84" s="126"/>
      <c r="H84" s="127"/>
      <c r="I84" s="107" t="s">
        <v>631</v>
      </c>
      <c r="J84" s="123"/>
      <c r="K84" s="129" t="s">
        <v>686</v>
      </c>
      <c r="L84" s="130"/>
      <c r="M84" s="130"/>
      <c r="N84" s="8"/>
      <c r="O84" s="10">
        <f t="shared" si="1"/>
        <v>0</v>
      </c>
      <c r="P84" s="10"/>
      <c r="Q84" s="10"/>
      <c r="R84" s="10"/>
      <c r="S84" s="10"/>
      <c r="T84" s="10"/>
      <c r="U84" s="10"/>
      <c r="V84" s="10"/>
      <c r="W84" s="10"/>
      <c r="X84" s="10"/>
      <c r="Y84" s="10"/>
      <c r="Z84" s="10"/>
      <c r="AA84" s="10"/>
      <c r="AB84" s="10"/>
      <c r="AC84" s="10"/>
      <c r="AD84" s="10"/>
      <c r="AE84" s="10"/>
      <c r="AF84" s="10"/>
      <c r="AG84" s="10"/>
      <c r="AH84" s="10"/>
      <c r="AI84" s="10"/>
    </row>
    <row r="85" ht="15.75" customHeight="1">
      <c r="A85" s="106"/>
      <c r="B85" s="108" t="s">
        <v>243</v>
      </c>
      <c r="C85" s="109"/>
      <c r="D85" s="111" t="s">
        <v>244</v>
      </c>
      <c r="E85" s="108" t="s">
        <v>88</v>
      </c>
      <c r="F85" s="108">
        <v>2.0</v>
      </c>
      <c r="G85" s="113"/>
      <c r="H85" s="115"/>
      <c r="I85" s="119"/>
      <c r="J85" s="108"/>
      <c r="K85" s="119" t="s">
        <v>567</v>
      </c>
      <c r="L85" s="120"/>
      <c r="M85" s="120" t="s">
        <v>687</v>
      </c>
      <c r="N85" s="8"/>
      <c r="O85" s="10">
        <f t="shared" si="1"/>
        <v>0</v>
      </c>
      <c r="P85" s="10"/>
      <c r="Q85" s="10"/>
      <c r="R85" s="10"/>
      <c r="S85" s="10"/>
      <c r="T85" s="10"/>
      <c r="U85" s="10"/>
      <c r="V85" s="10"/>
      <c r="W85" s="10"/>
      <c r="X85" s="10"/>
      <c r="Y85" s="10"/>
      <c r="Z85" s="10"/>
      <c r="AA85" s="10"/>
      <c r="AB85" s="10"/>
      <c r="AC85" s="10"/>
      <c r="AD85" s="10"/>
      <c r="AE85" s="10"/>
      <c r="AF85" s="10"/>
      <c r="AG85" s="10"/>
      <c r="AH85" s="10"/>
      <c r="AI85" s="10"/>
    </row>
    <row r="86" ht="15.75" customHeight="1">
      <c r="A86" s="106"/>
      <c r="B86" s="26" t="s">
        <v>688</v>
      </c>
      <c r="C86" s="27"/>
      <c r="D86" s="28" t="s">
        <v>689</v>
      </c>
      <c r="E86" s="26" t="s">
        <v>88</v>
      </c>
      <c r="F86" s="26">
        <v>2.0</v>
      </c>
      <c r="G86" s="29"/>
      <c r="H86" s="31" t="s">
        <v>128</v>
      </c>
      <c r="I86" s="33"/>
      <c r="J86" s="26"/>
      <c r="K86" s="33" t="s">
        <v>539</v>
      </c>
      <c r="L86" s="33"/>
      <c r="M86" s="33"/>
      <c r="N86" s="8"/>
      <c r="O86" s="10">
        <f t="shared" si="1"/>
        <v>0</v>
      </c>
      <c r="P86" s="10"/>
      <c r="Q86" s="10"/>
      <c r="R86" s="10"/>
      <c r="S86" s="10"/>
      <c r="T86" s="10"/>
      <c r="U86" s="10"/>
      <c r="V86" s="10"/>
      <c r="W86" s="10"/>
      <c r="X86" s="10"/>
      <c r="Y86" s="10"/>
      <c r="Z86" s="10"/>
      <c r="AA86" s="10"/>
      <c r="AB86" s="10"/>
      <c r="AC86" s="10"/>
      <c r="AD86" s="10"/>
      <c r="AE86" s="10"/>
      <c r="AF86" s="10"/>
      <c r="AG86" s="10"/>
      <c r="AH86" s="10"/>
      <c r="AI86" s="10"/>
    </row>
    <row r="87" ht="15.75" customHeight="1">
      <c r="A87" s="106"/>
      <c r="B87" s="26" t="s">
        <v>245</v>
      </c>
      <c r="C87" s="27"/>
      <c r="D87" s="28" t="s">
        <v>246</v>
      </c>
      <c r="E87" s="26" t="s">
        <v>88</v>
      </c>
      <c r="F87" s="26">
        <v>2.0</v>
      </c>
      <c r="G87" s="29"/>
      <c r="H87" s="31" t="s">
        <v>128</v>
      </c>
      <c r="I87" s="33"/>
      <c r="J87" s="26"/>
      <c r="K87" s="33" t="s">
        <v>539</v>
      </c>
      <c r="L87" s="33"/>
      <c r="M87" s="33"/>
      <c r="N87" s="8"/>
      <c r="O87" s="10">
        <f t="shared" si="1"/>
        <v>0</v>
      </c>
      <c r="P87" s="10"/>
      <c r="Q87" s="10"/>
      <c r="R87" s="10"/>
      <c r="S87" s="10"/>
      <c r="T87" s="10"/>
      <c r="U87" s="10"/>
      <c r="V87" s="10"/>
      <c r="W87" s="10"/>
      <c r="X87" s="10"/>
      <c r="Y87" s="10"/>
      <c r="Z87" s="10"/>
      <c r="AA87" s="10"/>
      <c r="AB87" s="10"/>
      <c r="AC87" s="10"/>
      <c r="AD87" s="10"/>
      <c r="AE87" s="10"/>
      <c r="AF87" s="10"/>
      <c r="AG87" s="10"/>
      <c r="AH87" s="10"/>
      <c r="AI87" s="10"/>
    </row>
    <row r="88" ht="15.75" customHeight="1">
      <c r="A88" s="106"/>
      <c r="B88" s="123" t="s">
        <v>247</v>
      </c>
      <c r="C88" s="124"/>
      <c r="D88" s="125" t="s">
        <v>248</v>
      </c>
      <c r="E88" s="123" t="s">
        <v>88</v>
      </c>
      <c r="F88" s="123">
        <v>2.0</v>
      </c>
      <c r="G88" s="126"/>
      <c r="H88" s="127" t="s">
        <v>128</v>
      </c>
      <c r="I88" s="129"/>
      <c r="J88" s="123"/>
      <c r="K88" s="129" t="s">
        <v>690</v>
      </c>
      <c r="L88" s="130"/>
      <c r="M88" s="130"/>
      <c r="N88" s="8"/>
      <c r="O88" s="10">
        <f t="shared" si="1"/>
        <v>0</v>
      </c>
      <c r="P88" s="10"/>
      <c r="Q88" s="10"/>
      <c r="R88" s="10"/>
      <c r="S88" s="10"/>
      <c r="T88" s="10"/>
      <c r="U88" s="10"/>
      <c r="V88" s="10"/>
      <c r="W88" s="10"/>
      <c r="X88" s="10"/>
      <c r="Y88" s="10"/>
      <c r="Z88" s="10"/>
      <c r="AA88" s="10"/>
      <c r="AB88" s="10"/>
      <c r="AC88" s="10"/>
      <c r="AD88" s="10"/>
      <c r="AE88" s="10"/>
      <c r="AF88" s="10"/>
      <c r="AG88" s="10"/>
      <c r="AH88" s="10"/>
      <c r="AI88" s="10"/>
    </row>
    <row r="89" ht="15.75" customHeight="1">
      <c r="A89" s="106"/>
      <c r="B89" s="123" t="s">
        <v>691</v>
      </c>
      <c r="C89" s="124">
        <v>2.0</v>
      </c>
      <c r="D89" s="125" t="s">
        <v>692</v>
      </c>
      <c r="E89" s="123" t="s">
        <v>88</v>
      </c>
      <c r="F89" s="123">
        <v>1.0</v>
      </c>
      <c r="G89" s="126"/>
      <c r="H89" s="127"/>
      <c r="I89" s="152" t="s">
        <v>693</v>
      </c>
      <c r="J89" s="123"/>
      <c r="K89" s="129" t="s">
        <v>698</v>
      </c>
      <c r="L89" s="130"/>
      <c r="M89" s="130"/>
      <c r="N89" s="8"/>
      <c r="O89" s="10">
        <f t="shared" si="1"/>
        <v>0</v>
      </c>
      <c r="P89" s="10"/>
      <c r="Q89" s="10"/>
      <c r="R89" s="10"/>
      <c r="S89" s="10"/>
      <c r="T89" s="10"/>
      <c r="U89" s="10"/>
      <c r="V89" s="10"/>
      <c r="W89" s="10"/>
      <c r="X89" s="10"/>
      <c r="Y89" s="10"/>
      <c r="Z89" s="10"/>
      <c r="AA89" s="10"/>
      <c r="AB89" s="10"/>
      <c r="AC89" s="10"/>
      <c r="AD89" s="10"/>
      <c r="AE89" s="10"/>
      <c r="AF89" s="10"/>
      <c r="AG89" s="10"/>
      <c r="AH89" s="10"/>
      <c r="AI89" s="10"/>
    </row>
    <row r="90" ht="15.75" customHeight="1">
      <c r="A90" s="106"/>
      <c r="B90" s="26" t="s">
        <v>701</v>
      </c>
      <c r="C90" s="27"/>
      <c r="D90" s="28" t="s">
        <v>703</v>
      </c>
      <c r="E90" s="26" t="s">
        <v>88</v>
      </c>
      <c r="F90" s="26">
        <v>1.0</v>
      </c>
      <c r="G90" s="29"/>
      <c r="H90" s="31" t="s">
        <v>128</v>
      </c>
      <c r="I90" s="107" t="s">
        <v>693</v>
      </c>
      <c r="J90" s="26"/>
      <c r="K90" s="33" t="s">
        <v>539</v>
      </c>
      <c r="L90" s="33"/>
      <c r="M90" s="33"/>
      <c r="N90" s="8"/>
      <c r="O90" s="10">
        <f t="shared" si="1"/>
        <v>0</v>
      </c>
      <c r="P90" s="10"/>
      <c r="Q90" s="10"/>
      <c r="R90" s="10"/>
      <c r="S90" s="10"/>
      <c r="T90" s="10"/>
      <c r="U90" s="10"/>
      <c r="V90" s="10"/>
      <c r="W90" s="10"/>
      <c r="X90" s="10"/>
      <c r="Y90" s="10"/>
      <c r="Z90" s="10"/>
      <c r="AA90" s="10"/>
      <c r="AB90" s="10"/>
      <c r="AC90" s="10"/>
      <c r="AD90" s="10"/>
      <c r="AE90" s="10"/>
      <c r="AF90" s="10"/>
      <c r="AG90" s="10"/>
      <c r="AH90" s="10"/>
      <c r="AI90" s="10"/>
    </row>
    <row r="91" ht="15.75" customHeight="1">
      <c r="A91" s="100" t="s">
        <v>705</v>
      </c>
      <c r="B91" s="8"/>
      <c r="C91" s="21"/>
      <c r="D91" s="8"/>
      <c r="E91" s="8"/>
      <c r="F91" s="8"/>
      <c r="G91" s="22"/>
      <c r="H91" s="23"/>
      <c r="I91" s="24"/>
      <c r="J91" s="8"/>
      <c r="K91" s="24"/>
      <c r="L91" s="24"/>
      <c r="M91" s="8"/>
      <c r="N91" s="8"/>
      <c r="O91" s="10">
        <f t="shared" si="1"/>
        <v>0</v>
      </c>
      <c r="P91" s="10"/>
      <c r="Q91" s="10"/>
      <c r="R91" s="10"/>
      <c r="S91" s="10"/>
      <c r="T91" s="10"/>
      <c r="U91" s="10"/>
      <c r="V91" s="10"/>
      <c r="W91" s="10"/>
      <c r="X91" s="10"/>
      <c r="Y91" s="10"/>
      <c r="Z91" s="10"/>
      <c r="AA91" s="10"/>
      <c r="AB91" s="10"/>
      <c r="AC91" s="10"/>
      <c r="AD91" s="10"/>
      <c r="AE91" s="10"/>
      <c r="AF91" s="10"/>
      <c r="AG91" s="10"/>
      <c r="AH91" s="10"/>
      <c r="AI91" s="10"/>
    </row>
    <row r="92" ht="15.75" customHeight="1">
      <c r="A92" s="154"/>
      <c r="B92" s="155" t="s">
        <v>706</v>
      </c>
      <c r="C92" s="156"/>
      <c r="D92" s="157" t="s">
        <v>707</v>
      </c>
      <c r="E92" s="155" t="s">
        <v>252</v>
      </c>
      <c r="F92" s="155">
        <v>2.0</v>
      </c>
      <c r="G92" s="158"/>
      <c r="H92" s="159"/>
      <c r="I92" s="160"/>
      <c r="J92" s="155">
        <v>5105.7</v>
      </c>
      <c r="K92" s="160"/>
      <c r="L92" s="160" t="s">
        <v>708</v>
      </c>
      <c r="M92" s="160" t="s">
        <v>709</v>
      </c>
      <c r="N92" s="151"/>
      <c r="O92" s="38">
        <f t="shared" si="1"/>
        <v>0</v>
      </c>
      <c r="P92" s="38"/>
      <c r="Q92" s="38"/>
      <c r="R92" s="38"/>
      <c r="S92" s="38"/>
      <c r="T92" s="38"/>
      <c r="U92" s="38"/>
      <c r="V92" s="38"/>
      <c r="W92" s="38"/>
      <c r="X92" s="38"/>
      <c r="Y92" s="38"/>
      <c r="Z92" s="38"/>
      <c r="AA92" s="38"/>
      <c r="AB92" s="38"/>
      <c r="AC92" s="38"/>
      <c r="AD92" s="38"/>
      <c r="AE92" s="38"/>
      <c r="AF92" s="38"/>
      <c r="AG92" s="38"/>
      <c r="AH92" s="38"/>
      <c r="AI92" s="38"/>
    </row>
    <row r="93" ht="61.5" customHeight="1">
      <c r="A93" s="161"/>
      <c r="B93" s="162" t="s">
        <v>250</v>
      </c>
      <c r="C93" s="163"/>
      <c r="D93" s="164" t="s">
        <v>251</v>
      </c>
      <c r="E93" s="162" t="s">
        <v>252</v>
      </c>
      <c r="F93" s="162">
        <v>2.0</v>
      </c>
      <c r="G93" s="165"/>
      <c r="H93" s="166" t="s">
        <v>128</v>
      </c>
      <c r="I93" s="167" t="s">
        <v>710</v>
      </c>
      <c r="J93" s="168"/>
      <c r="K93" s="169"/>
      <c r="L93" s="169"/>
      <c r="M93" s="169"/>
      <c r="N93" s="168"/>
      <c r="O93" s="170"/>
      <c r="P93" s="170"/>
      <c r="Q93" s="170"/>
      <c r="R93" s="170"/>
      <c r="S93" s="170"/>
      <c r="T93" s="170"/>
      <c r="U93" s="170"/>
      <c r="V93" s="170"/>
      <c r="W93" s="170"/>
      <c r="X93" s="170"/>
      <c r="Y93" s="170"/>
      <c r="Z93" s="170"/>
      <c r="AA93" s="170"/>
      <c r="AB93" s="170"/>
      <c r="AC93" s="170"/>
      <c r="AD93" s="170"/>
      <c r="AE93" s="170"/>
      <c r="AF93" s="170"/>
      <c r="AG93" s="170"/>
      <c r="AH93" s="170"/>
      <c r="AI93" s="170"/>
    </row>
    <row r="94" ht="15.75" customHeight="1">
      <c r="A94" s="171"/>
      <c r="B94" s="162" t="s">
        <v>255</v>
      </c>
      <c r="C94" s="172"/>
      <c r="D94" s="164" t="s">
        <v>256</v>
      </c>
      <c r="E94" s="162" t="s">
        <v>257</v>
      </c>
      <c r="F94" s="162">
        <v>2.0</v>
      </c>
      <c r="G94" s="173">
        <v>28000.0</v>
      </c>
      <c r="H94" s="166" t="s">
        <v>128</v>
      </c>
      <c r="I94" s="167" t="s">
        <v>711</v>
      </c>
      <c r="J94" s="162"/>
      <c r="K94" s="167"/>
      <c r="L94" s="167"/>
      <c r="M94" s="167"/>
      <c r="N94" s="162"/>
      <c r="O94" s="174"/>
      <c r="P94" s="174"/>
      <c r="Q94" s="174"/>
      <c r="R94" s="174"/>
      <c r="S94" s="174"/>
      <c r="T94" s="174"/>
      <c r="U94" s="174"/>
      <c r="V94" s="174"/>
      <c r="W94" s="174"/>
      <c r="X94" s="174"/>
      <c r="Y94" s="174"/>
      <c r="Z94" s="174"/>
      <c r="AA94" s="174"/>
      <c r="AB94" s="174"/>
      <c r="AC94" s="174"/>
      <c r="AD94" s="174"/>
      <c r="AE94" s="174"/>
      <c r="AF94" s="174"/>
      <c r="AG94" s="174"/>
      <c r="AH94" s="174"/>
      <c r="AI94" s="174"/>
    </row>
    <row r="95" ht="15.75" customHeight="1">
      <c r="A95" s="2"/>
      <c r="B95" s="15" t="s">
        <v>712</v>
      </c>
      <c r="C95" s="16"/>
      <c r="D95" s="175" t="s">
        <v>713</v>
      </c>
      <c r="E95" s="15" t="s">
        <v>27</v>
      </c>
      <c r="F95" s="15">
        <v>2.0</v>
      </c>
      <c r="G95" s="17"/>
      <c r="H95" s="18"/>
      <c r="I95" s="19"/>
      <c r="J95" s="15">
        <v>116.0</v>
      </c>
      <c r="K95" s="19"/>
      <c r="L95" s="19" t="s">
        <v>201</v>
      </c>
      <c r="M95" s="19" t="s">
        <v>714</v>
      </c>
      <c r="N95" s="8"/>
      <c r="O95" s="10">
        <f t="shared" ref="O95:O113" si="2">F95*G95</f>
        <v>0</v>
      </c>
      <c r="P95" s="10"/>
      <c r="Q95" s="10"/>
      <c r="R95" s="10"/>
      <c r="S95" s="10"/>
      <c r="T95" s="10"/>
      <c r="U95" s="10"/>
      <c r="V95" s="10"/>
      <c r="W95" s="10"/>
      <c r="X95" s="10"/>
      <c r="Y95" s="10"/>
      <c r="Z95" s="10"/>
      <c r="AA95" s="10"/>
      <c r="AB95" s="10"/>
      <c r="AC95" s="10"/>
      <c r="AD95" s="10"/>
      <c r="AE95" s="10"/>
      <c r="AF95" s="10"/>
      <c r="AG95" s="10"/>
      <c r="AH95" s="10"/>
      <c r="AI95" s="10"/>
    </row>
    <row r="96" ht="15.75" customHeight="1">
      <c r="A96" s="176" t="s">
        <v>715</v>
      </c>
      <c r="B96" s="177" t="s">
        <v>716</v>
      </c>
      <c r="C96" s="178"/>
      <c r="D96" s="179" t="s">
        <v>717</v>
      </c>
      <c r="E96" s="177" t="s">
        <v>718</v>
      </c>
      <c r="F96" s="177">
        <v>2.0</v>
      </c>
      <c r="G96" s="180"/>
      <c r="H96" s="181"/>
      <c r="I96" s="182"/>
      <c r="J96" s="177">
        <v>94.29</v>
      </c>
      <c r="K96" s="182"/>
      <c r="L96" s="182"/>
      <c r="M96" s="182"/>
      <c r="N96" s="151"/>
      <c r="O96" s="38">
        <f t="shared" si="2"/>
        <v>0</v>
      </c>
      <c r="P96" s="10"/>
      <c r="Q96" s="10"/>
      <c r="R96" s="10"/>
      <c r="S96" s="10"/>
      <c r="T96" s="10"/>
      <c r="U96" s="10"/>
      <c r="V96" s="10"/>
      <c r="W96" s="10"/>
      <c r="X96" s="10"/>
      <c r="Y96" s="10"/>
      <c r="Z96" s="10"/>
      <c r="AA96" s="10"/>
      <c r="AB96" s="10"/>
      <c r="AC96" s="10"/>
      <c r="AD96" s="10"/>
      <c r="AE96" s="10"/>
      <c r="AF96" s="10"/>
      <c r="AG96" s="10"/>
      <c r="AH96" s="10"/>
      <c r="AI96" s="10"/>
    </row>
    <row r="97" ht="15.75" customHeight="1">
      <c r="A97" s="2"/>
      <c r="B97" s="176" t="s">
        <v>266</v>
      </c>
      <c r="C97" s="183"/>
      <c r="D97" s="184" t="s">
        <v>267</v>
      </c>
      <c r="E97" s="176" t="s">
        <v>268</v>
      </c>
      <c r="F97" s="176">
        <v>2.0</v>
      </c>
      <c r="G97" s="185">
        <v>647.35</v>
      </c>
      <c r="H97" s="186" t="s">
        <v>128</v>
      </c>
      <c r="I97" s="187"/>
      <c r="J97" s="176">
        <v>75.0</v>
      </c>
      <c r="K97" s="187" t="s">
        <v>719</v>
      </c>
      <c r="L97" s="187"/>
      <c r="M97" s="187" t="s">
        <v>720</v>
      </c>
      <c r="N97" s="8"/>
      <c r="O97" s="10">
        <f t="shared" si="2"/>
        <v>1294.7</v>
      </c>
      <c r="P97" s="10"/>
      <c r="Q97" s="10"/>
      <c r="R97" s="10"/>
      <c r="S97" s="10"/>
      <c r="T97" s="10"/>
      <c r="U97" s="10"/>
      <c r="V97" s="10"/>
      <c r="W97" s="10"/>
      <c r="X97" s="10"/>
      <c r="Y97" s="10"/>
      <c r="Z97" s="10"/>
      <c r="AA97" s="10"/>
      <c r="AB97" s="10"/>
      <c r="AC97" s="10"/>
      <c r="AD97" s="10"/>
      <c r="AE97" s="10"/>
      <c r="AF97" s="10"/>
      <c r="AG97" s="10"/>
      <c r="AH97" s="10"/>
      <c r="AI97" s="10"/>
    </row>
    <row r="98" ht="15.75" customHeight="1">
      <c r="A98" s="2"/>
      <c r="B98" s="188" t="s">
        <v>270</v>
      </c>
      <c r="C98" s="189"/>
      <c r="D98" s="190" t="s">
        <v>271</v>
      </c>
      <c r="E98" s="188" t="s">
        <v>51</v>
      </c>
      <c r="F98" s="188">
        <v>2.0</v>
      </c>
      <c r="G98" s="191"/>
      <c r="H98" s="186"/>
      <c r="I98" s="192"/>
      <c r="J98" s="188">
        <v>82.5</v>
      </c>
      <c r="K98" s="192"/>
      <c r="L98" s="192"/>
      <c r="M98" s="192"/>
      <c r="N98" s="8"/>
      <c r="O98" s="10">
        <f t="shared" si="2"/>
        <v>0</v>
      </c>
      <c r="P98" s="10"/>
      <c r="Q98" s="10"/>
      <c r="R98" s="10"/>
      <c r="S98" s="10"/>
      <c r="T98" s="10"/>
      <c r="U98" s="10"/>
      <c r="V98" s="10"/>
      <c r="W98" s="10"/>
      <c r="X98" s="10"/>
      <c r="Y98" s="10"/>
      <c r="Z98" s="10"/>
      <c r="AA98" s="10"/>
      <c r="AB98" s="10"/>
      <c r="AC98" s="10"/>
      <c r="AD98" s="10"/>
      <c r="AE98" s="10"/>
      <c r="AF98" s="10"/>
      <c r="AG98" s="10"/>
      <c r="AH98" s="10"/>
      <c r="AI98" s="10"/>
    </row>
    <row r="99" ht="15.75" customHeight="1">
      <c r="A99" s="2"/>
      <c r="B99" s="188" t="s">
        <v>273</v>
      </c>
      <c r="C99" s="189"/>
      <c r="D99" s="190" t="s">
        <v>274</v>
      </c>
      <c r="E99" s="188" t="s">
        <v>51</v>
      </c>
      <c r="F99" s="188">
        <v>3.0</v>
      </c>
      <c r="G99" s="191"/>
      <c r="H99" s="186"/>
      <c r="I99" s="192"/>
      <c r="J99" s="188">
        <v>120.0</v>
      </c>
      <c r="K99" s="192"/>
      <c r="L99" s="192" t="s">
        <v>721</v>
      </c>
      <c r="M99" s="192" t="s">
        <v>722</v>
      </c>
      <c r="N99" s="8"/>
      <c r="O99" s="10">
        <f t="shared" si="2"/>
        <v>0</v>
      </c>
      <c r="P99" s="10"/>
      <c r="Q99" s="10"/>
      <c r="R99" s="10"/>
      <c r="S99" s="10"/>
      <c r="T99" s="10"/>
      <c r="U99" s="10"/>
      <c r="V99" s="10"/>
      <c r="W99" s="10"/>
      <c r="X99" s="10"/>
      <c r="Y99" s="10"/>
      <c r="Z99" s="10"/>
      <c r="AA99" s="10"/>
      <c r="AB99" s="10"/>
      <c r="AC99" s="10"/>
      <c r="AD99" s="10"/>
      <c r="AE99" s="10"/>
      <c r="AF99" s="10"/>
      <c r="AG99" s="10"/>
      <c r="AH99" s="10"/>
      <c r="AI99" s="10"/>
    </row>
    <row r="100" ht="15.75" customHeight="1">
      <c r="A100" s="154"/>
      <c r="B100" s="177" t="s">
        <v>277</v>
      </c>
      <c r="C100" s="178"/>
      <c r="D100" s="179" t="s">
        <v>278</v>
      </c>
      <c r="E100" s="177" t="s">
        <v>51</v>
      </c>
      <c r="F100" s="177">
        <v>2.0</v>
      </c>
      <c r="G100" s="180"/>
      <c r="H100" s="181"/>
      <c r="I100" s="182"/>
      <c r="J100" s="177">
        <v>82.5</v>
      </c>
      <c r="K100" s="182"/>
      <c r="L100" s="182"/>
      <c r="M100" s="182"/>
      <c r="N100" s="151"/>
      <c r="O100" s="38">
        <f t="shared" si="2"/>
        <v>0</v>
      </c>
      <c r="P100" s="38"/>
      <c r="Q100" s="38"/>
      <c r="R100" s="38"/>
      <c r="S100" s="38"/>
      <c r="T100" s="38"/>
      <c r="U100" s="38"/>
      <c r="V100" s="38"/>
      <c r="W100" s="38"/>
      <c r="X100" s="38"/>
      <c r="Y100" s="38"/>
      <c r="Z100" s="38"/>
      <c r="AA100" s="38"/>
      <c r="AB100" s="38"/>
      <c r="AC100" s="38"/>
      <c r="AD100" s="38"/>
      <c r="AE100" s="38"/>
      <c r="AF100" s="38"/>
      <c r="AG100" s="38"/>
      <c r="AH100" s="38"/>
      <c r="AI100" s="38"/>
    </row>
    <row r="101" ht="15.75" customHeight="1">
      <c r="A101" s="2"/>
      <c r="B101" s="188" t="s">
        <v>279</v>
      </c>
      <c r="C101" s="189"/>
      <c r="D101" s="190" t="s">
        <v>280</v>
      </c>
      <c r="E101" s="188" t="s">
        <v>51</v>
      </c>
      <c r="F101" s="188">
        <v>1.0</v>
      </c>
      <c r="G101" s="191"/>
      <c r="H101" s="186"/>
      <c r="I101" s="192"/>
      <c r="J101" s="188">
        <v>82.5</v>
      </c>
      <c r="K101" s="192"/>
      <c r="L101" s="192"/>
      <c r="M101" s="192" t="s">
        <v>723</v>
      </c>
      <c r="N101" s="8"/>
      <c r="O101" s="10">
        <f t="shared" si="2"/>
        <v>0</v>
      </c>
      <c r="P101" s="10"/>
      <c r="Q101" s="10"/>
      <c r="R101" s="10"/>
      <c r="S101" s="10"/>
      <c r="T101" s="10"/>
      <c r="U101" s="10"/>
      <c r="V101" s="10"/>
      <c r="W101" s="10"/>
      <c r="X101" s="10"/>
      <c r="Y101" s="10"/>
      <c r="Z101" s="10"/>
      <c r="AA101" s="10"/>
      <c r="AB101" s="10"/>
      <c r="AC101" s="10"/>
      <c r="AD101" s="10"/>
      <c r="AE101" s="10"/>
      <c r="AF101" s="10"/>
      <c r="AG101" s="10"/>
      <c r="AH101" s="10"/>
      <c r="AI101" s="10"/>
    </row>
    <row r="102" ht="15.75" customHeight="1">
      <c r="A102" s="2"/>
      <c r="B102" s="162" t="s">
        <v>281</v>
      </c>
      <c r="C102" s="172"/>
      <c r="D102" s="164" t="s">
        <v>282</v>
      </c>
      <c r="E102" s="162" t="s">
        <v>283</v>
      </c>
      <c r="F102" s="162">
        <v>1.0</v>
      </c>
      <c r="G102" s="173">
        <v>3600.0</v>
      </c>
      <c r="H102" s="166"/>
      <c r="I102" s="167"/>
      <c r="J102" s="162"/>
      <c r="K102" s="167"/>
      <c r="L102" s="167"/>
      <c r="M102" s="167"/>
      <c r="N102" s="162"/>
      <c r="O102" s="174">
        <f t="shared" si="2"/>
        <v>3600</v>
      </c>
      <c r="P102" s="174"/>
      <c r="Q102" s="174"/>
      <c r="R102" s="174"/>
      <c r="S102" s="174"/>
      <c r="T102" s="174"/>
      <c r="U102" s="174"/>
      <c r="V102" s="174"/>
      <c r="W102" s="174"/>
      <c r="X102" s="174"/>
      <c r="Y102" s="174"/>
      <c r="Z102" s="174"/>
      <c r="AA102" s="174"/>
      <c r="AB102" s="174"/>
      <c r="AC102" s="174"/>
      <c r="AD102" s="174"/>
      <c r="AE102" s="174"/>
      <c r="AF102" s="174"/>
      <c r="AG102" s="174"/>
      <c r="AH102" s="174"/>
      <c r="AI102" s="174"/>
    </row>
    <row r="103" ht="15.75" customHeight="1">
      <c r="A103" s="2"/>
      <c r="B103" s="162" t="s">
        <v>285</v>
      </c>
      <c r="C103" s="172"/>
      <c r="D103" s="164" t="s">
        <v>286</v>
      </c>
      <c r="E103" s="162" t="s">
        <v>71</v>
      </c>
      <c r="F103" s="162">
        <v>2.0</v>
      </c>
      <c r="G103" s="193"/>
      <c r="H103" s="166"/>
      <c r="I103" s="167" t="s">
        <v>724</v>
      </c>
      <c r="J103" s="162"/>
      <c r="K103" s="167"/>
      <c r="L103" s="167"/>
      <c r="M103" s="167"/>
      <c r="N103" s="162"/>
      <c r="O103" s="174">
        <f t="shared" si="2"/>
        <v>0</v>
      </c>
      <c r="P103" s="174"/>
      <c r="Q103" s="174"/>
      <c r="R103" s="174"/>
      <c r="S103" s="174"/>
      <c r="T103" s="174"/>
      <c r="U103" s="174"/>
      <c r="V103" s="174"/>
      <c r="W103" s="174"/>
      <c r="X103" s="174"/>
      <c r="Y103" s="174"/>
      <c r="Z103" s="174"/>
      <c r="AA103" s="174"/>
      <c r="AB103" s="174"/>
      <c r="AC103" s="174"/>
      <c r="AD103" s="174"/>
      <c r="AE103" s="174"/>
      <c r="AF103" s="174"/>
      <c r="AG103" s="174"/>
      <c r="AH103" s="174"/>
      <c r="AI103" s="174"/>
    </row>
    <row r="104" ht="15.75" customHeight="1">
      <c r="A104" s="2"/>
      <c r="B104" s="162" t="s">
        <v>288</v>
      </c>
      <c r="C104" s="172"/>
      <c r="D104" s="164" t="s">
        <v>289</v>
      </c>
      <c r="E104" s="162" t="s">
        <v>290</v>
      </c>
      <c r="F104" s="162">
        <v>2.0</v>
      </c>
      <c r="G104" s="193"/>
      <c r="H104" s="166"/>
      <c r="I104" s="167" t="s">
        <v>724</v>
      </c>
      <c r="J104" s="162"/>
      <c r="K104" s="167"/>
      <c r="L104" s="167"/>
      <c r="M104" s="167"/>
      <c r="N104" s="162"/>
      <c r="O104" s="174">
        <f t="shared" si="2"/>
        <v>0</v>
      </c>
      <c r="P104" s="174"/>
      <c r="Q104" s="174"/>
      <c r="R104" s="174"/>
      <c r="S104" s="174"/>
      <c r="T104" s="174"/>
      <c r="U104" s="174"/>
      <c r="V104" s="174"/>
      <c r="W104" s="174"/>
      <c r="X104" s="174"/>
      <c r="Y104" s="174"/>
      <c r="Z104" s="174"/>
      <c r="AA104" s="174"/>
      <c r="AB104" s="174"/>
      <c r="AC104" s="174"/>
      <c r="AD104" s="174"/>
      <c r="AE104" s="174"/>
      <c r="AF104" s="174"/>
      <c r="AG104" s="174"/>
      <c r="AH104" s="174"/>
      <c r="AI104" s="174"/>
    </row>
    <row r="105" ht="15.75" customHeight="1">
      <c r="A105" s="2"/>
      <c r="B105" s="15" t="s">
        <v>292</v>
      </c>
      <c r="C105" s="16"/>
      <c r="D105" s="175" t="s">
        <v>293</v>
      </c>
      <c r="E105" s="15" t="s">
        <v>51</v>
      </c>
      <c r="F105" s="15">
        <v>1.0</v>
      </c>
      <c r="G105" s="17"/>
      <c r="H105" s="18"/>
      <c r="I105" s="19"/>
      <c r="J105" s="15">
        <v>210.0</v>
      </c>
      <c r="K105" s="19"/>
      <c r="L105" s="19" t="s">
        <v>725</v>
      </c>
      <c r="M105" s="19" t="s">
        <v>726</v>
      </c>
      <c r="N105" s="8"/>
      <c r="O105" s="10">
        <f t="shared" si="2"/>
        <v>0</v>
      </c>
      <c r="P105" s="10"/>
      <c r="Q105" s="10"/>
      <c r="R105" s="10"/>
      <c r="S105" s="10"/>
      <c r="T105" s="10"/>
      <c r="U105" s="10"/>
      <c r="V105" s="10"/>
      <c r="W105" s="10"/>
      <c r="X105" s="10"/>
      <c r="Y105" s="10"/>
      <c r="Z105" s="10"/>
      <c r="AA105" s="10"/>
      <c r="AB105" s="10"/>
      <c r="AC105" s="10"/>
      <c r="AD105" s="10"/>
      <c r="AE105" s="10"/>
      <c r="AF105" s="10"/>
      <c r="AG105" s="10"/>
      <c r="AH105" s="10"/>
      <c r="AI105" s="10"/>
    </row>
    <row r="106" ht="15.75" customHeight="1">
      <c r="A106" s="2"/>
      <c r="B106" s="15" t="s">
        <v>296</v>
      </c>
      <c r="C106" s="16"/>
      <c r="D106" s="175" t="s">
        <v>297</v>
      </c>
      <c r="E106" s="15" t="s">
        <v>36</v>
      </c>
      <c r="F106" s="15">
        <v>1.0</v>
      </c>
      <c r="G106" s="17"/>
      <c r="H106" s="18"/>
      <c r="I106" s="19"/>
      <c r="J106" s="15">
        <v>419.0</v>
      </c>
      <c r="K106" s="19"/>
      <c r="L106" s="19" t="s">
        <v>727</v>
      </c>
      <c r="M106" s="19" t="s">
        <v>728</v>
      </c>
      <c r="N106" s="8"/>
      <c r="O106" s="10">
        <f t="shared" si="2"/>
        <v>0</v>
      </c>
      <c r="P106" s="10"/>
      <c r="Q106" s="10"/>
      <c r="R106" s="10"/>
      <c r="S106" s="10"/>
      <c r="T106" s="10"/>
      <c r="U106" s="10"/>
      <c r="V106" s="10"/>
      <c r="W106" s="10"/>
      <c r="X106" s="10"/>
      <c r="Y106" s="10"/>
      <c r="Z106" s="10"/>
      <c r="AA106" s="10"/>
      <c r="AB106" s="10"/>
      <c r="AC106" s="10"/>
      <c r="AD106" s="10"/>
      <c r="AE106" s="10"/>
      <c r="AF106" s="10"/>
      <c r="AG106" s="10"/>
      <c r="AH106" s="10"/>
      <c r="AI106" s="10"/>
    </row>
    <row r="107" ht="15.75" customHeight="1">
      <c r="A107" s="2"/>
      <c r="B107" s="194" t="s">
        <v>298</v>
      </c>
      <c r="C107" s="195"/>
      <c r="D107" s="196" t="s">
        <v>299</v>
      </c>
      <c r="E107" s="194" t="s">
        <v>51</v>
      </c>
      <c r="F107" s="194">
        <v>0.0</v>
      </c>
      <c r="G107" s="197"/>
      <c r="H107" s="198"/>
      <c r="I107" s="199"/>
      <c r="J107" s="194">
        <v>365.0</v>
      </c>
      <c r="K107" s="199"/>
      <c r="L107" s="199" t="s">
        <v>727</v>
      </c>
      <c r="M107" s="199" t="s">
        <v>729</v>
      </c>
      <c r="N107" s="8"/>
      <c r="O107" s="10">
        <f t="shared" si="2"/>
        <v>0</v>
      </c>
      <c r="P107" s="10"/>
      <c r="Q107" s="10"/>
      <c r="R107" s="10"/>
      <c r="S107" s="10"/>
      <c r="T107" s="10"/>
      <c r="U107" s="10"/>
      <c r="V107" s="10"/>
      <c r="W107" s="10"/>
      <c r="X107" s="10"/>
      <c r="Y107" s="10"/>
      <c r="Z107" s="10"/>
      <c r="AA107" s="10"/>
      <c r="AB107" s="10"/>
      <c r="AC107" s="10"/>
      <c r="AD107" s="10"/>
      <c r="AE107" s="10"/>
      <c r="AF107" s="10"/>
      <c r="AG107" s="10"/>
      <c r="AH107" s="10"/>
      <c r="AI107" s="10"/>
    </row>
    <row r="108" ht="15.75" customHeight="1">
      <c r="A108" s="2"/>
      <c r="B108" s="15" t="s">
        <v>301</v>
      </c>
      <c r="C108" s="16"/>
      <c r="D108" s="175" t="s">
        <v>302</v>
      </c>
      <c r="E108" s="15" t="s">
        <v>27</v>
      </c>
      <c r="F108" s="15">
        <v>2.0</v>
      </c>
      <c r="G108" s="17"/>
      <c r="H108" s="18"/>
      <c r="I108" s="19"/>
      <c r="J108" s="15">
        <v>783.0</v>
      </c>
      <c r="K108" s="19"/>
      <c r="L108" s="19" t="s">
        <v>31</v>
      </c>
      <c r="M108" s="19" t="s">
        <v>730</v>
      </c>
      <c r="N108" s="8"/>
      <c r="O108" s="10">
        <f t="shared" si="2"/>
        <v>0</v>
      </c>
      <c r="P108" s="10"/>
      <c r="Q108" s="10"/>
      <c r="R108" s="10"/>
      <c r="S108" s="10"/>
      <c r="T108" s="10"/>
      <c r="U108" s="10"/>
      <c r="V108" s="10"/>
      <c r="W108" s="10"/>
      <c r="X108" s="10"/>
      <c r="Y108" s="10"/>
      <c r="Z108" s="10"/>
      <c r="AA108" s="10"/>
      <c r="AB108" s="10"/>
      <c r="AC108" s="10"/>
      <c r="AD108" s="10"/>
      <c r="AE108" s="10"/>
      <c r="AF108" s="10"/>
      <c r="AG108" s="10"/>
      <c r="AH108" s="10"/>
      <c r="AI108" s="10"/>
    </row>
    <row r="109" ht="15.75" customHeight="1">
      <c r="A109" s="2"/>
      <c r="B109" s="15" t="s">
        <v>304</v>
      </c>
      <c r="C109" s="16"/>
      <c r="D109" s="175" t="s">
        <v>305</v>
      </c>
      <c r="E109" s="15" t="s">
        <v>36</v>
      </c>
      <c r="F109" s="15">
        <v>1.0</v>
      </c>
      <c r="G109" s="17"/>
      <c r="H109" s="18"/>
      <c r="I109" s="19"/>
      <c r="J109" s="15">
        <v>45.99</v>
      </c>
      <c r="K109" s="19"/>
      <c r="L109" s="19" t="s">
        <v>731</v>
      </c>
      <c r="M109" s="19" t="s">
        <v>732</v>
      </c>
      <c r="N109" s="8"/>
      <c r="O109" s="10">
        <f t="shared" si="2"/>
        <v>0</v>
      </c>
      <c r="P109" s="10"/>
      <c r="Q109" s="10"/>
      <c r="R109" s="10"/>
      <c r="S109" s="10"/>
      <c r="T109" s="10"/>
      <c r="U109" s="10"/>
      <c r="V109" s="10"/>
      <c r="W109" s="10"/>
      <c r="X109" s="10"/>
      <c r="Y109" s="10"/>
      <c r="Z109" s="10"/>
      <c r="AA109" s="10"/>
      <c r="AB109" s="10"/>
      <c r="AC109" s="10"/>
      <c r="AD109" s="10"/>
      <c r="AE109" s="10"/>
      <c r="AF109" s="10"/>
      <c r="AG109" s="10"/>
      <c r="AH109" s="10"/>
      <c r="AI109" s="10"/>
    </row>
    <row r="110" ht="15.75" customHeight="1">
      <c r="A110" s="2"/>
      <c r="B110" s="15" t="s">
        <v>306</v>
      </c>
      <c r="C110" s="16"/>
      <c r="D110" s="19" t="s">
        <v>307</v>
      </c>
      <c r="E110" s="15" t="s">
        <v>36</v>
      </c>
      <c r="F110" s="15">
        <v>14.0</v>
      </c>
      <c r="G110" s="17"/>
      <c r="H110" s="18"/>
      <c r="I110" s="19"/>
      <c r="J110" s="15">
        <v>167.0</v>
      </c>
      <c r="K110" s="19"/>
      <c r="L110" s="19" t="s">
        <v>629</v>
      </c>
      <c r="M110" s="19" t="s">
        <v>733</v>
      </c>
      <c r="N110" s="8"/>
      <c r="O110" s="10">
        <f t="shared" si="2"/>
        <v>0</v>
      </c>
      <c r="P110" s="10"/>
      <c r="Q110" s="10"/>
      <c r="R110" s="10"/>
      <c r="S110" s="10"/>
      <c r="T110" s="10"/>
      <c r="U110" s="10"/>
      <c r="V110" s="10"/>
      <c r="W110" s="10"/>
      <c r="X110" s="10"/>
      <c r="Y110" s="10"/>
      <c r="Z110" s="10"/>
      <c r="AA110" s="10"/>
      <c r="AB110" s="10"/>
      <c r="AC110" s="10"/>
      <c r="AD110" s="10"/>
      <c r="AE110" s="10"/>
      <c r="AF110" s="10"/>
      <c r="AG110" s="10"/>
      <c r="AH110" s="10"/>
      <c r="AI110" s="10"/>
    </row>
    <row r="111" ht="15.75" customHeight="1">
      <c r="A111" s="2"/>
      <c r="B111" s="15" t="s">
        <v>309</v>
      </c>
      <c r="C111" s="16"/>
      <c r="D111" s="19" t="s">
        <v>310</v>
      </c>
      <c r="E111" s="15" t="s">
        <v>311</v>
      </c>
      <c r="F111" s="15">
        <v>2.0</v>
      </c>
      <c r="G111" s="17"/>
      <c r="H111" s="18"/>
      <c r="I111" s="19"/>
      <c r="J111" s="15">
        <v>475.0</v>
      </c>
      <c r="K111" s="19"/>
      <c r="L111" s="19" t="s">
        <v>193</v>
      </c>
      <c r="M111" s="19"/>
      <c r="N111" s="8"/>
      <c r="O111" s="10">
        <f t="shared" si="2"/>
        <v>0</v>
      </c>
      <c r="P111" s="10"/>
      <c r="Q111" s="10"/>
      <c r="R111" s="10"/>
      <c r="S111" s="10"/>
      <c r="T111" s="10"/>
      <c r="U111" s="10"/>
      <c r="V111" s="10"/>
      <c r="W111" s="10"/>
      <c r="X111" s="10"/>
      <c r="Y111" s="10"/>
      <c r="Z111" s="10"/>
      <c r="AA111" s="10"/>
      <c r="AB111" s="10"/>
      <c r="AC111" s="10"/>
      <c r="AD111" s="10"/>
      <c r="AE111" s="10"/>
      <c r="AF111" s="10"/>
      <c r="AG111" s="10"/>
      <c r="AH111" s="10"/>
      <c r="AI111" s="10"/>
    </row>
    <row r="112" ht="15.75" customHeight="1">
      <c r="A112" s="2"/>
      <c r="B112" s="15" t="s">
        <v>312</v>
      </c>
      <c r="C112" s="16"/>
      <c r="D112" s="175" t="s">
        <v>313</v>
      </c>
      <c r="E112" s="15" t="s">
        <v>311</v>
      </c>
      <c r="F112" s="15">
        <v>2.0</v>
      </c>
      <c r="G112" s="17"/>
      <c r="H112" s="18"/>
      <c r="I112" s="19"/>
      <c r="J112" s="15">
        <f>459+50</f>
        <v>509</v>
      </c>
      <c r="K112" s="19"/>
      <c r="L112" s="19" t="s">
        <v>734</v>
      </c>
      <c r="M112" s="19" t="s">
        <v>735</v>
      </c>
      <c r="N112" s="8"/>
      <c r="O112" s="10">
        <f t="shared" si="2"/>
        <v>0</v>
      </c>
      <c r="P112" s="10"/>
      <c r="Q112" s="10"/>
      <c r="R112" s="10"/>
      <c r="S112" s="10"/>
      <c r="T112" s="10"/>
      <c r="U112" s="10"/>
      <c r="V112" s="10"/>
      <c r="W112" s="10"/>
      <c r="X112" s="10"/>
      <c r="Y112" s="10"/>
      <c r="Z112" s="10"/>
      <c r="AA112" s="10"/>
      <c r="AB112" s="10"/>
      <c r="AC112" s="10"/>
      <c r="AD112" s="10"/>
      <c r="AE112" s="10"/>
      <c r="AF112" s="10"/>
      <c r="AG112" s="10"/>
      <c r="AH112" s="10"/>
      <c r="AI112" s="10"/>
    </row>
    <row r="113" ht="18.75" customHeight="1">
      <c r="A113" s="20" t="s">
        <v>736</v>
      </c>
      <c r="B113" s="15" t="s">
        <v>315</v>
      </c>
      <c r="C113" s="16"/>
      <c r="D113" s="200"/>
      <c r="E113" s="15"/>
      <c r="F113" s="15"/>
      <c r="G113" s="17"/>
      <c r="H113" s="18"/>
      <c r="I113" s="19"/>
      <c r="J113" s="15"/>
      <c r="K113" s="19"/>
      <c r="L113" s="19"/>
      <c r="M113" s="19"/>
      <c r="N113" s="8"/>
      <c r="O113" s="10">
        <f t="shared" si="2"/>
        <v>0</v>
      </c>
      <c r="P113" s="10"/>
      <c r="Q113" s="10"/>
      <c r="R113" s="10"/>
      <c r="S113" s="10"/>
      <c r="T113" s="10"/>
      <c r="U113" s="10"/>
      <c r="V113" s="10"/>
      <c r="W113" s="10"/>
      <c r="X113" s="10"/>
      <c r="Y113" s="10"/>
      <c r="Z113" s="10"/>
      <c r="AA113" s="10"/>
      <c r="AB113" s="10"/>
      <c r="AC113" s="10"/>
      <c r="AD113" s="10"/>
      <c r="AE113" s="10"/>
      <c r="AF113" s="10"/>
      <c r="AG113" s="10"/>
      <c r="AH113" s="10"/>
      <c r="AI113" s="10"/>
    </row>
    <row r="114" ht="15.75" customHeight="1">
      <c r="A114" s="2"/>
      <c r="B114" s="15"/>
      <c r="C114" s="16"/>
      <c r="D114" s="200" t="s">
        <v>737</v>
      </c>
      <c r="E114" s="15"/>
      <c r="F114" s="15"/>
      <c r="G114" s="17"/>
      <c r="H114" s="18"/>
      <c r="I114" s="19"/>
      <c r="J114" s="15"/>
      <c r="K114" s="19"/>
      <c r="L114" s="19"/>
      <c r="M114" s="19"/>
      <c r="N114" s="8"/>
      <c r="O114" s="10"/>
      <c r="P114" s="10"/>
      <c r="Q114" s="10"/>
      <c r="R114" s="10"/>
      <c r="S114" s="10"/>
      <c r="T114" s="10"/>
      <c r="U114" s="10"/>
      <c r="V114" s="10"/>
      <c r="W114" s="10"/>
      <c r="X114" s="10"/>
      <c r="Y114" s="10"/>
      <c r="Z114" s="10"/>
      <c r="AA114" s="10"/>
      <c r="AB114" s="10"/>
      <c r="AC114" s="10"/>
      <c r="AD114" s="10"/>
      <c r="AE114" s="10"/>
      <c r="AF114" s="10"/>
      <c r="AG114" s="10"/>
      <c r="AH114" s="10"/>
      <c r="AI114" s="10"/>
    </row>
    <row r="115" ht="15.75" customHeight="1">
      <c r="A115" s="2"/>
      <c r="B115" s="15"/>
      <c r="C115" s="16"/>
      <c r="D115" s="201" t="s">
        <v>738</v>
      </c>
      <c r="E115" s="15"/>
      <c r="F115" s="15"/>
      <c r="G115" s="17"/>
      <c r="H115" s="18"/>
      <c r="I115" s="19"/>
      <c r="J115" s="15"/>
      <c r="K115" s="19"/>
      <c r="L115" s="19"/>
      <c r="M115" s="19"/>
      <c r="N115" s="8"/>
      <c r="O115" s="10">
        <f t="shared" ref="O115:O143" si="3">F115*G115</f>
        <v>0</v>
      </c>
      <c r="P115" s="10"/>
      <c r="Q115" s="10"/>
      <c r="R115" s="10"/>
      <c r="S115" s="10"/>
      <c r="T115" s="10"/>
      <c r="U115" s="10"/>
      <c r="V115" s="10"/>
      <c r="W115" s="10"/>
      <c r="X115" s="10"/>
      <c r="Y115" s="10"/>
      <c r="Z115" s="10"/>
      <c r="AA115" s="10"/>
      <c r="AB115" s="10"/>
      <c r="AC115" s="10"/>
      <c r="AD115" s="10"/>
      <c r="AE115" s="10"/>
      <c r="AF115" s="10"/>
      <c r="AG115" s="10"/>
      <c r="AH115" s="10"/>
      <c r="AI115" s="10"/>
    </row>
    <row r="116" ht="15.75" customHeight="1">
      <c r="A116" s="100" t="s">
        <v>739</v>
      </c>
      <c r="B116" s="8"/>
      <c r="C116" s="21"/>
      <c r="D116" s="8"/>
      <c r="E116" s="8"/>
      <c r="F116" s="8"/>
      <c r="G116" s="22"/>
      <c r="H116" s="23"/>
      <c r="I116" s="24"/>
      <c r="J116" s="8"/>
      <c r="K116" s="24"/>
      <c r="L116" s="24"/>
      <c r="M116" s="8"/>
      <c r="N116" s="8"/>
      <c r="O116" s="10">
        <f t="shared" si="3"/>
        <v>0</v>
      </c>
      <c r="P116" s="10"/>
      <c r="Q116" s="10"/>
      <c r="R116" s="10"/>
      <c r="S116" s="10"/>
      <c r="T116" s="10"/>
      <c r="U116" s="10"/>
      <c r="V116" s="10"/>
      <c r="W116" s="10"/>
      <c r="X116" s="10"/>
      <c r="Y116" s="10"/>
      <c r="Z116" s="10"/>
      <c r="AA116" s="10"/>
      <c r="AB116" s="10"/>
      <c r="AC116" s="10"/>
      <c r="AD116" s="10"/>
      <c r="AE116" s="10"/>
      <c r="AF116" s="10"/>
      <c r="AG116" s="10"/>
      <c r="AH116" s="10"/>
      <c r="AI116" s="10"/>
    </row>
    <row r="117" ht="15.75" customHeight="1">
      <c r="A117" s="8"/>
      <c r="B117" s="15" t="s">
        <v>740</v>
      </c>
      <c r="C117" s="16"/>
      <c r="D117" s="19" t="s">
        <v>741</v>
      </c>
      <c r="E117" s="15" t="s">
        <v>414</v>
      </c>
      <c r="F117" s="15">
        <v>1.0</v>
      </c>
      <c r="G117" s="202">
        <v>8665.0</v>
      </c>
      <c r="H117" s="18" t="s">
        <v>128</v>
      </c>
      <c r="I117" s="19"/>
      <c r="J117" s="15">
        <v>14895.0</v>
      </c>
      <c r="K117" s="19" t="s">
        <v>109</v>
      </c>
      <c r="L117" s="19" t="s">
        <v>742</v>
      </c>
      <c r="M117" s="15"/>
      <c r="N117" s="8"/>
      <c r="O117" s="10">
        <f t="shared" si="3"/>
        <v>8665</v>
      </c>
      <c r="P117" s="10"/>
      <c r="Q117" s="10"/>
      <c r="R117" s="10"/>
      <c r="S117" s="10"/>
      <c r="T117" s="10"/>
      <c r="U117" s="10"/>
      <c r="V117" s="10"/>
      <c r="W117" s="10"/>
      <c r="X117" s="10"/>
      <c r="Y117" s="10"/>
      <c r="Z117" s="10"/>
      <c r="AA117" s="10"/>
      <c r="AB117" s="10"/>
      <c r="AC117" s="10"/>
      <c r="AD117" s="10"/>
      <c r="AE117" s="10"/>
      <c r="AF117" s="10"/>
      <c r="AG117" s="10"/>
      <c r="AH117" s="10"/>
      <c r="AI117" s="10"/>
    </row>
    <row r="118" ht="15.75" customHeight="1">
      <c r="A118" s="2"/>
      <c r="B118" s="15" t="s">
        <v>743</v>
      </c>
      <c r="C118" s="16"/>
      <c r="D118" s="19" t="s">
        <v>744</v>
      </c>
      <c r="E118" s="15" t="s">
        <v>414</v>
      </c>
      <c r="F118" s="15">
        <v>1.0</v>
      </c>
      <c r="G118" s="202">
        <v>2494.0</v>
      </c>
      <c r="H118" s="18" t="s">
        <v>128</v>
      </c>
      <c r="I118" s="19"/>
      <c r="J118" s="15">
        <v>4090.0</v>
      </c>
      <c r="K118" s="19"/>
      <c r="L118" s="19" t="s">
        <v>745</v>
      </c>
      <c r="M118" s="15"/>
      <c r="N118" s="8"/>
      <c r="O118" s="10">
        <f t="shared" si="3"/>
        <v>2494</v>
      </c>
      <c r="P118" s="10"/>
      <c r="Q118" s="10"/>
      <c r="R118" s="10"/>
      <c r="S118" s="10"/>
      <c r="T118" s="10"/>
      <c r="U118" s="10"/>
      <c r="V118" s="10"/>
      <c r="W118" s="10"/>
      <c r="X118" s="10"/>
      <c r="Y118" s="10"/>
      <c r="Z118" s="10"/>
      <c r="AA118" s="10"/>
      <c r="AB118" s="10"/>
      <c r="AC118" s="10"/>
      <c r="AD118" s="10"/>
      <c r="AE118" s="10"/>
      <c r="AF118" s="10"/>
      <c r="AG118" s="10"/>
      <c r="AH118" s="10"/>
      <c r="AI118" s="10"/>
    </row>
    <row r="119" ht="15.75" customHeight="1">
      <c r="A119" s="8"/>
      <c r="B119" s="15" t="s">
        <v>412</v>
      </c>
      <c r="C119" s="16"/>
      <c r="D119" s="175" t="s">
        <v>413</v>
      </c>
      <c r="E119" s="15" t="s">
        <v>414</v>
      </c>
      <c r="F119" s="15">
        <v>3.0</v>
      </c>
      <c r="G119" s="202">
        <v>658.0</v>
      </c>
      <c r="H119" s="18" t="s">
        <v>128</v>
      </c>
      <c r="I119" s="19"/>
      <c r="J119" s="15">
        <v>1179.0</v>
      </c>
      <c r="K119" s="19" t="s">
        <v>109</v>
      </c>
      <c r="L119" s="19" t="s">
        <v>746</v>
      </c>
      <c r="M119" s="15"/>
      <c r="N119" s="8"/>
      <c r="O119" s="10">
        <f t="shared" si="3"/>
        <v>1974</v>
      </c>
      <c r="P119" s="10"/>
      <c r="Q119" s="10"/>
      <c r="R119" s="10"/>
      <c r="S119" s="10"/>
      <c r="T119" s="10"/>
      <c r="U119" s="10"/>
      <c r="V119" s="10"/>
      <c r="W119" s="10"/>
      <c r="X119" s="10"/>
      <c r="Y119" s="10"/>
      <c r="Z119" s="10"/>
      <c r="AA119" s="10"/>
      <c r="AB119" s="10"/>
      <c r="AC119" s="10"/>
      <c r="AD119" s="10"/>
      <c r="AE119" s="10"/>
      <c r="AF119" s="10"/>
      <c r="AG119" s="10"/>
      <c r="AH119" s="10"/>
      <c r="AI119" s="10"/>
    </row>
    <row r="120" ht="15.75" customHeight="1">
      <c r="A120" s="2"/>
      <c r="B120" s="15" t="s">
        <v>415</v>
      </c>
      <c r="C120" s="16"/>
      <c r="D120" s="175" t="s">
        <v>416</v>
      </c>
      <c r="E120" s="15" t="s">
        <v>414</v>
      </c>
      <c r="F120" s="15">
        <v>3.0</v>
      </c>
      <c r="G120" s="202">
        <v>651.0</v>
      </c>
      <c r="H120" s="18" t="s">
        <v>128</v>
      </c>
      <c r="I120" s="19"/>
      <c r="J120" s="15">
        <v>1095.0</v>
      </c>
      <c r="K120" s="19"/>
      <c r="L120" s="19" t="s">
        <v>747</v>
      </c>
      <c r="M120" s="15"/>
      <c r="N120" s="8"/>
      <c r="O120" s="10">
        <f t="shared" si="3"/>
        <v>1953</v>
      </c>
      <c r="P120" s="10"/>
      <c r="Q120" s="10"/>
      <c r="R120" s="10"/>
      <c r="S120" s="10"/>
      <c r="T120" s="10"/>
      <c r="U120" s="10"/>
      <c r="V120" s="10"/>
      <c r="W120" s="10"/>
      <c r="X120" s="10"/>
      <c r="Y120" s="10"/>
      <c r="Z120" s="10"/>
      <c r="AA120" s="10"/>
      <c r="AB120" s="10"/>
      <c r="AC120" s="10"/>
      <c r="AD120" s="10"/>
      <c r="AE120" s="10"/>
      <c r="AF120" s="10"/>
      <c r="AG120" s="10"/>
      <c r="AH120" s="10"/>
      <c r="AI120" s="10"/>
    </row>
    <row r="121" ht="15.75" customHeight="1">
      <c r="A121" s="2"/>
      <c r="B121" s="15" t="s">
        <v>417</v>
      </c>
      <c r="C121" s="16"/>
      <c r="D121" s="175" t="s">
        <v>418</v>
      </c>
      <c r="E121" s="15" t="s">
        <v>414</v>
      </c>
      <c r="F121" s="15">
        <v>3.0</v>
      </c>
      <c r="G121" s="202">
        <v>40.0</v>
      </c>
      <c r="H121" s="18" t="s">
        <v>128</v>
      </c>
      <c r="I121" s="19"/>
      <c r="J121" s="15">
        <v>70.0</v>
      </c>
      <c r="K121" s="19" t="s">
        <v>109</v>
      </c>
      <c r="L121" s="19"/>
      <c r="M121" s="15"/>
      <c r="N121" s="8"/>
      <c r="O121" s="10">
        <f t="shared" si="3"/>
        <v>120</v>
      </c>
      <c r="P121" s="10"/>
      <c r="Q121" s="10"/>
      <c r="R121" s="10"/>
      <c r="S121" s="10"/>
      <c r="T121" s="10"/>
      <c r="U121" s="10"/>
      <c r="V121" s="10"/>
      <c r="W121" s="10"/>
      <c r="X121" s="10"/>
      <c r="Y121" s="10"/>
      <c r="Z121" s="10"/>
      <c r="AA121" s="10"/>
      <c r="AB121" s="10"/>
      <c r="AC121" s="10"/>
      <c r="AD121" s="10"/>
      <c r="AE121" s="10"/>
      <c r="AF121" s="10"/>
      <c r="AG121" s="10"/>
      <c r="AH121" s="10"/>
      <c r="AI121" s="10"/>
    </row>
    <row r="122" ht="15.75" customHeight="1">
      <c r="A122" s="8"/>
      <c r="B122" s="15" t="s">
        <v>419</v>
      </c>
      <c r="C122" s="16"/>
      <c r="D122" s="15" t="s">
        <v>420</v>
      </c>
      <c r="E122" s="15" t="s">
        <v>421</v>
      </c>
      <c r="F122" s="15">
        <v>2.0</v>
      </c>
      <c r="G122" s="202"/>
      <c r="H122" s="18"/>
      <c r="I122" s="19"/>
      <c r="J122" s="15">
        <v>2000.0</v>
      </c>
      <c r="K122" s="19" t="s">
        <v>109</v>
      </c>
      <c r="L122" s="19" t="s">
        <v>748</v>
      </c>
      <c r="M122" s="15"/>
      <c r="N122" s="8"/>
      <c r="O122" s="10">
        <f t="shared" si="3"/>
        <v>0</v>
      </c>
      <c r="P122" s="10"/>
      <c r="Q122" s="10"/>
      <c r="R122" s="10"/>
      <c r="S122" s="10"/>
      <c r="T122" s="10"/>
      <c r="U122" s="10"/>
      <c r="V122" s="10"/>
      <c r="W122" s="10"/>
      <c r="X122" s="10"/>
      <c r="Y122" s="10"/>
      <c r="Z122" s="10"/>
      <c r="AA122" s="10"/>
      <c r="AB122" s="10"/>
      <c r="AC122" s="10"/>
      <c r="AD122" s="10"/>
      <c r="AE122" s="10"/>
      <c r="AF122" s="10"/>
      <c r="AG122" s="10"/>
      <c r="AH122" s="10"/>
      <c r="AI122" s="10"/>
    </row>
    <row r="123" ht="15.75" customHeight="1">
      <c r="A123" s="2"/>
      <c r="B123" s="15" t="s">
        <v>423</v>
      </c>
      <c r="C123" s="16"/>
      <c r="D123" s="15" t="s">
        <v>424</v>
      </c>
      <c r="E123" s="15" t="s">
        <v>421</v>
      </c>
      <c r="F123" s="15">
        <v>2.0</v>
      </c>
      <c r="G123" s="202"/>
      <c r="H123" s="18"/>
      <c r="I123" s="19"/>
      <c r="J123" s="15">
        <v>2500.0</v>
      </c>
      <c r="K123" s="19"/>
      <c r="L123" s="19" t="s">
        <v>749</v>
      </c>
      <c r="M123" s="15" t="s">
        <v>750</v>
      </c>
      <c r="N123" s="8"/>
      <c r="O123" s="10">
        <f t="shared" si="3"/>
        <v>0</v>
      </c>
      <c r="P123" s="10"/>
      <c r="Q123" s="10"/>
      <c r="R123" s="10"/>
      <c r="S123" s="10"/>
      <c r="T123" s="10"/>
      <c r="U123" s="10"/>
      <c r="V123" s="10"/>
      <c r="W123" s="10"/>
      <c r="X123" s="10"/>
      <c r="Y123" s="10"/>
      <c r="Z123" s="10"/>
      <c r="AA123" s="10"/>
      <c r="AB123" s="10"/>
      <c r="AC123" s="10"/>
      <c r="AD123" s="10"/>
      <c r="AE123" s="10"/>
      <c r="AF123" s="10"/>
      <c r="AG123" s="10"/>
      <c r="AH123" s="10"/>
      <c r="AI123" s="10"/>
    </row>
    <row r="124" ht="15.75" customHeight="1">
      <c r="A124" s="2"/>
      <c r="B124" s="15" t="s">
        <v>425</v>
      </c>
      <c r="C124" s="16"/>
      <c r="D124" s="15" t="s">
        <v>751</v>
      </c>
      <c r="E124" s="15" t="s">
        <v>421</v>
      </c>
      <c r="F124" s="15">
        <v>1.0</v>
      </c>
      <c r="G124" s="202"/>
      <c r="H124" s="18"/>
      <c r="I124" s="19"/>
      <c r="J124" s="15">
        <v>4250.0</v>
      </c>
      <c r="K124" s="19"/>
      <c r="L124" s="19"/>
      <c r="M124" s="15"/>
      <c r="N124" s="8"/>
      <c r="O124" s="10">
        <f t="shared" si="3"/>
        <v>0</v>
      </c>
      <c r="P124" s="10"/>
      <c r="Q124" s="10"/>
      <c r="R124" s="10"/>
      <c r="S124" s="10"/>
      <c r="T124" s="10"/>
      <c r="U124" s="10"/>
      <c r="V124" s="10"/>
      <c r="W124" s="10"/>
      <c r="X124" s="10"/>
      <c r="Y124" s="10"/>
      <c r="Z124" s="10"/>
      <c r="AA124" s="10"/>
      <c r="AB124" s="10"/>
      <c r="AC124" s="10"/>
      <c r="AD124" s="10"/>
      <c r="AE124" s="10"/>
      <c r="AF124" s="10"/>
      <c r="AG124" s="10"/>
      <c r="AH124" s="10"/>
      <c r="AI124" s="10"/>
    </row>
    <row r="125" ht="15.75" customHeight="1">
      <c r="A125" s="2"/>
      <c r="B125" s="15" t="s">
        <v>427</v>
      </c>
      <c r="C125" s="16"/>
      <c r="D125" s="19" t="s">
        <v>428</v>
      </c>
      <c r="E125" s="15" t="s">
        <v>414</v>
      </c>
      <c r="F125" s="15">
        <v>1.0</v>
      </c>
      <c r="G125" s="202">
        <v>6035.0</v>
      </c>
      <c r="H125" s="18" t="s">
        <v>128</v>
      </c>
      <c r="I125" s="19"/>
      <c r="J125" s="15">
        <v>9915.0</v>
      </c>
      <c r="K125" s="19" t="s">
        <v>109</v>
      </c>
      <c r="L125" s="19" t="s">
        <v>752</v>
      </c>
      <c r="M125" s="15"/>
      <c r="N125" s="8"/>
      <c r="O125" s="10">
        <f t="shared" si="3"/>
        <v>6035</v>
      </c>
      <c r="P125" s="10"/>
      <c r="Q125" s="10"/>
      <c r="R125" s="10"/>
      <c r="S125" s="10"/>
      <c r="T125" s="10"/>
      <c r="U125" s="10"/>
      <c r="V125" s="10"/>
      <c r="W125" s="10"/>
      <c r="X125" s="10"/>
      <c r="Y125" s="10"/>
      <c r="Z125" s="10"/>
      <c r="AA125" s="10"/>
      <c r="AB125" s="10"/>
      <c r="AC125" s="10"/>
      <c r="AD125" s="10"/>
      <c r="AE125" s="10"/>
      <c r="AF125" s="10"/>
      <c r="AG125" s="10"/>
      <c r="AH125" s="10"/>
      <c r="AI125" s="10"/>
    </row>
    <row r="126" ht="15.75" customHeight="1">
      <c r="A126" s="2"/>
      <c r="B126" s="15" t="s">
        <v>430</v>
      </c>
      <c r="C126" s="16"/>
      <c r="D126" s="19" t="s">
        <v>431</v>
      </c>
      <c r="E126" s="15" t="s">
        <v>414</v>
      </c>
      <c r="F126" s="15">
        <v>1.0</v>
      </c>
      <c r="G126" s="202">
        <v>1877.0</v>
      </c>
      <c r="H126" s="18" t="s">
        <v>128</v>
      </c>
      <c r="I126" s="19"/>
      <c r="J126" s="15">
        <v>2950.0</v>
      </c>
      <c r="K126" s="19"/>
      <c r="L126" s="19" t="s">
        <v>753</v>
      </c>
      <c r="M126" s="15"/>
      <c r="N126" s="8"/>
      <c r="O126" s="10">
        <f t="shared" si="3"/>
        <v>1877</v>
      </c>
      <c r="P126" s="10"/>
      <c r="Q126" s="10"/>
      <c r="R126" s="10"/>
      <c r="S126" s="10"/>
      <c r="T126" s="10"/>
      <c r="U126" s="10"/>
      <c r="V126" s="10"/>
      <c r="W126" s="10"/>
      <c r="X126" s="10"/>
      <c r="Y126" s="10"/>
      <c r="Z126" s="10"/>
      <c r="AA126" s="10"/>
      <c r="AB126" s="10"/>
      <c r="AC126" s="10"/>
      <c r="AD126" s="10"/>
      <c r="AE126" s="10"/>
      <c r="AF126" s="10"/>
      <c r="AG126" s="10"/>
      <c r="AH126" s="10"/>
      <c r="AI126" s="10"/>
    </row>
    <row r="127" ht="15.75" customHeight="1">
      <c r="A127" s="2"/>
      <c r="B127" s="15" t="s">
        <v>432</v>
      </c>
      <c r="C127" s="16"/>
      <c r="D127" s="19" t="s">
        <v>433</v>
      </c>
      <c r="E127" s="15" t="s">
        <v>414</v>
      </c>
      <c r="F127" s="15">
        <v>1.0</v>
      </c>
      <c r="G127" s="202">
        <v>3793.0</v>
      </c>
      <c r="H127" s="18" t="s">
        <v>128</v>
      </c>
      <c r="I127" s="19"/>
      <c r="J127" s="15">
        <v>6311.0</v>
      </c>
      <c r="K127" s="19" t="s">
        <v>109</v>
      </c>
      <c r="L127" s="19" t="s">
        <v>754</v>
      </c>
      <c r="M127" s="19" t="s">
        <v>755</v>
      </c>
      <c r="N127" s="8"/>
      <c r="O127" s="10">
        <f t="shared" si="3"/>
        <v>3793</v>
      </c>
      <c r="P127" s="10"/>
      <c r="Q127" s="10"/>
      <c r="R127" s="10"/>
      <c r="S127" s="10"/>
      <c r="T127" s="10"/>
      <c r="U127" s="10"/>
      <c r="V127" s="10"/>
      <c r="W127" s="10"/>
      <c r="X127" s="10"/>
      <c r="Y127" s="10"/>
      <c r="Z127" s="10"/>
      <c r="AA127" s="10"/>
      <c r="AB127" s="10"/>
      <c r="AC127" s="10"/>
      <c r="AD127" s="10"/>
      <c r="AE127" s="10"/>
      <c r="AF127" s="10"/>
      <c r="AG127" s="10"/>
      <c r="AH127" s="10"/>
      <c r="AI127" s="10"/>
    </row>
    <row r="128" ht="15.75" customHeight="1">
      <c r="A128" s="2"/>
      <c r="B128" s="15" t="s">
        <v>434</v>
      </c>
      <c r="C128" s="16"/>
      <c r="D128" s="19" t="s">
        <v>435</v>
      </c>
      <c r="E128" s="15" t="s">
        <v>414</v>
      </c>
      <c r="F128" s="15">
        <v>2.0</v>
      </c>
      <c r="G128" s="202">
        <v>1497.0</v>
      </c>
      <c r="H128" s="18" t="s">
        <v>128</v>
      </c>
      <c r="I128" s="19"/>
      <c r="J128" s="15">
        <v>2350.0</v>
      </c>
      <c r="K128" s="19"/>
      <c r="L128" s="19" t="s">
        <v>756</v>
      </c>
      <c r="M128" s="15"/>
      <c r="N128" s="8"/>
      <c r="O128" s="10">
        <f t="shared" si="3"/>
        <v>2994</v>
      </c>
      <c r="P128" s="10"/>
      <c r="Q128" s="10"/>
      <c r="R128" s="10"/>
      <c r="S128" s="10"/>
      <c r="T128" s="10"/>
      <c r="U128" s="10"/>
      <c r="V128" s="10"/>
      <c r="W128" s="10"/>
      <c r="X128" s="10"/>
      <c r="Y128" s="10"/>
      <c r="Z128" s="10"/>
      <c r="AA128" s="10"/>
      <c r="AB128" s="10"/>
      <c r="AC128" s="10"/>
      <c r="AD128" s="10"/>
      <c r="AE128" s="10"/>
      <c r="AF128" s="10"/>
      <c r="AG128" s="10"/>
      <c r="AH128" s="10"/>
      <c r="AI128" s="10"/>
    </row>
    <row r="129" ht="15.75" customHeight="1">
      <c r="A129" s="2"/>
      <c r="B129" s="15" t="s">
        <v>436</v>
      </c>
      <c r="C129" s="16"/>
      <c r="D129" s="19" t="s">
        <v>437</v>
      </c>
      <c r="E129" s="15" t="s">
        <v>414</v>
      </c>
      <c r="F129" s="15">
        <v>1.0</v>
      </c>
      <c r="G129" s="202">
        <v>977.0</v>
      </c>
      <c r="H129" s="18" t="s">
        <v>128</v>
      </c>
      <c r="I129" s="19"/>
      <c r="J129" s="15">
        <v>1829.0</v>
      </c>
      <c r="K129" s="19"/>
      <c r="L129" s="19" t="s">
        <v>757</v>
      </c>
      <c r="M129" s="15"/>
      <c r="N129" s="8"/>
      <c r="O129" s="10">
        <f t="shared" si="3"/>
        <v>977</v>
      </c>
      <c r="P129" s="10"/>
      <c r="Q129" s="10"/>
      <c r="R129" s="10"/>
      <c r="S129" s="10"/>
      <c r="T129" s="10"/>
      <c r="U129" s="10"/>
      <c r="V129" s="10"/>
      <c r="W129" s="10"/>
      <c r="X129" s="10"/>
      <c r="Y129" s="10"/>
      <c r="Z129" s="10"/>
      <c r="AA129" s="10"/>
      <c r="AB129" s="10"/>
      <c r="AC129" s="10"/>
      <c r="AD129" s="10"/>
      <c r="AE129" s="10"/>
      <c r="AF129" s="10"/>
      <c r="AG129" s="10"/>
      <c r="AH129" s="10"/>
      <c r="AI129" s="10"/>
    </row>
    <row r="130" ht="15.75" customHeight="1">
      <c r="A130" s="2"/>
      <c r="B130" s="15" t="s">
        <v>438</v>
      </c>
      <c r="C130" s="16"/>
      <c r="D130" s="19" t="s">
        <v>439</v>
      </c>
      <c r="E130" s="15" t="s">
        <v>414</v>
      </c>
      <c r="F130" s="15">
        <v>1.0</v>
      </c>
      <c r="G130" s="202">
        <v>4160.0</v>
      </c>
      <c r="H130" s="18" t="s">
        <v>128</v>
      </c>
      <c r="I130" s="19"/>
      <c r="J130" s="15">
        <v>14305.0</v>
      </c>
      <c r="K130" s="19" t="s">
        <v>109</v>
      </c>
      <c r="L130" s="19" t="s">
        <v>758</v>
      </c>
      <c r="M130" s="15"/>
      <c r="N130" s="8"/>
      <c r="O130" s="10">
        <f t="shared" si="3"/>
        <v>4160</v>
      </c>
      <c r="P130" s="10"/>
      <c r="Q130" s="10"/>
      <c r="R130" s="10"/>
      <c r="S130" s="10"/>
      <c r="T130" s="10"/>
      <c r="U130" s="10"/>
      <c r="V130" s="10"/>
      <c r="W130" s="10"/>
      <c r="X130" s="10"/>
      <c r="Y130" s="10"/>
      <c r="Z130" s="10"/>
      <c r="AA130" s="10"/>
      <c r="AB130" s="10"/>
      <c r="AC130" s="10"/>
      <c r="AD130" s="10"/>
      <c r="AE130" s="10"/>
      <c r="AF130" s="10"/>
      <c r="AG130" s="10"/>
      <c r="AH130" s="10"/>
      <c r="AI130" s="10"/>
    </row>
    <row r="131" ht="15.75" customHeight="1">
      <c r="A131" s="2"/>
      <c r="B131" s="15" t="s">
        <v>442</v>
      </c>
      <c r="C131" s="16"/>
      <c r="D131" s="19" t="s">
        <v>443</v>
      </c>
      <c r="E131" s="15" t="s">
        <v>414</v>
      </c>
      <c r="F131" s="15">
        <v>1.0</v>
      </c>
      <c r="G131" s="202">
        <v>1352.0</v>
      </c>
      <c r="H131" s="18" t="s">
        <v>128</v>
      </c>
      <c r="I131" s="19"/>
      <c r="J131" s="15">
        <v>2375.0</v>
      </c>
      <c r="K131" s="19"/>
      <c r="L131" s="19" t="s">
        <v>759</v>
      </c>
      <c r="M131" s="15"/>
      <c r="N131" s="8"/>
      <c r="O131" s="10">
        <f t="shared" si="3"/>
        <v>1352</v>
      </c>
      <c r="P131" s="10"/>
      <c r="Q131" s="10"/>
      <c r="R131" s="10"/>
      <c r="S131" s="10"/>
      <c r="T131" s="10"/>
      <c r="U131" s="10"/>
      <c r="V131" s="10"/>
      <c r="W131" s="10"/>
      <c r="X131" s="10"/>
      <c r="Y131" s="10"/>
      <c r="Z131" s="10"/>
      <c r="AA131" s="10"/>
      <c r="AB131" s="10"/>
      <c r="AC131" s="10"/>
      <c r="AD131" s="10"/>
      <c r="AE131" s="10"/>
      <c r="AF131" s="10"/>
      <c r="AG131" s="10"/>
      <c r="AH131" s="10"/>
      <c r="AI131" s="10"/>
    </row>
    <row r="132" ht="15.75" customHeight="1">
      <c r="A132" s="8"/>
      <c r="B132" s="15" t="s">
        <v>444</v>
      </c>
      <c r="C132" s="16"/>
      <c r="D132" s="19" t="s">
        <v>445</v>
      </c>
      <c r="E132" s="15" t="s">
        <v>27</v>
      </c>
      <c r="F132" s="15">
        <v>2.0</v>
      </c>
      <c r="G132" s="17"/>
      <c r="H132" s="18"/>
      <c r="I132" s="19"/>
      <c r="J132" s="15">
        <v>686.7</v>
      </c>
      <c r="K132" s="19" t="s">
        <v>109</v>
      </c>
      <c r="L132" s="19" t="s">
        <v>760</v>
      </c>
      <c r="M132" s="15"/>
      <c r="N132" s="8"/>
      <c r="O132" s="10">
        <f t="shared" si="3"/>
        <v>0</v>
      </c>
      <c r="P132" s="10"/>
      <c r="Q132" s="10"/>
      <c r="R132" s="10"/>
      <c r="S132" s="10"/>
      <c r="T132" s="10"/>
      <c r="U132" s="10"/>
      <c r="V132" s="10"/>
      <c r="W132" s="10"/>
      <c r="X132" s="10"/>
      <c r="Y132" s="10"/>
      <c r="Z132" s="10"/>
      <c r="AA132" s="10"/>
      <c r="AB132" s="10"/>
      <c r="AC132" s="10"/>
      <c r="AD132" s="10"/>
      <c r="AE132" s="10"/>
      <c r="AF132" s="10"/>
      <c r="AG132" s="10"/>
      <c r="AH132" s="10"/>
      <c r="AI132" s="10"/>
    </row>
    <row r="133" ht="15.75" customHeight="1">
      <c r="A133" s="2"/>
      <c r="B133" s="15" t="s">
        <v>446</v>
      </c>
      <c r="C133" s="16"/>
      <c r="D133" s="19" t="s">
        <v>447</v>
      </c>
      <c r="E133" s="15" t="s">
        <v>27</v>
      </c>
      <c r="F133" s="15">
        <v>2.0</v>
      </c>
      <c r="G133" s="17"/>
      <c r="H133" s="18"/>
      <c r="I133" s="19"/>
      <c r="J133" s="15">
        <v>595.0</v>
      </c>
      <c r="K133" s="19"/>
      <c r="L133" s="19" t="s">
        <v>761</v>
      </c>
      <c r="M133" s="15"/>
      <c r="N133" s="8"/>
      <c r="O133" s="10">
        <f t="shared" si="3"/>
        <v>0</v>
      </c>
      <c r="P133" s="10"/>
      <c r="Q133" s="10"/>
      <c r="R133" s="10"/>
      <c r="S133" s="10"/>
      <c r="T133" s="10"/>
      <c r="U133" s="10"/>
      <c r="V133" s="10"/>
      <c r="W133" s="10"/>
      <c r="X133" s="10"/>
      <c r="Y133" s="10"/>
      <c r="Z133" s="10"/>
      <c r="AA133" s="10"/>
      <c r="AB133" s="10"/>
      <c r="AC133" s="10"/>
      <c r="AD133" s="10"/>
      <c r="AE133" s="10"/>
      <c r="AF133" s="10"/>
      <c r="AG133" s="10"/>
      <c r="AH133" s="10"/>
      <c r="AI133" s="10"/>
    </row>
    <row r="134" ht="15.75" customHeight="1">
      <c r="A134" s="2"/>
      <c r="B134" s="15" t="s">
        <v>448</v>
      </c>
      <c r="C134" s="16"/>
      <c r="D134" s="19" t="s">
        <v>449</v>
      </c>
      <c r="E134" s="15" t="s">
        <v>27</v>
      </c>
      <c r="F134" s="15">
        <v>2.0</v>
      </c>
      <c r="G134" s="17"/>
      <c r="H134" s="18"/>
      <c r="I134" s="19"/>
      <c r="J134" s="15">
        <v>25.0</v>
      </c>
      <c r="K134" s="19"/>
      <c r="L134" s="19"/>
      <c r="M134" s="15"/>
      <c r="N134" s="8"/>
      <c r="O134" s="10">
        <f t="shared" si="3"/>
        <v>0</v>
      </c>
      <c r="P134" s="10"/>
      <c r="Q134" s="10"/>
      <c r="R134" s="10"/>
      <c r="S134" s="10"/>
      <c r="T134" s="10"/>
      <c r="U134" s="10"/>
      <c r="V134" s="10"/>
      <c r="W134" s="10"/>
      <c r="X134" s="10"/>
      <c r="Y134" s="10"/>
      <c r="Z134" s="10"/>
      <c r="AA134" s="10"/>
      <c r="AB134" s="10"/>
      <c r="AC134" s="10"/>
      <c r="AD134" s="10"/>
      <c r="AE134" s="10"/>
      <c r="AF134" s="10"/>
      <c r="AG134" s="10"/>
      <c r="AH134" s="10"/>
      <c r="AI134" s="10"/>
    </row>
    <row r="135" ht="15.75" customHeight="1">
      <c r="A135" s="100" t="s">
        <v>762</v>
      </c>
      <c r="B135" s="8"/>
      <c r="C135" s="21"/>
      <c r="D135" s="8"/>
      <c r="E135" s="8"/>
      <c r="F135" s="8"/>
      <c r="G135" s="22"/>
      <c r="H135" s="23"/>
      <c r="I135" s="24"/>
      <c r="J135" s="8"/>
      <c r="K135" s="24"/>
      <c r="L135" s="24"/>
      <c r="M135" s="8"/>
      <c r="N135" s="8"/>
      <c r="O135" s="10">
        <f t="shared" si="3"/>
        <v>0</v>
      </c>
      <c r="P135" s="10"/>
      <c r="Q135" s="10"/>
      <c r="R135" s="10"/>
      <c r="S135" s="10"/>
      <c r="T135" s="10"/>
      <c r="U135" s="10"/>
      <c r="V135" s="10"/>
      <c r="W135" s="10"/>
      <c r="X135" s="10"/>
      <c r="Y135" s="10"/>
      <c r="Z135" s="10"/>
      <c r="AA135" s="10"/>
      <c r="AB135" s="10"/>
      <c r="AC135" s="10"/>
      <c r="AD135" s="10"/>
      <c r="AE135" s="10"/>
      <c r="AF135" s="10"/>
      <c r="AG135" s="10"/>
      <c r="AH135" s="10"/>
      <c r="AI135" s="10"/>
    </row>
    <row r="136" ht="15.75" customHeight="1">
      <c r="A136" s="171"/>
      <c r="B136" s="15" t="s">
        <v>451</v>
      </c>
      <c r="C136" s="16"/>
      <c r="D136" s="19" t="s">
        <v>452</v>
      </c>
      <c r="E136" s="15" t="s">
        <v>453</v>
      </c>
      <c r="F136" s="15">
        <v>1.0</v>
      </c>
      <c r="G136" s="17"/>
      <c r="H136" s="18"/>
      <c r="I136" s="19"/>
      <c r="J136" s="15">
        <v>17000.0</v>
      </c>
      <c r="K136" s="19"/>
      <c r="L136" s="19" t="s">
        <v>763</v>
      </c>
      <c r="M136" s="19" t="s">
        <v>764</v>
      </c>
      <c r="N136" s="8"/>
      <c r="O136" s="10">
        <f t="shared" si="3"/>
        <v>0</v>
      </c>
      <c r="P136" s="10"/>
      <c r="Q136" s="10"/>
      <c r="R136" s="10"/>
      <c r="S136" s="10"/>
      <c r="T136" s="10"/>
      <c r="U136" s="10"/>
      <c r="V136" s="10"/>
      <c r="W136" s="10"/>
      <c r="X136" s="10"/>
      <c r="Y136" s="10"/>
      <c r="Z136" s="10"/>
      <c r="AA136" s="10"/>
      <c r="AB136" s="10"/>
      <c r="AC136" s="10"/>
      <c r="AD136" s="10"/>
      <c r="AE136" s="10"/>
      <c r="AF136" s="10"/>
      <c r="AG136" s="10"/>
      <c r="AH136" s="10"/>
      <c r="AI136" s="10"/>
    </row>
    <row r="137" ht="15.75" customHeight="1">
      <c r="A137" s="171"/>
      <c r="B137" s="15">
        <v>1178752.0</v>
      </c>
      <c r="C137" s="16"/>
      <c r="D137" s="19" t="s">
        <v>454</v>
      </c>
      <c r="E137" s="15" t="s">
        <v>453</v>
      </c>
      <c r="F137" s="15">
        <v>1.0</v>
      </c>
      <c r="G137" s="17"/>
      <c r="H137" s="18"/>
      <c r="I137" s="19"/>
      <c r="J137" s="15">
        <v>5090.0</v>
      </c>
      <c r="K137" s="19"/>
      <c r="L137" s="19" t="s">
        <v>765</v>
      </c>
      <c r="M137" s="19" t="s">
        <v>766</v>
      </c>
      <c r="N137" s="8"/>
      <c r="O137" s="10">
        <f t="shared" si="3"/>
        <v>0</v>
      </c>
      <c r="P137" s="10"/>
      <c r="Q137" s="10"/>
      <c r="R137" s="10"/>
      <c r="S137" s="10"/>
      <c r="T137" s="10"/>
      <c r="U137" s="10"/>
      <c r="V137" s="10"/>
      <c r="W137" s="10"/>
      <c r="X137" s="10"/>
      <c r="Y137" s="10"/>
      <c r="Z137" s="10"/>
      <c r="AA137" s="10"/>
      <c r="AB137" s="10"/>
      <c r="AC137" s="10"/>
      <c r="AD137" s="10"/>
      <c r="AE137" s="10"/>
      <c r="AF137" s="10"/>
      <c r="AG137" s="10"/>
      <c r="AH137" s="10"/>
      <c r="AI137" s="10"/>
    </row>
    <row r="138" ht="15.75" customHeight="1">
      <c r="A138" s="171"/>
      <c r="B138" s="15" t="s">
        <v>455</v>
      </c>
      <c r="C138" s="16"/>
      <c r="D138" s="19" t="s">
        <v>456</v>
      </c>
      <c r="E138" s="15" t="s">
        <v>457</v>
      </c>
      <c r="F138" s="15">
        <v>1.0</v>
      </c>
      <c r="G138" s="203">
        <v>18000.0</v>
      </c>
      <c r="H138" s="18" t="s">
        <v>128</v>
      </c>
      <c r="I138" s="19"/>
      <c r="J138" s="15">
        <v>19400.0</v>
      </c>
      <c r="K138" s="19"/>
      <c r="L138" s="19" t="s">
        <v>767</v>
      </c>
      <c r="M138" s="19" t="s">
        <v>768</v>
      </c>
      <c r="N138" s="8"/>
      <c r="O138" s="10">
        <f t="shared" si="3"/>
        <v>18000</v>
      </c>
      <c r="P138" s="10"/>
      <c r="Q138" s="10"/>
      <c r="R138" s="10"/>
      <c r="S138" s="10"/>
      <c r="T138" s="10"/>
      <c r="U138" s="10"/>
      <c r="V138" s="10"/>
      <c r="W138" s="10"/>
      <c r="X138" s="10"/>
      <c r="Y138" s="10"/>
      <c r="Z138" s="10"/>
      <c r="AA138" s="10"/>
      <c r="AB138" s="10"/>
      <c r="AC138" s="10"/>
      <c r="AD138" s="10"/>
      <c r="AE138" s="10"/>
      <c r="AF138" s="10"/>
      <c r="AG138" s="10"/>
      <c r="AH138" s="10"/>
      <c r="AI138" s="10"/>
    </row>
    <row r="139" ht="15.75" customHeight="1">
      <c r="A139" s="171"/>
      <c r="B139" s="15" t="s">
        <v>459</v>
      </c>
      <c r="C139" s="16"/>
      <c r="D139" s="19" t="s">
        <v>460</v>
      </c>
      <c r="E139" s="15" t="s">
        <v>457</v>
      </c>
      <c r="F139" s="15">
        <v>1.0</v>
      </c>
      <c r="G139" s="203">
        <v>24150.0</v>
      </c>
      <c r="H139" s="18" t="s">
        <v>128</v>
      </c>
      <c r="I139" s="19"/>
      <c r="J139" s="15">
        <v>250.0</v>
      </c>
      <c r="K139" s="19"/>
      <c r="L139" s="19"/>
      <c r="M139" s="19"/>
      <c r="N139" s="8"/>
      <c r="O139" s="10">
        <f t="shared" si="3"/>
        <v>24150</v>
      </c>
      <c r="P139" s="10"/>
      <c r="Q139" s="10"/>
      <c r="R139" s="10"/>
      <c r="S139" s="10"/>
      <c r="T139" s="10"/>
      <c r="U139" s="10"/>
      <c r="V139" s="10"/>
      <c r="W139" s="10"/>
      <c r="X139" s="10"/>
      <c r="Y139" s="10"/>
      <c r="Z139" s="10"/>
      <c r="AA139" s="10"/>
      <c r="AB139" s="10"/>
      <c r="AC139" s="10"/>
      <c r="AD139" s="10"/>
      <c r="AE139" s="10"/>
      <c r="AF139" s="10"/>
      <c r="AG139" s="10"/>
      <c r="AH139" s="10"/>
      <c r="AI139" s="10"/>
    </row>
    <row r="140" ht="15.75" customHeight="1">
      <c r="A140" s="2"/>
      <c r="B140" s="15" t="s">
        <v>461</v>
      </c>
      <c r="C140" s="16"/>
      <c r="D140" s="19" t="s">
        <v>462</v>
      </c>
      <c r="E140" s="15" t="s">
        <v>463</v>
      </c>
      <c r="F140" s="15">
        <v>1.0</v>
      </c>
      <c r="G140" s="17"/>
      <c r="H140" s="18"/>
      <c r="I140" s="19"/>
      <c r="J140" s="15">
        <v>750.0</v>
      </c>
      <c r="K140" s="19"/>
      <c r="L140" s="19"/>
      <c r="M140" s="15"/>
      <c r="N140" s="8"/>
      <c r="O140" s="10">
        <f t="shared" si="3"/>
        <v>0</v>
      </c>
      <c r="P140" s="10"/>
      <c r="Q140" s="10"/>
      <c r="R140" s="10"/>
      <c r="S140" s="10"/>
      <c r="T140" s="10"/>
      <c r="U140" s="10"/>
      <c r="V140" s="10"/>
      <c r="W140" s="10"/>
      <c r="X140" s="10"/>
      <c r="Y140" s="10"/>
      <c r="Z140" s="10"/>
      <c r="AA140" s="10"/>
      <c r="AB140" s="10"/>
      <c r="AC140" s="10"/>
      <c r="AD140" s="10"/>
      <c r="AE140" s="10"/>
      <c r="AF140" s="10"/>
      <c r="AG140" s="10"/>
      <c r="AH140" s="10"/>
      <c r="AI140" s="10"/>
    </row>
    <row r="141" ht="15.75" customHeight="1">
      <c r="A141" s="100" t="s">
        <v>769</v>
      </c>
      <c r="B141" s="8"/>
      <c r="C141" s="21"/>
      <c r="D141" s="8"/>
      <c r="E141" s="8"/>
      <c r="F141" s="8"/>
      <c r="G141" s="22"/>
      <c r="H141" s="23"/>
      <c r="I141" s="24"/>
      <c r="J141" s="8"/>
      <c r="K141" s="24"/>
      <c r="L141" s="24"/>
      <c r="M141" s="8"/>
      <c r="N141" s="8"/>
      <c r="O141" s="10">
        <f t="shared" si="3"/>
        <v>0</v>
      </c>
      <c r="P141" s="10"/>
      <c r="Q141" s="10"/>
      <c r="R141" s="10"/>
      <c r="S141" s="10"/>
      <c r="T141" s="10"/>
      <c r="U141" s="10"/>
      <c r="V141" s="10"/>
      <c r="W141" s="10"/>
      <c r="X141" s="10"/>
      <c r="Y141" s="10"/>
      <c r="Z141" s="10"/>
      <c r="AA141" s="10"/>
      <c r="AB141" s="10"/>
      <c r="AC141" s="10"/>
      <c r="AD141" s="10"/>
      <c r="AE141" s="10"/>
      <c r="AF141" s="10"/>
      <c r="AG141" s="10"/>
      <c r="AH141" s="10"/>
      <c r="AI141" s="10"/>
    </row>
    <row r="142" ht="15.75" customHeight="1">
      <c r="A142" s="171"/>
      <c r="B142" s="15" t="s">
        <v>471</v>
      </c>
      <c r="C142" s="16"/>
      <c r="D142" s="19" t="s">
        <v>472</v>
      </c>
      <c r="E142" s="15" t="s">
        <v>27</v>
      </c>
      <c r="F142" s="15">
        <v>2.0</v>
      </c>
      <c r="G142" s="17"/>
      <c r="H142" s="18"/>
      <c r="I142" s="19"/>
      <c r="J142" s="15">
        <v>9.5</v>
      </c>
      <c r="K142" s="19" t="s">
        <v>109</v>
      </c>
      <c r="L142" s="19"/>
      <c r="M142" s="15"/>
      <c r="N142" s="8"/>
      <c r="O142" s="10">
        <f t="shared" si="3"/>
        <v>0</v>
      </c>
      <c r="P142" s="10"/>
      <c r="Q142" s="10"/>
      <c r="R142" s="10"/>
      <c r="S142" s="10"/>
      <c r="T142" s="10"/>
      <c r="U142" s="10"/>
      <c r="V142" s="10"/>
      <c r="W142" s="10"/>
      <c r="X142" s="10"/>
      <c r="Y142" s="10"/>
      <c r="Z142" s="10"/>
      <c r="AA142" s="10"/>
      <c r="AB142" s="10"/>
      <c r="AC142" s="10"/>
      <c r="AD142" s="10"/>
      <c r="AE142" s="10"/>
      <c r="AF142" s="10"/>
      <c r="AG142" s="10"/>
      <c r="AH142" s="10"/>
      <c r="AI142" s="10"/>
    </row>
    <row r="143" ht="15.75" customHeight="1">
      <c r="A143" s="171"/>
      <c r="B143" s="15" t="s">
        <v>475</v>
      </c>
      <c r="C143" s="16"/>
      <c r="D143" s="19" t="s">
        <v>476</v>
      </c>
      <c r="E143" s="15"/>
      <c r="F143" s="15"/>
      <c r="G143" s="17"/>
      <c r="H143" s="18"/>
      <c r="I143" s="19"/>
      <c r="J143" s="15"/>
      <c r="K143" s="19" t="s">
        <v>109</v>
      </c>
      <c r="L143" s="19"/>
      <c r="M143" s="15"/>
      <c r="N143" s="8"/>
      <c r="O143" s="10">
        <f t="shared" si="3"/>
        <v>0</v>
      </c>
      <c r="P143" s="10"/>
      <c r="Q143" s="10"/>
      <c r="R143" s="10"/>
      <c r="S143" s="10"/>
      <c r="T143" s="10"/>
      <c r="U143" s="10"/>
      <c r="V143" s="10"/>
      <c r="W143" s="10"/>
      <c r="X143" s="10"/>
      <c r="Y143" s="10"/>
      <c r="Z143" s="10"/>
      <c r="AA143" s="10"/>
      <c r="AB143" s="10"/>
      <c r="AC143" s="10"/>
      <c r="AD143" s="10"/>
      <c r="AE143" s="10"/>
      <c r="AF143" s="10"/>
      <c r="AG143" s="10"/>
      <c r="AH143" s="10"/>
      <c r="AI143" s="10"/>
    </row>
    <row r="144" ht="15.75" customHeight="1">
      <c r="A144" s="171"/>
      <c r="B144" s="15" t="s">
        <v>477</v>
      </c>
      <c r="C144" s="16"/>
      <c r="D144" s="19" t="s">
        <v>478</v>
      </c>
      <c r="E144" s="15"/>
      <c r="F144" s="15">
        <v>1.0</v>
      </c>
      <c r="G144" s="202">
        <f>13130*0.9</f>
        <v>11817</v>
      </c>
      <c r="H144" s="18"/>
      <c r="I144" s="19"/>
      <c r="J144" s="15" t="s">
        <v>770</v>
      </c>
      <c r="K144" s="19" t="s">
        <v>109</v>
      </c>
      <c r="L144" s="19"/>
      <c r="M144" s="15"/>
      <c r="N144" s="8"/>
      <c r="O144" s="10">
        <v>0.0</v>
      </c>
      <c r="P144" s="10"/>
      <c r="Q144" s="10"/>
      <c r="R144" s="10"/>
      <c r="S144" s="10"/>
      <c r="T144" s="10"/>
      <c r="U144" s="10"/>
      <c r="V144" s="10"/>
      <c r="W144" s="10"/>
      <c r="X144" s="10"/>
      <c r="Y144" s="10"/>
      <c r="Z144" s="10"/>
      <c r="AA144" s="10"/>
      <c r="AB144" s="10"/>
      <c r="AC144" s="10"/>
      <c r="AD144" s="10"/>
      <c r="AE144" s="10"/>
      <c r="AF144" s="10"/>
      <c r="AG144" s="10"/>
      <c r="AH144" s="10"/>
      <c r="AI144" s="10"/>
    </row>
    <row r="145" ht="15.75" customHeight="1">
      <c r="A145" s="171"/>
      <c r="B145" s="162" t="s">
        <v>480</v>
      </c>
      <c r="C145" s="172"/>
      <c r="D145" s="167" t="s">
        <v>481</v>
      </c>
      <c r="E145" s="162"/>
      <c r="F145" s="162">
        <v>1.0</v>
      </c>
      <c r="G145" s="204">
        <f>2000*0.9</f>
        <v>1800</v>
      </c>
      <c r="H145" s="166"/>
      <c r="I145" s="167" t="s">
        <v>771</v>
      </c>
      <c r="J145" s="162"/>
      <c r="K145" s="174"/>
      <c r="L145" s="167"/>
      <c r="M145" s="162"/>
      <c r="N145" s="162"/>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row>
    <row r="146" ht="15.75" customHeight="1">
      <c r="A146" s="171"/>
      <c r="B146" s="15">
        <v>84889.0</v>
      </c>
      <c r="C146" s="16"/>
      <c r="D146" s="19" t="s">
        <v>483</v>
      </c>
      <c r="E146" s="15" t="s">
        <v>51</v>
      </c>
      <c r="F146" s="15">
        <v>1.0</v>
      </c>
      <c r="G146" s="17"/>
      <c r="H146" s="18"/>
      <c r="I146" s="19"/>
      <c r="J146" s="15">
        <v>995.0</v>
      </c>
      <c r="K146" s="19" t="s">
        <v>109</v>
      </c>
      <c r="L146" s="19"/>
      <c r="M146" s="15"/>
      <c r="N146" s="8"/>
      <c r="O146" s="10">
        <f t="shared" ref="O146:O169" si="4">F146*G146</f>
        <v>0</v>
      </c>
      <c r="P146" s="10"/>
      <c r="Q146" s="10"/>
      <c r="R146" s="10"/>
      <c r="S146" s="10"/>
      <c r="T146" s="10"/>
      <c r="U146" s="10"/>
      <c r="V146" s="10"/>
      <c r="W146" s="10"/>
      <c r="X146" s="10"/>
      <c r="Y146" s="10"/>
      <c r="Z146" s="10"/>
      <c r="AA146" s="10"/>
      <c r="AB146" s="10"/>
      <c r="AC146" s="10"/>
      <c r="AD146" s="10"/>
      <c r="AE146" s="10"/>
      <c r="AF146" s="10"/>
      <c r="AG146" s="10"/>
      <c r="AH146" s="10"/>
      <c r="AI146" s="10"/>
    </row>
    <row r="147" ht="15.75" customHeight="1">
      <c r="A147" s="8"/>
      <c r="B147" s="15" t="s">
        <v>484</v>
      </c>
      <c r="C147" s="16"/>
      <c r="D147" s="19" t="s">
        <v>485</v>
      </c>
      <c r="E147" s="15" t="s">
        <v>36</v>
      </c>
      <c r="F147" s="15">
        <v>2.0</v>
      </c>
      <c r="G147" s="17"/>
      <c r="H147" s="18"/>
      <c r="I147" s="19"/>
      <c r="J147" s="15">
        <v>19.99</v>
      </c>
      <c r="K147" s="19" t="s">
        <v>109</v>
      </c>
      <c r="L147" s="19" t="s">
        <v>602</v>
      </c>
      <c r="M147" s="15" t="s">
        <v>772</v>
      </c>
      <c r="N147" s="8"/>
      <c r="O147" s="10">
        <f t="shared" si="4"/>
        <v>0</v>
      </c>
      <c r="P147" s="10"/>
      <c r="Q147" s="10"/>
      <c r="R147" s="10"/>
      <c r="S147" s="10"/>
      <c r="T147" s="10"/>
      <c r="U147" s="10"/>
      <c r="V147" s="10"/>
      <c r="W147" s="10"/>
      <c r="X147" s="10"/>
      <c r="Y147" s="10"/>
      <c r="Z147" s="10"/>
      <c r="AA147" s="10"/>
      <c r="AB147" s="10"/>
      <c r="AC147" s="10"/>
      <c r="AD147" s="10"/>
      <c r="AE147" s="10"/>
      <c r="AF147" s="10"/>
      <c r="AG147" s="10"/>
      <c r="AH147" s="10"/>
      <c r="AI147" s="10"/>
    </row>
    <row r="148" ht="15.75" customHeight="1">
      <c r="A148" s="8"/>
      <c r="B148" s="15" t="s">
        <v>487</v>
      </c>
      <c r="C148" s="16"/>
      <c r="D148" s="19" t="s">
        <v>488</v>
      </c>
      <c r="E148" s="15" t="s">
        <v>27</v>
      </c>
      <c r="F148" s="15">
        <v>1.0</v>
      </c>
      <c r="G148" s="17"/>
      <c r="H148" s="18"/>
      <c r="I148" s="19"/>
      <c r="J148" s="15">
        <v>25.25</v>
      </c>
      <c r="K148" s="19"/>
      <c r="L148" s="19" t="s">
        <v>773</v>
      </c>
      <c r="M148" s="15" t="s">
        <v>774</v>
      </c>
      <c r="N148" s="8"/>
      <c r="O148" s="10">
        <f t="shared" si="4"/>
        <v>0</v>
      </c>
      <c r="P148" s="10"/>
      <c r="Q148" s="10"/>
      <c r="R148" s="10"/>
      <c r="S148" s="10"/>
      <c r="T148" s="10"/>
      <c r="U148" s="10"/>
      <c r="V148" s="10"/>
      <c r="W148" s="10"/>
      <c r="X148" s="10"/>
      <c r="Y148" s="10"/>
      <c r="Z148" s="10"/>
      <c r="AA148" s="10"/>
      <c r="AB148" s="10"/>
      <c r="AC148" s="10"/>
      <c r="AD148" s="10"/>
      <c r="AE148" s="10"/>
      <c r="AF148" s="10"/>
      <c r="AG148" s="10"/>
      <c r="AH148" s="10"/>
      <c r="AI148" s="10"/>
    </row>
    <row r="149" ht="15.75" customHeight="1">
      <c r="A149" s="8"/>
      <c r="B149" s="15" t="s">
        <v>491</v>
      </c>
      <c r="C149" s="16"/>
      <c r="D149" s="175" t="s">
        <v>492</v>
      </c>
      <c r="E149" s="15" t="s">
        <v>493</v>
      </c>
      <c r="F149" s="15">
        <f>16+6+22+2+4+1+4+15+4+4+3</f>
        <v>81</v>
      </c>
      <c r="G149" s="17"/>
      <c r="H149" s="18"/>
      <c r="I149" s="19"/>
      <c r="J149" s="15">
        <v>0.34</v>
      </c>
      <c r="K149" s="19"/>
      <c r="L149" s="19" t="s">
        <v>629</v>
      </c>
      <c r="M149" s="15" t="s">
        <v>775</v>
      </c>
      <c r="N149" s="8"/>
      <c r="O149" s="10">
        <f t="shared" si="4"/>
        <v>0</v>
      </c>
      <c r="P149" s="10"/>
      <c r="Q149" s="10"/>
      <c r="R149" s="10"/>
      <c r="S149" s="10"/>
      <c r="T149" s="10"/>
      <c r="U149" s="10"/>
      <c r="V149" s="10"/>
      <c r="W149" s="10"/>
      <c r="X149" s="10"/>
      <c r="Y149" s="10"/>
      <c r="Z149" s="10"/>
      <c r="AA149" s="10"/>
      <c r="AB149" s="10"/>
      <c r="AC149" s="10"/>
      <c r="AD149" s="10"/>
      <c r="AE149" s="10"/>
      <c r="AF149" s="10"/>
      <c r="AG149" s="10"/>
      <c r="AH149" s="10"/>
      <c r="AI149" s="10"/>
    </row>
    <row r="150" ht="15.75" customHeight="1">
      <c r="A150" s="8"/>
      <c r="B150" s="15" t="s">
        <v>494</v>
      </c>
      <c r="C150" s="16"/>
      <c r="D150" s="19" t="s">
        <v>495</v>
      </c>
      <c r="E150" s="15" t="s">
        <v>493</v>
      </c>
      <c r="F150" s="15">
        <v>6.0</v>
      </c>
      <c r="G150" s="17"/>
      <c r="H150" s="18"/>
      <c r="I150" s="19"/>
      <c r="J150" s="15"/>
      <c r="K150" s="19"/>
      <c r="L150" s="19" t="s">
        <v>776</v>
      </c>
      <c r="M150" s="15" t="s">
        <v>777</v>
      </c>
      <c r="N150" s="8"/>
      <c r="O150" s="10">
        <f t="shared" si="4"/>
        <v>0</v>
      </c>
      <c r="P150" s="10"/>
      <c r="Q150" s="10"/>
      <c r="R150" s="10"/>
      <c r="S150" s="10"/>
      <c r="T150" s="10"/>
      <c r="U150" s="10"/>
      <c r="V150" s="10"/>
      <c r="W150" s="10"/>
      <c r="X150" s="10"/>
      <c r="Y150" s="10"/>
      <c r="Z150" s="10"/>
      <c r="AA150" s="10"/>
      <c r="AB150" s="10"/>
      <c r="AC150" s="10"/>
      <c r="AD150" s="10"/>
      <c r="AE150" s="10"/>
      <c r="AF150" s="10"/>
      <c r="AG150" s="10"/>
      <c r="AH150" s="10"/>
      <c r="AI150" s="10"/>
    </row>
    <row r="151" ht="15.75" customHeight="1">
      <c r="A151" s="8"/>
      <c r="B151" s="15" t="s">
        <v>496</v>
      </c>
      <c r="C151" s="16"/>
      <c r="D151" s="19" t="s">
        <v>497</v>
      </c>
      <c r="E151" s="15" t="s">
        <v>493</v>
      </c>
      <c r="F151" s="15">
        <v>1.0</v>
      </c>
      <c r="G151" s="17"/>
      <c r="H151" s="18"/>
      <c r="I151" s="19"/>
      <c r="J151" s="15">
        <v>11.28</v>
      </c>
      <c r="K151" s="19"/>
      <c r="L151" s="19" t="s">
        <v>778</v>
      </c>
      <c r="M151" s="19" t="s">
        <v>779</v>
      </c>
      <c r="N151" s="8"/>
      <c r="O151" s="10">
        <f t="shared" si="4"/>
        <v>0</v>
      </c>
      <c r="P151" s="10"/>
      <c r="Q151" s="10"/>
      <c r="R151" s="10"/>
      <c r="S151" s="10"/>
      <c r="T151" s="10"/>
      <c r="U151" s="10"/>
      <c r="V151" s="10"/>
      <c r="W151" s="10"/>
      <c r="X151" s="10"/>
      <c r="Y151" s="10"/>
      <c r="Z151" s="10"/>
      <c r="AA151" s="10"/>
      <c r="AB151" s="10"/>
      <c r="AC151" s="10"/>
      <c r="AD151" s="10"/>
      <c r="AE151" s="10"/>
      <c r="AF151" s="10"/>
      <c r="AG151" s="10"/>
      <c r="AH151" s="10"/>
      <c r="AI151" s="10"/>
    </row>
    <row r="152" ht="15.75" customHeight="1">
      <c r="A152" s="8"/>
      <c r="B152" s="15" t="s">
        <v>498</v>
      </c>
      <c r="C152" s="16"/>
      <c r="D152" s="19" t="s">
        <v>499</v>
      </c>
      <c r="E152" s="15" t="s">
        <v>493</v>
      </c>
      <c r="F152" s="15">
        <v>1.0</v>
      </c>
      <c r="G152" s="17"/>
      <c r="H152" s="18"/>
      <c r="I152" s="19"/>
      <c r="J152" s="15">
        <v>9.46</v>
      </c>
      <c r="K152" s="19"/>
      <c r="L152" s="19" t="s">
        <v>780</v>
      </c>
      <c r="M152" s="19" t="s">
        <v>781</v>
      </c>
      <c r="N152" s="8"/>
      <c r="O152" s="10">
        <f t="shared" si="4"/>
        <v>0</v>
      </c>
      <c r="P152" s="10"/>
      <c r="Q152" s="10"/>
      <c r="R152" s="10"/>
      <c r="S152" s="10"/>
      <c r="T152" s="10"/>
      <c r="U152" s="10"/>
      <c r="V152" s="10"/>
      <c r="W152" s="10"/>
      <c r="X152" s="10"/>
      <c r="Y152" s="10"/>
      <c r="Z152" s="10"/>
      <c r="AA152" s="10"/>
      <c r="AB152" s="10"/>
      <c r="AC152" s="10"/>
      <c r="AD152" s="10"/>
      <c r="AE152" s="10"/>
      <c r="AF152" s="10"/>
      <c r="AG152" s="10"/>
      <c r="AH152" s="10"/>
      <c r="AI152" s="10"/>
    </row>
    <row r="153" ht="15.75" customHeight="1">
      <c r="A153" s="8"/>
      <c r="B153" s="15" t="s">
        <v>500</v>
      </c>
      <c r="C153" s="16"/>
      <c r="D153" s="19" t="s">
        <v>501</v>
      </c>
      <c r="E153" s="15" t="s">
        <v>493</v>
      </c>
      <c r="F153" s="15">
        <v>1.0</v>
      </c>
      <c r="G153" s="17"/>
      <c r="H153" s="18"/>
      <c r="I153" s="19"/>
      <c r="J153" s="15">
        <v>2.05</v>
      </c>
      <c r="K153" s="19"/>
      <c r="L153" s="19" t="s">
        <v>31</v>
      </c>
      <c r="M153" s="19" t="s">
        <v>782</v>
      </c>
      <c r="N153" s="8"/>
      <c r="O153" s="10">
        <f t="shared" si="4"/>
        <v>0</v>
      </c>
      <c r="P153" s="10"/>
      <c r="Q153" s="10"/>
      <c r="R153" s="10"/>
      <c r="S153" s="10"/>
      <c r="T153" s="10"/>
      <c r="U153" s="10"/>
      <c r="V153" s="10"/>
      <c r="W153" s="10"/>
      <c r="X153" s="10"/>
      <c r="Y153" s="10"/>
      <c r="Z153" s="10"/>
      <c r="AA153" s="10"/>
      <c r="AB153" s="10"/>
      <c r="AC153" s="10"/>
      <c r="AD153" s="10"/>
      <c r="AE153" s="10"/>
      <c r="AF153" s="10"/>
      <c r="AG153" s="10"/>
      <c r="AH153" s="10"/>
      <c r="AI153" s="10"/>
    </row>
    <row r="154" ht="15.75" customHeight="1">
      <c r="A154" s="8"/>
      <c r="B154" s="205" t="s">
        <v>502</v>
      </c>
      <c r="C154" s="206"/>
      <c r="D154" s="207" t="s">
        <v>503</v>
      </c>
      <c r="E154" s="205" t="s">
        <v>493</v>
      </c>
      <c r="F154" s="205">
        <v>1.0</v>
      </c>
      <c r="G154" s="208"/>
      <c r="H154" s="209"/>
      <c r="I154" s="207"/>
      <c r="J154" s="205">
        <v>6.01</v>
      </c>
      <c r="K154" s="207"/>
      <c r="L154" s="207" t="s">
        <v>783</v>
      </c>
      <c r="M154" s="207" t="s">
        <v>784</v>
      </c>
      <c r="N154" s="8"/>
      <c r="O154" s="10">
        <f t="shared" si="4"/>
        <v>0</v>
      </c>
      <c r="P154" s="10"/>
      <c r="Q154" s="10"/>
      <c r="R154" s="10"/>
      <c r="S154" s="10"/>
      <c r="T154" s="10"/>
      <c r="U154" s="10"/>
      <c r="V154" s="10"/>
      <c r="W154" s="10"/>
      <c r="X154" s="10"/>
      <c r="Y154" s="10"/>
      <c r="Z154" s="10"/>
      <c r="AA154" s="10"/>
      <c r="AB154" s="10"/>
      <c r="AC154" s="10"/>
      <c r="AD154" s="10"/>
      <c r="AE154" s="10"/>
      <c r="AF154" s="10"/>
      <c r="AG154" s="10"/>
      <c r="AH154" s="10"/>
      <c r="AI154" s="10"/>
    </row>
    <row r="155" ht="15.75" customHeight="1">
      <c r="A155" s="8"/>
      <c r="B155" s="205" t="s">
        <v>504</v>
      </c>
      <c r="C155" s="206"/>
      <c r="D155" s="207" t="s">
        <v>505</v>
      </c>
      <c r="E155" s="205" t="s">
        <v>493</v>
      </c>
      <c r="F155" s="205">
        <v>1.0</v>
      </c>
      <c r="G155" s="208"/>
      <c r="H155" s="209"/>
      <c r="I155" s="207"/>
      <c r="J155" s="205">
        <v>5.03</v>
      </c>
      <c r="K155" s="207"/>
      <c r="L155" s="207" t="s">
        <v>783</v>
      </c>
      <c r="M155" s="207" t="s">
        <v>784</v>
      </c>
      <c r="N155" s="8"/>
      <c r="O155" s="10">
        <f t="shared" si="4"/>
        <v>0</v>
      </c>
      <c r="P155" s="10"/>
      <c r="Q155" s="10"/>
      <c r="R155" s="10"/>
      <c r="S155" s="10"/>
      <c r="T155" s="10"/>
      <c r="U155" s="10"/>
      <c r="V155" s="10"/>
      <c r="W155" s="10"/>
      <c r="X155" s="10"/>
      <c r="Y155" s="10"/>
      <c r="Z155" s="10"/>
      <c r="AA155" s="10"/>
      <c r="AB155" s="10"/>
      <c r="AC155" s="10"/>
      <c r="AD155" s="10"/>
      <c r="AE155" s="10"/>
      <c r="AF155" s="10"/>
      <c r="AG155" s="10"/>
      <c r="AH155" s="10"/>
      <c r="AI155" s="10"/>
    </row>
    <row r="156" ht="15.75" customHeight="1">
      <c r="A156" s="8"/>
      <c r="B156" s="205" t="s">
        <v>506</v>
      </c>
      <c r="C156" s="206"/>
      <c r="D156" s="207" t="s">
        <v>507</v>
      </c>
      <c r="E156" s="205" t="s">
        <v>493</v>
      </c>
      <c r="F156" s="205">
        <v>1.0</v>
      </c>
      <c r="G156" s="208"/>
      <c r="H156" s="209"/>
      <c r="I156" s="207"/>
      <c r="J156" s="205">
        <v>4.85</v>
      </c>
      <c r="K156" s="207"/>
      <c r="L156" s="207" t="s">
        <v>783</v>
      </c>
      <c r="M156" s="207" t="s">
        <v>784</v>
      </c>
      <c r="N156" s="8"/>
      <c r="O156" s="10">
        <f t="shared" si="4"/>
        <v>0</v>
      </c>
      <c r="P156" s="10"/>
      <c r="Q156" s="10"/>
      <c r="R156" s="10"/>
      <c r="S156" s="10"/>
      <c r="T156" s="10"/>
      <c r="U156" s="10"/>
      <c r="V156" s="10"/>
      <c r="W156" s="10"/>
      <c r="X156" s="10"/>
      <c r="Y156" s="10"/>
      <c r="Z156" s="10"/>
      <c r="AA156" s="10"/>
      <c r="AB156" s="10"/>
      <c r="AC156" s="10"/>
      <c r="AD156" s="10"/>
      <c r="AE156" s="10"/>
      <c r="AF156" s="10"/>
      <c r="AG156" s="10"/>
      <c r="AH156" s="10"/>
      <c r="AI156" s="10"/>
    </row>
    <row r="157" ht="15.75" customHeight="1">
      <c r="A157" s="8"/>
      <c r="B157" s="210" t="s">
        <v>508</v>
      </c>
      <c r="C157" s="211"/>
      <c r="D157" s="212" t="s">
        <v>509</v>
      </c>
      <c r="E157" s="210" t="s">
        <v>493</v>
      </c>
      <c r="F157" s="210">
        <v>1.0</v>
      </c>
      <c r="G157" s="213"/>
      <c r="H157" s="214"/>
      <c r="I157" s="212"/>
      <c r="J157" s="210">
        <v>6.71</v>
      </c>
      <c r="K157" s="212"/>
      <c r="L157" s="212" t="s">
        <v>607</v>
      </c>
      <c r="M157" s="212" t="s">
        <v>785</v>
      </c>
      <c r="N157" s="8"/>
      <c r="O157" s="10">
        <f t="shared" si="4"/>
        <v>0</v>
      </c>
      <c r="P157" s="10"/>
      <c r="Q157" s="10"/>
      <c r="R157" s="10"/>
      <c r="S157" s="10"/>
      <c r="T157" s="10"/>
      <c r="U157" s="10"/>
      <c r="V157" s="10"/>
      <c r="W157" s="10"/>
      <c r="X157" s="10"/>
      <c r="Y157" s="10"/>
      <c r="Z157" s="10"/>
      <c r="AA157" s="10"/>
      <c r="AB157" s="10"/>
      <c r="AC157" s="10"/>
      <c r="AD157" s="10"/>
      <c r="AE157" s="10"/>
      <c r="AF157" s="10"/>
      <c r="AG157" s="10"/>
      <c r="AH157" s="10"/>
      <c r="AI157" s="10"/>
    </row>
    <row r="158" ht="15.75" customHeight="1">
      <c r="A158" s="8"/>
      <c r="B158" s="210" t="s">
        <v>510</v>
      </c>
      <c r="C158" s="211"/>
      <c r="D158" s="212" t="s">
        <v>511</v>
      </c>
      <c r="E158" s="210" t="s">
        <v>493</v>
      </c>
      <c r="F158" s="210">
        <v>1.0</v>
      </c>
      <c r="G158" s="213"/>
      <c r="H158" s="214"/>
      <c r="I158" s="212"/>
      <c r="J158" s="210">
        <v>4.63</v>
      </c>
      <c r="K158" s="212"/>
      <c r="L158" s="212" t="s">
        <v>607</v>
      </c>
      <c r="M158" s="212" t="s">
        <v>785</v>
      </c>
      <c r="N158" s="8"/>
      <c r="O158" s="10">
        <f t="shared" si="4"/>
        <v>0</v>
      </c>
      <c r="P158" s="10"/>
      <c r="Q158" s="10"/>
      <c r="R158" s="10"/>
      <c r="S158" s="10"/>
      <c r="T158" s="10"/>
      <c r="U158" s="10"/>
      <c r="V158" s="10"/>
      <c r="W158" s="10"/>
      <c r="X158" s="10"/>
      <c r="Y158" s="10"/>
      <c r="Z158" s="10"/>
      <c r="AA158" s="10"/>
      <c r="AB158" s="10"/>
      <c r="AC158" s="10"/>
      <c r="AD158" s="10"/>
      <c r="AE158" s="10"/>
      <c r="AF158" s="10"/>
      <c r="AG158" s="10"/>
      <c r="AH158" s="10"/>
      <c r="AI158" s="10"/>
    </row>
    <row r="159" ht="15.75" customHeight="1">
      <c r="A159" s="8"/>
      <c r="B159" s="210" t="s">
        <v>512</v>
      </c>
      <c r="C159" s="211"/>
      <c r="D159" s="212" t="s">
        <v>513</v>
      </c>
      <c r="E159" s="210" t="s">
        <v>493</v>
      </c>
      <c r="F159" s="210">
        <v>1.0</v>
      </c>
      <c r="G159" s="213"/>
      <c r="H159" s="214"/>
      <c r="I159" s="212"/>
      <c r="J159" s="210">
        <v>6.26</v>
      </c>
      <c r="K159" s="212"/>
      <c r="L159" s="212" t="s">
        <v>607</v>
      </c>
      <c r="M159" s="212" t="s">
        <v>785</v>
      </c>
      <c r="N159" s="8"/>
      <c r="O159" s="10">
        <f t="shared" si="4"/>
        <v>0</v>
      </c>
      <c r="P159" s="10"/>
      <c r="Q159" s="10"/>
      <c r="R159" s="10"/>
      <c r="S159" s="10"/>
      <c r="T159" s="10"/>
      <c r="U159" s="10"/>
      <c r="V159" s="10"/>
      <c r="W159" s="10"/>
      <c r="X159" s="10"/>
      <c r="Y159" s="10"/>
      <c r="Z159" s="10"/>
      <c r="AA159" s="10"/>
      <c r="AB159" s="10"/>
      <c r="AC159" s="10"/>
      <c r="AD159" s="10"/>
      <c r="AE159" s="10"/>
      <c r="AF159" s="10"/>
      <c r="AG159" s="10"/>
      <c r="AH159" s="10"/>
      <c r="AI159" s="10"/>
    </row>
    <row r="160" ht="15.75" customHeight="1">
      <c r="A160" s="8"/>
      <c r="B160" s="15" t="s">
        <v>514</v>
      </c>
      <c r="C160" s="16"/>
      <c r="D160" s="19" t="s">
        <v>515</v>
      </c>
      <c r="E160" s="19" t="s">
        <v>516</v>
      </c>
      <c r="F160" s="15">
        <v>2.0</v>
      </c>
      <c r="G160" s="17"/>
      <c r="H160" s="18"/>
      <c r="I160" s="19"/>
      <c r="J160" s="15">
        <v>95.0</v>
      </c>
      <c r="K160" s="19"/>
      <c r="L160" s="19" t="s">
        <v>195</v>
      </c>
      <c r="M160" s="19" t="s">
        <v>786</v>
      </c>
      <c r="N160" s="8"/>
      <c r="O160" s="10">
        <f t="shared" si="4"/>
        <v>0</v>
      </c>
      <c r="P160" s="10"/>
      <c r="Q160" s="10"/>
      <c r="R160" s="10"/>
      <c r="S160" s="10"/>
      <c r="T160" s="10"/>
      <c r="U160" s="10"/>
      <c r="V160" s="10"/>
      <c r="W160" s="10"/>
      <c r="X160" s="10"/>
      <c r="Y160" s="10"/>
      <c r="Z160" s="10"/>
      <c r="AA160" s="10"/>
      <c r="AB160" s="10"/>
      <c r="AC160" s="10"/>
      <c r="AD160" s="10"/>
      <c r="AE160" s="10"/>
      <c r="AF160" s="10"/>
      <c r="AG160" s="10"/>
      <c r="AH160" s="10"/>
      <c r="AI160" s="10"/>
    </row>
    <row r="161" ht="15.75" customHeight="1">
      <c r="A161" s="8"/>
      <c r="B161" s="15" t="s">
        <v>517</v>
      </c>
      <c r="C161" s="16"/>
      <c r="D161" s="19" t="s">
        <v>518</v>
      </c>
      <c r="E161" s="15" t="s">
        <v>787</v>
      </c>
      <c r="F161" s="15">
        <v>1.0</v>
      </c>
      <c r="G161" s="17"/>
      <c r="H161" s="18"/>
      <c r="I161" s="19"/>
      <c r="J161" s="15">
        <v>333.29</v>
      </c>
      <c r="K161" s="19"/>
      <c r="L161" s="19"/>
      <c r="M161" s="15" t="s">
        <v>788</v>
      </c>
      <c r="N161" s="8"/>
      <c r="O161" s="10">
        <f t="shared" si="4"/>
        <v>0</v>
      </c>
      <c r="P161" s="10"/>
      <c r="Q161" s="10"/>
      <c r="R161" s="10"/>
      <c r="S161" s="10"/>
      <c r="T161" s="10"/>
      <c r="U161" s="10"/>
      <c r="V161" s="10"/>
      <c r="W161" s="10"/>
      <c r="X161" s="10"/>
      <c r="Y161" s="10"/>
      <c r="Z161" s="10"/>
      <c r="AA161" s="10"/>
      <c r="AB161" s="10"/>
      <c r="AC161" s="10"/>
      <c r="AD161" s="10"/>
      <c r="AE161" s="10"/>
      <c r="AF161" s="10"/>
      <c r="AG161" s="10"/>
      <c r="AH161" s="10"/>
      <c r="AI161" s="10"/>
    </row>
    <row r="162" ht="15.75" customHeight="1">
      <c r="A162" s="8"/>
      <c r="B162" s="15" t="s">
        <v>519</v>
      </c>
      <c r="C162" s="16"/>
      <c r="D162" s="19" t="s">
        <v>520</v>
      </c>
      <c r="E162" s="15" t="s">
        <v>787</v>
      </c>
      <c r="F162" s="15">
        <v>1.0</v>
      </c>
      <c r="G162" s="17"/>
      <c r="H162" s="18"/>
      <c r="I162" s="19"/>
      <c r="J162" s="15">
        <v>12.28</v>
      </c>
      <c r="K162" s="19"/>
      <c r="L162" s="19" t="s">
        <v>789</v>
      </c>
      <c r="M162" s="15" t="s">
        <v>790</v>
      </c>
      <c r="N162" s="8"/>
      <c r="O162" s="10">
        <f t="shared" si="4"/>
        <v>0</v>
      </c>
      <c r="P162" s="10"/>
      <c r="Q162" s="10"/>
      <c r="R162" s="10"/>
      <c r="S162" s="10"/>
      <c r="T162" s="10"/>
      <c r="U162" s="10"/>
      <c r="V162" s="10"/>
      <c r="W162" s="10"/>
      <c r="X162" s="10"/>
      <c r="Y162" s="10"/>
      <c r="Z162" s="10"/>
      <c r="AA162" s="10"/>
      <c r="AB162" s="10"/>
      <c r="AC162" s="10"/>
      <c r="AD162" s="10"/>
      <c r="AE162" s="10"/>
      <c r="AF162" s="10"/>
      <c r="AG162" s="10"/>
      <c r="AH162" s="10"/>
      <c r="AI162" s="10"/>
    </row>
    <row r="163" ht="15.75" customHeight="1">
      <c r="A163" s="8"/>
      <c r="B163" s="15" t="s">
        <v>791</v>
      </c>
      <c r="C163" s="16"/>
      <c r="D163" s="19" t="s">
        <v>792</v>
      </c>
      <c r="E163" s="15" t="s">
        <v>793</v>
      </c>
      <c r="F163" s="15">
        <v>1.0</v>
      </c>
      <c r="G163" s="17"/>
      <c r="H163" s="18"/>
      <c r="I163" s="19"/>
      <c r="J163" s="15">
        <v>3824.1</v>
      </c>
      <c r="K163" s="19"/>
      <c r="L163" s="19"/>
      <c r="M163" s="15"/>
      <c r="N163" s="8"/>
      <c r="O163" s="10">
        <f t="shared" si="4"/>
        <v>0</v>
      </c>
      <c r="P163" s="10"/>
      <c r="Q163" s="10"/>
      <c r="R163" s="10"/>
      <c r="S163" s="10"/>
      <c r="T163" s="10"/>
      <c r="U163" s="10"/>
      <c r="V163" s="10"/>
      <c r="W163" s="10"/>
      <c r="X163" s="10"/>
      <c r="Y163" s="10"/>
      <c r="Z163" s="10"/>
      <c r="AA163" s="10"/>
      <c r="AB163" s="10"/>
      <c r="AC163" s="10"/>
      <c r="AD163" s="10"/>
      <c r="AE163" s="10"/>
      <c r="AF163" s="10"/>
      <c r="AG163" s="10"/>
      <c r="AH163" s="10"/>
      <c r="AI163" s="10"/>
    </row>
    <row r="164" ht="15.75" customHeight="1">
      <c r="A164" s="8"/>
      <c r="B164" s="15" t="s">
        <v>794</v>
      </c>
      <c r="C164" s="16"/>
      <c r="D164" s="19" t="s">
        <v>795</v>
      </c>
      <c r="E164" s="15" t="s">
        <v>793</v>
      </c>
      <c r="F164" s="15">
        <v>1.0</v>
      </c>
      <c r="G164" s="17"/>
      <c r="H164" s="18"/>
      <c r="I164" s="19"/>
      <c r="J164" s="15">
        <v>31.5</v>
      </c>
      <c r="K164" s="19"/>
      <c r="L164" s="19"/>
      <c r="M164" s="15" t="s">
        <v>796</v>
      </c>
      <c r="N164" s="8"/>
      <c r="O164" s="10">
        <f t="shared" si="4"/>
        <v>0</v>
      </c>
      <c r="P164" s="10"/>
      <c r="Q164" s="10"/>
      <c r="R164" s="10"/>
      <c r="S164" s="10"/>
      <c r="T164" s="10"/>
      <c r="U164" s="10"/>
      <c r="V164" s="10"/>
      <c r="W164" s="10"/>
      <c r="X164" s="10"/>
      <c r="Y164" s="10"/>
      <c r="Z164" s="10"/>
      <c r="AA164" s="10"/>
      <c r="AB164" s="10"/>
      <c r="AC164" s="10"/>
      <c r="AD164" s="10"/>
      <c r="AE164" s="10"/>
      <c r="AF164" s="10"/>
      <c r="AG164" s="10"/>
      <c r="AH164" s="10"/>
      <c r="AI164" s="10"/>
    </row>
    <row r="165" ht="15.75" customHeight="1">
      <c r="A165" s="8"/>
      <c r="B165" s="15" t="s">
        <v>797</v>
      </c>
      <c r="C165" s="16"/>
      <c r="D165" s="19" t="s">
        <v>798</v>
      </c>
      <c r="E165" s="15" t="s">
        <v>793</v>
      </c>
      <c r="F165" s="15">
        <v>1.0</v>
      </c>
      <c r="G165" s="17"/>
      <c r="H165" s="18"/>
      <c r="I165" s="19"/>
      <c r="J165" s="15">
        <f>861.3+121.5+196.2</f>
        <v>1179</v>
      </c>
      <c r="K165" s="19"/>
      <c r="L165" s="19"/>
      <c r="M165" s="15"/>
      <c r="N165" s="8"/>
      <c r="O165" s="10">
        <f t="shared" si="4"/>
        <v>0</v>
      </c>
      <c r="P165" s="10"/>
      <c r="Q165" s="10"/>
      <c r="R165" s="10"/>
      <c r="S165" s="10"/>
      <c r="T165" s="10"/>
      <c r="U165" s="10"/>
      <c r="V165" s="10"/>
      <c r="W165" s="10"/>
      <c r="X165" s="10"/>
      <c r="Y165" s="10"/>
      <c r="Z165" s="10"/>
      <c r="AA165" s="10"/>
      <c r="AB165" s="10"/>
      <c r="AC165" s="10"/>
      <c r="AD165" s="10"/>
      <c r="AE165" s="10"/>
      <c r="AF165" s="10"/>
      <c r="AG165" s="10"/>
      <c r="AH165" s="10"/>
      <c r="AI165" s="10"/>
    </row>
    <row r="166" ht="15.75" customHeight="1">
      <c r="A166" s="8"/>
      <c r="B166" s="15" t="s">
        <v>521</v>
      </c>
      <c r="C166" s="16"/>
      <c r="D166" s="19" t="s">
        <v>522</v>
      </c>
      <c r="E166" s="15" t="s">
        <v>523</v>
      </c>
      <c r="F166" s="15">
        <v>1.0</v>
      </c>
      <c r="G166" s="17"/>
      <c r="H166" s="18"/>
      <c r="I166" s="19"/>
      <c r="J166" s="15">
        <v>18.75</v>
      </c>
      <c r="K166" s="19"/>
      <c r="L166" s="19" t="s">
        <v>799</v>
      </c>
      <c r="M166" s="19" t="s">
        <v>800</v>
      </c>
      <c r="N166" s="8"/>
      <c r="O166" s="10">
        <f t="shared" si="4"/>
        <v>0</v>
      </c>
      <c r="P166" s="10"/>
      <c r="Q166" s="10"/>
      <c r="R166" s="10"/>
      <c r="S166" s="10"/>
      <c r="T166" s="10"/>
      <c r="U166" s="10"/>
      <c r="V166" s="10"/>
      <c r="W166" s="10"/>
      <c r="X166" s="10"/>
      <c r="Y166" s="10"/>
      <c r="Z166" s="10"/>
      <c r="AA166" s="10"/>
      <c r="AB166" s="10"/>
      <c r="AC166" s="10"/>
      <c r="AD166" s="10"/>
      <c r="AE166" s="10"/>
      <c r="AF166" s="10"/>
      <c r="AG166" s="10"/>
      <c r="AH166" s="10"/>
      <c r="AI166" s="10"/>
    </row>
    <row r="167" ht="15.75" customHeight="1">
      <c r="A167" s="8"/>
      <c r="B167" s="15">
        <v>16399.0</v>
      </c>
      <c r="C167" s="16"/>
      <c r="D167" s="19" t="s">
        <v>524</v>
      </c>
      <c r="E167" s="15" t="s">
        <v>801</v>
      </c>
      <c r="F167" s="15">
        <v>1.0</v>
      </c>
      <c r="G167" s="17"/>
      <c r="H167" s="18"/>
      <c r="I167" s="19"/>
      <c r="J167" s="15">
        <v>75.0</v>
      </c>
      <c r="K167" s="19"/>
      <c r="L167" s="19" t="s">
        <v>799</v>
      </c>
      <c r="M167" s="19" t="s">
        <v>802</v>
      </c>
      <c r="N167" s="8"/>
      <c r="O167" s="10">
        <f t="shared" si="4"/>
        <v>0</v>
      </c>
      <c r="P167" s="10"/>
      <c r="Q167" s="10"/>
      <c r="R167" s="10"/>
      <c r="S167" s="10"/>
      <c r="T167" s="10"/>
      <c r="U167" s="10"/>
      <c r="V167" s="10"/>
      <c r="W167" s="10"/>
      <c r="X167" s="10"/>
      <c r="Y167" s="10"/>
      <c r="Z167" s="10"/>
      <c r="AA167" s="10"/>
      <c r="AB167" s="10"/>
      <c r="AC167" s="10"/>
      <c r="AD167" s="10"/>
      <c r="AE167" s="10"/>
      <c r="AF167" s="10"/>
      <c r="AG167" s="10"/>
      <c r="AH167" s="10"/>
      <c r="AI167" s="10"/>
    </row>
    <row r="168" ht="15.75" customHeight="1">
      <c r="A168" s="8"/>
      <c r="B168" s="15" t="s">
        <v>525</v>
      </c>
      <c r="C168" s="16"/>
      <c r="D168" s="19" t="s">
        <v>526</v>
      </c>
      <c r="E168" s="15" t="s">
        <v>787</v>
      </c>
      <c r="F168" s="15">
        <v>4.0</v>
      </c>
      <c r="G168" s="17"/>
      <c r="H168" s="18"/>
      <c r="I168" s="19"/>
      <c r="J168" s="15">
        <v>6.33</v>
      </c>
      <c r="K168" s="19"/>
      <c r="L168" s="19"/>
      <c r="M168" s="15" t="s">
        <v>803</v>
      </c>
      <c r="N168" s="8"/>
      <c r="O168" s="10">
        <f t="shared" si="4"/>
        <v>0</v>
      </c>
      <c r="P168" s="10"/>
      <c r="Q168" s="10"/>
      <c r="R168" s="10"/>
      <c r="S168" s="10"/>
      <c r="T168" s="10"/>
      <c r="U168" s="10"/>
      <c r="V168" s="10"/>
      <c r="W168" s="10"/>
      <c r="X168" s="10"/>
      <c r="Y168" s="10"/>
      <c r="Z168" s="10"/>
      <c r="AA168" s="10"/>
      <c r="AB168" s="10"/>
      <c r="AC168" s="10"/>
      <c r="AD168" s="10"/>
      <c r="AE168" s="10"/>
      <c r="AF168" s="10"/>
      <c r="AG168" s="10"/>
      <c r="AH168" s="10"/>
      <c r="AI168" s="10"/>
    </row>
    <row r="169" ht="15.75" customHeight="1">
      <c r="A169" s="215"/>
      <c r="B169" s="216" t="s">
        <v>528</v>
      </c>
      <c r="C169" s="217"/>
      <c r="D169" s="218" t="s">
        <v>529</v>
      </c>
      <c r="E169" s="216" t="s">
        <v>787</v>
      </c>
      <c r="F169" s="216">
        <v>1.0</v>
      </c>
      <c r="G169" s="219"/>
      <c r="H169" s="220"/>
      <c r="I169" s="218"/>
      <c r="J169" s="216">
        <v>128.34</v>
      </c>
      <c r="K169" s="218"/>
      <c r="L169" s="218"/>
      <c r="M169" s="216" t="s">
        <v>804</v>
      </c>
      <c r="N169" s="215"/>
      <c r="O169" s="10">
        <f t="shared" si="4"/>
        <v>0</v>
      </c>
      <c r="P169" s="10"/>
      <c r="Q169" s="10"/>
      <c r="R169" s="10"/>
      <c r="S169" s="10"/>
      <c r="T169" s="10"/>
      <c r="U169" s="10"/>
      <c r="V169" s="10"/>
      <c r="W169" s="10"/>
      <c r="X169" s="10"/>
      <c r="Y169" s="10"/>
      <c r="Z169" s="10"/>
      <c r="AA169" s="10"/>
      <c r="AB169" s="10"/>
      <c r="AC169" s="10"/>
      <c r="AD169" s="10"/>
      <c r="AE169" s="10"/>
      <c r="AF169" s="10"/>
      <c r="AG169" s="10"/>
      <c r="AH169" s="10"/>
      <c r="AI169" s="10"/>
    </row>
    <row r="170" ht="15.75" customHeight="1">
      <c r="A170" s="221"/>
      <c r="B170" s="221"/>
      <c r="C170" s="222"/>
      <c r="D170" s="223"/>
      <c r="E170" s="221"/>
      <c r="F170" s="221"/>
      <c r="G170" s="224"/>
      <c r="H170" s="225"/>
      <c r="I170" s="223"/>
      <c r="J170" s="221"/>
      <c r="K170" s="223"/>
      <c r="L170" s="223"/>
      <c r="M170" s="221"/>
      <c r="N170" s="226" t="s">
        <v>805</v>
      </c>
      <c r="O170" s="10">
        <f>SUM(O4:O169)</f>
        <v>84208.33</v>
      </c>
      <c r="P170" s="10"/>
      <c r="Q170" s="10"/>
      <c r="R170" s="10"/>
      <c r="S170" s="10"/>
      <c r="T170" s="10"/>
      <c r="U170" s="10"/>
      <c r="V170" s="10"/>
      <c r="W170" s="10"/>
      <c r="X170" s="10"/>
      <c r="Y170" s="10"/>
      <c r="Z170" s="10"/>
      <c r="AA170" s="10"/>
      <c r="AB170" s="10"/>
      <c r="AC170" s="10"/>
      <c r="AD170" s="10"/>
      <c r="AE170" s="10"/>
      <c r="AF170" s="10"/>
      <c r="AG170" s="10"/>
      <c r="AH170" s="10"/>
      <c r="AI170" s="10"/>
    </row>
    <row r="171" ht="15.75" customHeight="1">
      <c r="A171" s="10"/>
      <c r="B171" s="10"/>
      <c r="C171" s="227"/>
      <c r="D171" s="5"/>
      <c r="E171" s="10"/>
      <c r="F171" s="10"/>
      <c r="G171" s="228"/>
      <c r="H171" s="229"/>
      <c r="I171" s="5"/>
      <c r="J171" s="10"/>
      <c r="K171" s="5"/>
      <c r="L171" s="5"/>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row>
    <row r="172" ht="15.75" customHeight="1">
      <c r="A172" s="10"/>
      <c r="B172" s="10"/>
      <c r="C172" s="227"/>
      <c r="D172" s="5"/>
      <c r="E172" s="10"/>
      <c r="F172" s="10"/>
      <c r="G172" s="228"/>
      <c r="H172" s="229"/>
      <c r="I172" s="5"/>
      <c r="J172" s="10"/>
      <c r="K172" s="5"/>
      <c r="L172" s="5"/>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row>
    <row r="173" ht="15.75" customHeight="1">
      <c r="A173" s="10"/>
      <c r="B173" s="10"/>
      <c r="C173" s="227"/>
      <c r="D173" s="5"/>
      <c r="E173" s="10"/>
      <c r="F173" s="10"/>
      <c r="G173" s="228"/>
      <c r="H173" s="229"/>
      <c r="I173" s="5"/>
      <c r="J173" s="10"/>
      <c r="K173" s="5"/>
      <c r="L173" s="5"/>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row>
    <row r="174" ht="15.75" customHeight="1">
      <c r="A174" s="10"/>
      <c r="B174" s="10"/>
      <c r="C174" s="227"/>
      <c r="D174" s="5"/>
      <c r="E174" s="10"/>
      <c r="F174" s="10"/>
      <c r="G174" s="228"/>
      <c r="H174" s="229"/>
      <c r="I174" s="5"/>
      <c r="J174" s="10"/>
      <c r="K174" s="5"/>
      <c r="L174" s="5"/>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row>
    <row r="175" ht="15.75" customHeight="1">
      <c r="A175" s="10"/>
      <c r="B175" s="10"/>
      <c r="C175" s="227"/>
      <c r="D175" s="5"/>
      <c r="E175" s="10"/>
      <c r="F175" s="10"/>
      <c r="G175" s="228"/>
      <c r="H175" s="229"/>
      <c r="I175" s="5"/>
      <c r="J175" s="10"/>
      <c r="K175" s="5"/>
      <c r="L175" s="5"/>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row>
    <row r="176" ht="15.75" customHeight="1">
      <c r="A176" s="230" t="s">
        <v>806</v>
      </c>
      <c r="B176" s="230"/>
      <c r="C176" s="102"/>
      <c r="D176" s="101"/>
      <c r="E176" s="101"/>
      <c r="F176" s="101"/>
      <c r="G176" s="103"/>
      <c r="H176" s="104"/>
      <c r="I176" s="105"/>
      <c r="J176" s="101"/>
      <c r="K176" s="105"/>
      <c r="L176" s="105"/>
      <c r="M176" s="101"/>
      <c r="N176" s="230"/>
      <c r="O176" s="10"/>
      <c r="P176" s="10"/>
      <c r="Q176" s="10"/>
      <c r="R176" s="10"/>
      <c r="S176" s="10"/>
      <c r="T176" s="10"/>
      <c r="U176" s="10"/>
      <c r="V176" s="10"/>
      <c r="W176" s="10"/>
      <c r="X176" s="10"/>
      <c r="Y176" s="10"/>
      <c r="Z176" s="10"/>
      <c r="AA176" s="10"/>
      <c r="AB176" s="10"/>
      <c r="AC176" s="10"/>
      <c r="AD176" s="10"/>
      <c r="AE176" s="10"/>
      <c r="AF176" s="10"/>
      <c r="AG176" s="10"/>
      <c r="AH176" s="10"/>
      <c r="AI176" s="10"/>
    </row>
    <row r="177" ht="15.75" customHeight="1">
      <c r="A177" s="221"/>
      <c r="B177" s="15" t="s">
        <v>807</v>
      </c>
      <c r="C177" s="16"/>
      <c r="D177" s="19" t="s">
        <v>808</v>
      </c>
      <c r="E177" s="15" t="s">
        <v>36</v>
      </c>
      <c r="F177" s="15">
        <v>1.0</v>
      </c>
      <c r="G177" s="17"/>
      <c r="H177" s="18"/>
      <c r="I177" s="5"/>
      <c r="J177" s="15">
        <v>299.99</v>
      </c>
      <c r="K177" s="5"/>
      <c r="L177" s="19" t="s">
        <v>809</v>
      </c>
      <c r="M177" s="19" t="s">
        <v>810</v>
      </c>
      <c r="N177" s="221"/>
      <c r="O177" s="10"/>
      <c r="P177" s="10"/>
      <c r="Q177" s="10"/>
      <c r="R177" s="10"/>
      <c r="S177" s="10"/>
      <c r="T177" s="10"/>
      <c r="U177" s="10"/>
      <c r="V177" s="10"/>
      <c r="W177" s="10"/>
      <c r="X177" s="10"/>
      <c r="Y177" s="10"/>
      <c r="Z177" s="10"/>
      <c r="AA177" s="10"/>
      <c r="AB177" s="10"/>
      <c r="AC177" s="10"/>
      <c r="AD177" s="10"/>
      <c r="AE177" s="10"/>
      <c r="AF177" s="10"/>
      <c r="AG177" s="10"/>
      <c r="AH177" s="10"/>
      <c r="AI177" s="10"/>
    </row>
    <row r="178" ht="15.75" customHeight="1">
      <c r="A178" s="221"/>
      <c r="B178" s="15" t="s">
        <v>811</v>
      </c>
      <c r="C178" s="16"/>
      <c r="D178" s="19" t="s">
        <v>812</v>
      </c>
      <c r="E178" s="15" t="s">
        <v>36</v>
      </c>
      <c r="F178" s="15">
        <v>1.0</v>
      </c>
      <c r="G178" s="17"/>
      <c r="H178" s="18"/>
      <c r="I178" s="19"/>
      <c r="J178" s="15">
        <v>439.99</v>
      </c>
      <c r="K178" s="19"/>
      <c r="L178" s="19" t="s">
        <v>813</v>
      </c>
      <c r="M178" s="15"/>
      <c r="N178" s="221"/>
      <c r="O178" s="10"/>
      <c r="P178" s="10"/>
      <c r="Q178" s="10"/>
      <c r="R178" s="10"/>
      <c r="S178" s="10"/>
      <c r="T178" s="10"/>
      <c r="U178" s="10"/>
      <c r="V178" s="10"/>
      <c r="W178" s="10"/>
      <c r="X178" s="10"/>
      <c r="Y178" s="10"/>
      <c r="Z178" s="10"/>
      <c r="AA178" s="10"/>
      <c r="AB178" s="10"/>
      <c r="AC178" s="10"/>
      <c r="AD178" s="10"/>
      <c r="AE178" s="10"/>
      <c r="AF178" s="10"/>
      <c r="AG178" s="10"/>
      <c r="AH178" s="10"/>
      <c r="AI178" s="10"/>
    </row>
    <row r="179" ht="15.75" customHeight="1">
      <c r="A179" s="221"/>
      <c r="B179" s="15" t="s">
        <v>814</v>
      </c>
      <c r="C179" s="16"/>
      <c r="D179" s="19" t="s">
        <v>815</v>
      </c>
      <c r="E179" s="15" t="s">
        <v>81</v>
      </c>
      <c r="F179" s="15">
        <v>3.0</v>
      </c>
      <c r="G179" s="17"/>
      <c r="H179" s="18"/>
      <c r="I179" s="19"/>
      <c r="J179" s="15">
        <v>541.5</v>
      </c>
      <c r="K179" s="19"/>
      <c r="L179" s="19" t="s">
        <v>816</v>
      </c>
      <c r="M179" s="15"/>
      <c r="N179" s="221"/>
      <c r="O179" s="10"/>
      <c r="P179" s="10"/>
      <c r="Q179" s="10"/>
      <c r="R179" s="10"/>
      <c r="S179" s="10"/>
      <c r="T179" s="10"/>
      <c r="U179" s="10"/>
      <c r="V179" s="10"/>
      <c r="W179" s="10"/>
      <c r="X179" s="10"/>
      <c r="Y179" s="10"/>
      <c r="Z179" s="10"/>
      <c r="AA179" s="10"/>
      <c r="AB179" s="10"/>
      <c r="AC179" s="10"/>
      <c r="AD179" s="10"/>
      <c r="AE179" s="10"/>
      <c r="AF179" s="10"/>
      <c r="AG179" s="10"/>
      <c r="AH179" s="10"/>
      <c r="AI179" s="10"/>
    </row>
    <row r="180" ht="15.75" customHeight="1">
      <c r="A180" s="2"/>
      <c r="B180" s="15" t="s">
        <v>817</v>
      </c>
      <c r="C180" s="16"/>
      <c r="D180" s="19" t="s">
        <v>818</v>
      </c>
      <c r="E180" s="15" t="s">
        <v>36</v>
      </c>
      <c r="F180" s="15">
        <v>1.0</v>
      </c>
      <c r="G180" s="17"/>
      <c r="H180" s="18"/>
      <c r="I180" s="19"/>
      <c r="J180" s="15">
        <v>1122.0</v>
      </c>
      <c r="K180" s="19"/>
      <c r="L180" s="19" t="s">
        <v>819</v>
      </c>
      <c r="M180" s="19" t="s">
        <v>820</v>
      </c>
      <c r="N180" s="8"/>
      <c r="O180" s="10"/>
      <c r="P180" s="10"/>
      <c r="Q180" s="10"/>
      <c r="R180" s="10"/>
      <c r="S180" s="10"/>
      <c r="T180" s="10"/>
      <c r="U180" s="10"/>
      <c r="V180" s="10"/>
      <c r="W180" s="10"/>
      <c r="X180" s="10"/>
      <c r="Y180" s="10"/>
      <c r="Z180" s="10"/>
      <c r="AA180" s="10"/>
      <c r="AB180" s="10"/>
      <c r="AC180" s="10"/>
      <c r="AD180" s="10"/>
      <c r="AE180" s="10"/>
      <c r="AF180" s="10"/>
      <c r="AG180" s="10"/>
      <c r="AH180" s="10"/>
      <c r="AI180" s="10"/>
    </row>
    <row r="181" ht="15.75" customHeight="1">
      <c r="A181" s="7"/>
      <c r="B181" s="155" t="s">
        <v>813</v>
      </c>
      <c r="C181" s="156"/>
      <c r="D181" s="157" t="s">
        <v>821</v>
      </c>
      <c r="E181" s="155" t="s">
        <v>88</v>
      </c>
      <c r="F181" s="155">
        <v>1.0</v>
      </c>
      <c r="G181" s="158"/>
      <c r="H181" s="159"/>
      <c r="I181" s="160"/>
      <c r="J181" s="155">
        <v>398.0</v>
      </c>
      <c r="K181" s="160"/>
      <c r="L181" s="160"/>
      <c r="M181" s="231" t="s">
        <v>822</v>
      </c>
      <c r="N181" s="8"/>
      <c r="O181" s="10"/>
      <c r="P181" s="10"/>
      <c r="Q181" s="10"/>
      <c r="R181" s="10"/>
      <c r="S181" s="10"/>
      <c r="T181" s="10"/>
      <c r="U181" s="10"/>
      <c r="V181" s="10"/>
      <c r="W181" s="10"/>
      <c r="X181" s="10"/>
      <c r="Y181" s="10"/>
      <c r="Z181" s="10"/>
      <c r="AA181" s="10"/>
      <c r="AB181" s="10"/>
      <c r="AC181" s="10"/>
      <c r="AD181" s="10"/>
      <c r="AE181" s="10"/>
      <c r="AF181" s="10"/>
      <c r="AG181" s="10"/>
      <c r="AH181" s="10"/>
      <c r="AI181" s="10"/>
    </row>
    <row r="182" ht="15.75" customHeight="1">
      <c r="A182" s="7"/>
      <c r="B182" s="15" t="s">
        <v>823</v>
      </c>
      <c r="C182" s="16"/>
      <c r="D182" s="175" t="s">
        <v>824</v>
      </c>
      <c r="E182" s="15" t="s">
        <v>88</v>
      </c>
      <c r="F182" s="15">
        <v>1.0</v>
      </c>
      <c r="G182" s="17"/>
      <c r="H182" s="18"/>
      <c r="I182" s="19"/>
      <c r="J182" s="15">
        <v>398.0</v>
      </c>
      <c r="K182" s="19"/>
      <c r="L182" s="19" t="s">
        <v>629</v>
      </c>
      <c r="M182" s="19" t="s">
        <v>825</v>
      </c>
      <c r="N182" s="8"/>
      <c r="O182" s="10"/>
      <c r="P182" s="10"/>
      <c r="Q182" s="10"/>
      <c r="R182" s="10"/>
      <c r="S182" s="10"/>
      <c r="T182" s="10"/>
      <c r="U182" s="10"/>
      <c r="V182" s="10"/>
      <c r="W182" s="10"/>
      <c r="X182" s="10"/>
      <c r="Y182" s="10"/>
      <c r="Z182" s="10"/>
      <c r="AA182" s="10"/>
      <c r="AB182" s="10"/>
      <c r="AC182" s="10"/>
      <c r="AD182" s="10"/>
      <c r="AE182" s="10"/>
      <c r="AF182" s="10"/>
      <c r="AG182" s="10"/>
      <c r="AH182" s="10"/>
      <c r="AI182" s="10"/>
    </row>
    <row r="183" ht="15.75" customHeight="1">
      <c r="A183" s="7"/>
      <c r="B183" s="15" t="s">
        <v>647</v>
      </c>
      <c r="C183" s="16"/>
      <c r="D183" s="175" t="s">
        <v>826</v>
      </c>
      <c r="E183" s="15" t="s">
        <v>88</v>
      </c>
      <c r="F183" s="15">
        <v>1.0</v>
      </c>
      <c r="G183" s="17"/>
      <c r="H183" s="18"/>
      <c r="I183" s="19"/>
      <c r="J183" s="15">
        <v>398.0</v>
      </c>
      <c r="K183" s="19"/>
      <c r="L183" s="19"/>
      <c r="M183" s="19" t="s">
        <v>827</v>
      </c>
      <c r="N183" s="8"/>
      <c r="O183" s="10"/>
      <c r="P183" s="10"/>
      <c r="Q183" s="10"/>
      <c r="R183" s="10"/>
      <c r="S183" s="10"/>
      <c r="T183" s="10"/>
      <c r="U183" s="10"/>
      <c r="V183" s="10"/>
      <c r="W183" s="10"/>
      <c r="X183" s="10"/>
      <c r="Y183" s="10"/>
      <c r="Z183" s="10"/>
      <c r="AA183" s="10"/>
      <c r="AB183" s="10"/>
      <c r="AC183" s="10"/>
      <c r="AD183" s="10"/>
      <c r="AE183" s="10"/>
      <c r="AF183" s="10"/>
      <c r="AG183" s="10"/>
      <c r="AH183" s="10"/>
      <c r="AI183" s="10"/>
    </row>
    <row r="184" ht="15.75" customHeight="1">
      <c r="A184" s="2"/>
      <c r="B184" s="15" t="s">
        <v>828</v>
      </c>
      <c r="C184" s="16"/>
      <c r="D184" s="175" t="s">
        <v>829</v>
      </c>
      <c r="E184" s="15" t="s">
        <v>88</v>
      </c>
      <c r="F184" s="15">
        <v>1.0</v>
      </c>
      <c r="G184" s="17"/>
      <c r="H184" s="18"/>
      <c r="I184" s="19"/>
      <c r="J184" s="15">
        <v>48.0</v>
      </c>
      <c r="K184" s="19"/>
      <c r="L184" s="19"/>
      <c r="M184" s="19" t="s">
        <v>830</v>
      </c>
      <c r="N184" s="8"/>
      <c r="O184" s="10"/>
      <c r="P184" s="10"/>
      <c r="Q184" s="10"/>
      <c r="R184" s="10"/>
      <c r="S184" s="10"/>
      <c r="T184" s="10"/>
      <c r="U184" s="10"/>
      <c r="V184" s="10"/>
      <c r="W184" s="10"/>
      <c r="X184" s="10"/>
      <c r="Y184" s="10"/>
      <c r="Z184" s="10"/>
      <c r="AA184" s="10"/>
      <c r="AB184" s="10"/>
      <c r="AC184" s="10"/>
      <c r="AD184" s="10"/>
      <c r="AE184" s="10"/>
      <c r="AF184" s="10"/>
      <c r="AG184" s="10"/>
      <c r="AH184" s="10"/>
      <c r="AI184" s="10"/>
    </row>
    <row r="185" ht="15.75" customHeight="1">
      <c r="A185" s="2"/>
      <c r="B185" s="15" t="s">
        <v>831</v>
      </c>
      <c r="C185" s="16"/>
      <c r="D185" s="175" t="s">
        <v>184</v>
      </c>
      <c r="E185" s="15" t="s">
        <v>88</v>
      </c>
      <c r="F185" s="15">
        <v>2.0</v>
      </c>
      <c r="G185" s="17"/>
      <c r="H185" s="18"/>
      <c r="I185" s="19"/>
      <c r="J185" s="15">
        <v>195.0</v>
      </c>
      <c r="K185" s="19"/>
      <c r="L185" s="19" t="s">
        <v>647</v>
      </c>
      <c r="M185" s="19"/>
      <c r="N185" s="8"/>
      <c r="O185" s="10"/>
      <c r="P185" s="10"/>
      <c r="Q185" s="10"/>
      <c r="R185" s="10"/>
      <c r="S185" s="10"/>
      <c r="T185" s="10"/>
      <c r="U185" s="10"/>
      <c r="V185" s="10"/>
      <c r="W185" s="10"/>
      <c r="X185" s="10"/>
      <c r="Y185" s="10"/>
      <c r="Z185" s="10"/>
      <c r="AA185" s="10"/>
      <c r="AB185" s="10"/>
      <c r="AC185" s="10"/>
      <c r="AD185" s="10"/>
      <c r="AE185" s="10"/>
      <c r="AF185" s="10"/>
      <c r="AG185" s="10"/>
      <c r="AH185" s="10"/>
      <c r="AI185" s="10"/>
    </row>
    <row r="186" ht="15.75" customHeight="1">
      <c r="A186" s="2"/>
      <c r="B186" s="15" t="s">
        <v>832</v>
      </c>
      <c r="C186" s="16"/>
      <c r="D186" s="175" t="s">
        <v>833</v>
      </c>
      <c r="E186" s="15" t="s">
        <v>88</v>
      </c>
      <c r="F186" s="15">
        <v>1.0</v>
      </c>
      <c r="G186" s="17"/>
      <c r="H186" s="18"/>
      <c r="I186" s="19"/>
      <c r="J186" s="15">
        <v>195.0</v>
      </c>
      <c r="K186" s="19"/>
      <c r="L186" s="19"/>
      <c r="M186" s="19"/>
      <c r="N186" s="8"/>
      <c r="O186" s="10"/>
      <c r="P186" s="10"/>
      <c r="Q186" s="10"/>
      <c r="R186" s="10"/>
      <c r="S186" s="10"/>
      <c r="T186" s="10"/>
      <c r="U186" s="10"/>
      <c r="V186" s="10"/>
      <c r="W186" s="10"/>
      <c r="X186" s="10"/>
      <c r="Y186" s="10"/>
      <c r="Z186" s="10"/>
      <c r="AA186" s="10"/>
      <c r="AB186" s="10"/>
      <c r="AC186" s="10"/>
      <c r="AD186" s="10"/>
      <c r="AE186" s="10"/>
      <c r="AF186" s="10"/>
      <c r="AG186" s="10"/>
      <c r="AH186" s="10"/>
      <c r="AI186" s="10"/>
    </row>
    <row r="187" ht="15.75" customHeight="1">
      <c r="A187" s="2"/>
      <c r="B187" s="15" t="s">
        <v>834</v>
      </c>
      <c r="C187" s="16"/>
      <c r="D187" s="175" t="s">
        <v>835</v>
      </c>
      <c r="E187" s="15" t="s">
        <v>88</v>
      </c>
      <c r="F187" s="15">
        <v>1.0</v>
      </c>
      <c r="G187" s="17"/>
      <c r="H187" s="18"/>
      <c r="I187" s="19"/>
      <c r="J187" s="15">
        <v>195.0</v>
      </c>
      <c r="K187" s="19"/>
      <c r="L187" s="19"/>
      <c r="M187" s="19"/>
      <c r="N187" s="8"/>
      <c r="O187" s="10"/>
      <c r="P187" s="10"/>
      <c r="Q187" s="10"/>
      <c r="R187" s="10"/>
      <c r="S187" s="10"/>
      <c r="T187" s="10"/>
      <c r="U187" s="10"/>
      <c r="V187" s="10"/>
      <c r="W187" s="10"/>
      <c r="X187" s="10"/>
      <c r="Y187" s="10"/>
      <c r="Z187" s="10"/>
      <c r="AA187" s="10"/>
      <c r="AB187" s="10"/>
      <c r="AC187" s="10"/>
      <c r="AD187" s="10"/>
      <c r="AE187" s="10"/>
      <c r="AF187" s="10"/>
      <c r="AG187" s="10"/>
      <c r="AH187" s="10"/>
      <c r="AI187" s="10"/>
    </row>
    <row r="188" ht="15.75" customHeight="1">
      <c r="A188" s="2"/>
      <c r="B188" s="19" t="s">
        <v>836</v>
      </c>
      <c r="C188" s="232"/>
      <c r="D188" s="175" t="s">
        <v>837</v>
      </c>
      <c r="E188" s="15" t="s">
        <v>88</v>
      </c>
      <c r="F188" s="15">
        <v>1.0</v>
      </c>
      <c r="G188" s="17"/>
      <c r="H188" s="18"/>
      <c r="I188" s="19"/>
      <c r="J188" s="15"/>
      <c r="K188" s="19"/>
      <c r="L188" s="19"/>
      <c r="M188" s="15"/>
      <c r="N188" s="8"/>
      <c r="O188" s="10"/>
      <c r="P188" s="10"/>
      <c r="Q188" s="10"/>
      <c r="R188" s="10"/>
      <c r="S188" s="10"/>
      <c r="T188" s="10"/>
      <c r="U188" s="10"/>
      <c r="V188" s="10"/>
      <c r="W188" s="10"/>
      <c r="X188" s="10"/>
      <c r="Y188" s="10"/>
      <c r="Z188" s="10"/>
      <c r="AA188" s="10"/>
      <c r="AB188" s="10"/>
      <c r="AC188" s="10"/>
      <c r="AD188" s="10"/>
      <c r="AE188" s="10"/>
      <c r="AF188" s="10"/>
      <c r="AG188" s="10"/>
      <c r="AH188" s="10"/>
      <c r="AI188" s="10"/>
    </row>
    <row r="189" ht="15.75" customHeight="1">
      <c r="A189" s="2"/>
      <c r="B189" s="15" t="s">
        <v>838</v>
      </c>
      <c r="C189" s="16"/>
      <c r="D189" s="175" t="s">
        <v>839</v>
      </c>
      <c r="E189" s="15" t="s">
        <v>88</v>
      </c>
      <c r="F189" s="15">
        <v>1.0</v>
      </c>
      <c r="G189" s="17"/>
      <c r="H189" s="18"/>
      <c r="I189" s="19"/>
      <c r="J189" s="15">
        <v>48.0</v>
      </c>
      <c r="K189" s="19"/>
      <c r="L189" s="19" t="s">
        <v>725</v>
      </c>
      <c r="M189" s="19" t="s">
        <v>840</v>
      </c>
      <c r="N189" s="8"/>
      <c r="O189" s="10"/>
      <c r="P189" s="10"/>
      <c r="Q189" s="10"/>
      <c r="R189" s="10"/>
      <c r="S189" s="10"/>
      <c r="T189" s="10"/>
      <c r="U189" s="10"/>
      <c r="V189" s="10"/>
      <c r="W189" s="10"/>
      <c r="X189" s="10"/>
      <c r="Y189" s="10"/>
      <c r="Z189" s="10"/>
      <c r="AA189" s="10"/>
      <c r="AB189" s="10"/>
      <c r="AC189" s="10"/>
      <c r="AD189" s="10"/>
      <c r="AE189" s="10"/>
      <c r="AF189" s="10"/>
      <c r="AG189" s="10"/>
      <c r="AH189" s="10"/>
      <c r="AI189" s="10"/>
    </row>
    <row r="190" ht="15.75" customHeight="1">
      <c r="A190" s="2"/>
      <c r="B190" s="15" t="s">
        <v>841</v>
      </c>
      <c r="C190" s="16"/>
      <c r="D190" s="175" t="s">
        <v>842</v>
      </c>
      <c r="E190" s="15" t="s">
        <v>88</v>
      </c>
      <c r="F190" s="15">
        <v>1.0</v>
      </c>
      <c r="G190" s="17"/>
      <c r="H190" s="18"/>
      <c r="I190" s="19"/>
      <c r="J190" s="15">
        <v>275.0</v>
      </c>
      <c r="K190" s="19"/>
      <c r="L190" s="19" t="s">
        <v>843</v>
      </c>
      <c r="M190" s="19" t="s">
        <v>844</v>
      </c>
      <c r="N190" s="8"/>
      <c r="O190" s="10"/>
      <c r="P190" s="10"/>
      <c r="Q190" s="10"/>
      <c r="R190" s="10"/>
      <c r="S190" s="10"/>
      <c r="T190" s="10"/>
      <c r="U190" s="10"/>
      <c r="V190" s="10"/>
      <c r="W190" s="10"/>
      <c r="X190" s="10"/>
      <c r="Y190" s="10"/>
      <c r="Z190" s="10"/>
      <c r="AA190" s="10"/>
      <c r="AB190" s="10"/>
      <c r="AC190" s="10"/>
      <c r="AD190" s="10"/>
      <c r="AE190" s="10"/>
      <c r="AF190" s="10"/>
      <c r="AG190" s="10"/>
      <c r="AH190" s="10"/>
      <c r="AI190" s="10"/>
    </row>
    <row r="191" ht="15.75" customHeight="1">
      <c r="A191" s="2"/>
      <c r="B191" s="15" t="s">
        <v>841</v>
      </c>
      <c r="C191" s="16"/>
      <c r="D191" s="175" t="s">
        <v>845</v>
      </c>
      <c r="E191" s="15" t="s">
        <v>88</v>
      </c>
      <c r="F191" s="15">
        <v>1.0</v>
      </c>
      <c r="G191" s="17"/>
      <c r="H191" s="18"/>
      <c r="I191" s="19"/>
      <c r="J191" s="15">
        <v>275.0</v>
      </c>
      <c r="K191" s="19"/>
      <c r="L191" s="19" t="s">
        <v>843</v>
      </c>
      <c r="M191" s="19" t="s">
        <v>846</v>
      </c>
      <c r="N191" s="8"/>
      <c r="O191" s="10"/>
      <c r="P191" s="10"/>
      <c r="Q191" s="10"/>
      <c r="R191" s="10"/>
      <c r="S191" s="10"/>
      <c r="T191" s="10"/>
      <c r="U191" s="10"/>
      <c r="V191" s="10"/>
      <c r="W191" s="10"/>
      <c r="X191" s="10"/>
      <c r="Y191" s="10"/>
      <c r="Z191" s="10"/>
      <c r="AA191" s="10"/>
      <c r="AB191" s="10"/>
      <c r="AC191" s="10"/>
      <c r="AD191" s="10"/>
      <c r="AE191" s="10"/>
      <c r="AF191" s="10"/>
      <c r="AG191" s="10"/>
      <c r="AH191" s="10"/>
      <c r="AI191" s="10"/>
    </row>
    <row r="192" ht="15.75" customHeight="1">
      <c r="A192" s="2"/>
      <c r="B192" s="15" t="s">
        <v>841</v>
      </c>
      <c r="C192" s="16"/>
      <c r="D192" s="175" t="s">
        <v>847</v>
      </c>
      <c r="E192" s="15" t="s">
        <v>88</v>
      </c>
      <c r="F192" s="15">
        <v>1.0</v>
      </c>
      <c r="G192" s="17"/>
      <c r="H192" s="18"/>
      <c r="I192" s="19"/>
      <c r="J192" s="15">
        <v>198.0</v>
      </c>
      <c r="K192" s="19"/>
      <c r="L192" s="19" t="s">
        <v>28</v>
      </c>
      <c r="M192" s="19" t="s">
        <v>848</v>
      </c>
      <c r="N192" s="8"/>
      <c r="O192" s="10"/>
      <c r="P192" s="10"/>
      <c r="Q192" s="10"/>
      <c r="R192" s="10"/>
      <c r="S192" s="10"/>
      <c r="T192" s="10"/>
      <c r="U192" s="10"/>
      <c r="V192" s="10"/>
      <c r="W192" s="10"/>
      <c r="X192" s="10"/>
      <c r="Y192" s="10"/>
      <c r="Z192" s="10"/>
      <c r="AA192" s="10"/>
      <c r="AB192" s="10"/>
      <c r="AC192" s="10"/>
      <c r="AD192" s="10"/>
      <c r="AE192" s="10"/>
      <c r="AF192" s="10"/>
      <c r="AG192" s="10"/>
      <c r="AH192" s="10"/>
      <c r="AI192" s="10"/>
    </row>
    <row r="193" ht="15.75" customHeight="1">
      <c r="A193" s="221"/>
      <c r="B193" s="221"/>
      <c r="C193" s="222"/>
      <c r="D193" s="221"/>
      <c r="E193" s="221"/>
      <c r="F193" s="221"/>
      <c r="G193" s="224"/>
      <c r="H193" s="225"/>
      <c r="I193" s="223"/>
      <c r="J193" s="221"/>
      <c r="K193" s="223"/>
      <c r="L193" s="223"/>
      <c r="M193" s="221"/>
      <c r="N193" s="221"/>
      <c r="O193" s="10"/>
      <c r="P193" s="10"/>
      <c r="Q193" s="10"/>
      <c r="R193" s="10"/>
      <c r="S193" s="10"/>
      <c r="T193" s="10"/>
      <c r="U193" s="10"/>
      <c r="V193" s="10"/>
      <c r="W193" s="10"/>
      <c r="X193" s="10"/>
      <c r="Y193" s="10"/>
      <c r="Z193" s="10"/>
      <c r="AA193" s="10"/>
      <c r="AB193" s="10"/>
      <c r="AC193" s="10"/>
      <c r="AD193" s="10"/>
      <c r="AE193" s="10"/>
      <c r="AF193" s="10"/>
      <c r="AG193" s="10"/>
      <c r="AH193" s="10"/>
      <c r="AI193" s="10"/>
    </row>
    <row r="194" ht="15.75" customHeight="1">
      <c r="A194" s="10"/>
      <c r="B194" s="10"/>
      <c r="C194" s="227"/>
      <c r="D194" s="10"/>
      <c r="E194" s="10"/>
      <c r="F194" s="10"/>
      <c r="G194" s="228"/>
      <c r="H194" s="229"/>
      <c r="I194" s="5"/>
      <c r="J194" s="10"/>
      <c r="K194" s="5"/>
      <c r="L194" s="5"/>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row>
    <row r="195" ht="15.75" customHeight="1">
      <c r="A195" s="10"/>
      <c r="B195" s="10"/>
      <c r="C195" s="227"/>
      <c r="D195" s="10"/>
      <c r="E195" s="10"/>
      <c r="F195" s="10"/>
      <c r="G195" s="228"/>
      <c r="H195" s="229"/>
      <c r="I195" s="5"/>
      <c r="J195" s="10"/>
      <c r="K195" s="5"/>
      <c r="L195" s="5"/>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row>
    <row r="196" ht="15.75" customHeight="1">
      <c r="A196" s="10"/>
      <c r="B196" s="10"/>
      <c r="C196" s="227"/>
      <c r="D196" s="10"/>
      <c r="E196" s="10"/>
      <c r="F196" s="10"/>
      <c r="G196" s="228"/>
      <c r="H196" s="229"/>
      <c r="I196" s="5"/>
      <c r="J196" s="10"/>
      <c r="K196" s="5"/>
      <c r="L196" s="5"/>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row>
    <row r="197" ht="15.75" customHeight="1">
      <c r="A197" s="10"/>
      <c r="B197" s="10"/>
      <c r="C197" s="227"/>
      <c r="D197" s="10"/>
      <c r="E197" s="10"/>
      <c r="F197" s="10"/>
      <c r="G197" s="228"/>
      <c r="H197" s="229"/>
      <c r="I197" s="5"/>
      <c r="J197" s="10"/>
      <c r="K197" s="5"/>
      <c r="L197" s="5"/>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row>
    <row r="198" ht="15.75" customHeight="1">
      <c r="A198" s="10"/>
      <c r="B198" s="10"/>
      <c r="C198" s="227"/>
      <c r="D198" s="10"/>
      <c r="E198" s="10"/>
      <c r="F198" s="10"/>
      <c r="G198" s="228"/>
      <c r="H198" s="229"/>
      <c r="I198" s="5"/>
      <c r="J198" s="10"/>
      <c r="K198" s="5"/>
      <c r="L198" s="5"/>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row>
    <row r="199" ht="15.75" customHeight="1">
      <c r="A199" s="10"/>
      <c r="B199" s="10"/>
      <c r="C199" s="227"/>
      <c r="D199" s="10"/>
      <c r="E199" s="10"/>
      <c r="F199" s="10"/>
      <c r="G199" s="228"/>
      <c r="H199" s="229"/>
      <c r="I199" s="5"/>
      <c r="J199" s="10"/>
      <c r="K199" s="5"/>
      <c r="L199" s="5"/>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row>
    <row r="200" ht="15.75" customHeight="1">
      <c r="A200" s="10"/>
      <c r="B200" s="10"/>
      <c r="C200" s="227"/>
      <c r="D200" s="10"/>
      <c r="E200" s="10"/>
      <c r="F200" s="10"/>
      <c r="G200" s="228"/>
      <c r="H200" s="229"/>
      <c r="I200" s="5"/>
      <c r="J200" s="10"/>
      <c r="K200" s="5"/>
      <c r="L200" s="5"/>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row>
    <row r="201" ht="15.75" customHeight="1">
      <c r="A201" s="10"/>
      <c r="B201" s="10"/>
      <c r="C201" s="227"/>
      <c r="D201" s="10"/>
      <c r="E201" s="10"/>
      <c r="F201" s="10"/>
      <c r="G201" s="228"/>
      <c r="H201" s="229"/>
      <c r="I201" s="5"/>
      <c r="J201" s="10"/>
      <c r="K201" s="5"/>
      <c r="L201" s="5"/>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row>
    <row r="202" ht="15.75" customHeight="1">
      <c r="A202" s="10"/>
      <c r="B202" s="10"/>
      <c r="C202" s="227"/>
      <c r="D202" s="10"/>
      <c r="E202" s="10"/>
      <c r="F202" s="10"/>
      <c r="G202" s="228"/>
      <c r="H202" s="229"/>
      <c r="I202" s="5"/>
      <c r="J202" s="10"/>
      <c r="K202" s="5"/>
      <c r="L202" s="5"/>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row>
    <row r="203" ht="15.75" customHeight="1">
      <c r="A203" s="10"/>
      <c r="B203" s="10"/>
      <c r="C203" s="227"/>
      <c r="D203" s="10"/>
      <c r="E203" s="10"/>
      <c r="F203" s="10"/>
      <c r="G203" s="228"/>
      <c r="H203" s="229"/>
      <c r="I203" s="5"/>
      <c r="J203" s="10"/>
      <c r="K203" s="5"/>
      <c r="L203" s="5"/>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row>
    <row r="204" ht="15.75" customHeight="1">
      <c r="A204" s="10"/>
      <c r="B204" s="10"/>
      <c r="C204" s="227"/>
      <c r="D204" s="10"/>
      <c r="E204" s="10"/>
      <c r="F204" s="10"/>
      <c r="G204" s="228"/>
      <c r="H204" s="229"/>
      <c r="I204" s="5"/>
      <c r="J204" s="10"/>
      <c r="K204" s="5"/>
      <c r="L204" s="5"/>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row>
    <row r="205" ht="15.75" customHeight="1">
      <c r="A205" s="10"/>
      <c r="B205" s="10"/>
      <c r="C205" s="227"/>
      <c r="D205" s="10"/>
      <c r="E205" s="10"/>
      <c r="F205" s="10"/>
      <c r="G205" s="228"/>
      <c r="H205" s="229"/>
      <c r="I205" s="5"/>
      <c r="J205" s="10"/>
      <c r="K205" s="5"/>
      <c r="L205" s="5"/>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row>
    <row r="206" ht="15.75" customHeight="1">
      <c r="A206" s="10"/>
      <c r="B206" s="10"/>
      <c r="C206" s="227"/>
      <c r="D206" s="10"/>
      <c r="E206" s="10"/>
      <c r="F206" s="10"/>
      <c r="G206" s="228"/>
      <c r="H206" s="229"/>
      <c r="I206" s="5"/>
      <c r="J206" s="10"/>
      <c r="K206" s="5"/>
      <c r="L206" s="5"/>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row>
    <row r="207" ht="15.75" customHeight="1">
      <c r="A207" s="10"/>
      <c r="B207" s="10"/>
      <c r="C207" s="227"/>
      <c r="D207" s="10"/>
      <c r="E207" s="10"/>
      <c r="F207" s="10"/>
      <c r="G207" s="228"/>
      <c r="H207" s="229"/>
      <c r="I207" s="5"/>
      <c r="J207" s="10"/>
      <c r="K207" s="5"/>
      <c r="L207" s="5"/>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row>
    <row r="208" ht="15.75" customHeight="1">
      <c r="A208" s="10"/>
      <c r="B208" s="10"/>
      <c r="C208" s="227"/>
      <c r="D208" s="10"/>
      <c r="E208" s="10"/>
      <c r="F208" s="10"/>
      <c r="G208" s="228"/>
      <c r="H208" s="229"/>
      <c r="I208" s="5"/>
      <c r="J208" s="10"/>
      <c r="K208" s="5"/>
      <c r="L208" s="5"/>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row>
    <row r="209" ht="15.75" customHeight="1">
      <c r="A209" s="10"/>
      <c r="B209" s="10"/>
      <c r="C209" s="227"/>
      <c r="D209" s="10"/>
      <c r="E209" s="10"/>
      <c r="F209" s="10"/>
      <c r="G209" s="228"/>
      <c r="H209" s="229"/>
      <c r="I209" s="5"/>
      <c r="J209" s="10"/>
      <c r="K209" s="5"/>
      <c r="L209" s="5"/>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row>
    <row r="210" ht="15.75" customHeight="1">
      <c r="A210" s="10"/>
      <c r="B210" s="10"/>
      <c r="C210" s="227"/>
      <c r="D210" s="10"/>
      <c r="E210" s="10"/>
      <c r="F210" s="10"/>
      <c r="G210" s="228"/>
      <c r="H210" s="229"/>
      <c r="I210" s="5"/>
      <c r="J210" s="10"/>
      <c r="K210" s="5"/>
      <c r="L210" s="5"/>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row>
    <row r="211" ht="15.75" customHeight="1">
      <c r="A211" s="10"/>
      <c r="B211" s="10"/>
      <c r="C211" s="227"/>
      <c r="D211" s="10"/>
      <c r="E211" s="10"/>
      <c r="F211" s="10"/>
      <c r="G211" s="228"/>
      <c r="H211" s="229"/>
      <c r="I211" s="5"/>
      <c r="J211" s="10"/>
      <c r="K211" s="5"/>
      <c r="L211" s="5"/>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row>
    <row r="212" ht="15.75" customHeight="1">
      <c r="A212" s="10"/>
      <c r="B212" s="10"/>
      <c r="C212" s="227"/>
      <c r="D212" s="10"/>
      <c r="E212" s="10"/>
      <c r="F212" s="10"/>
      <c r="G212" s="228"/>
      <c r="H212" s="229"/>
      <c r="I212" s="5"/>
      <c r="J212" s="10"/>
      <c r="K212" s="5"/>
      <c r="L212" s="5"/>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row>
    <row r="213" ht="15.75" customHeight="1">
      <c r="A213" s="10"/>
      <c r="B213" s="10"/>
      <c r="C213" s="227"/>
      <c r="D213" s="10"/>
      <c r="E213" s="10"/>
      <c r="F213" s="10"/>
      <c r="G213" s="228"/>
      <c r="H213" s="229"/>
      <c r="I213" s="5"/>
      <c r="J213" s="10"/>
      <c r="K213" s="5"/>
      <c r="L213" s="5"/>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row>
    <row r="214" ht="15.75" customHeight="1">
      <c r="A214" s="10"/>
      <c r="B214" s="10"/>
      <c r="C214" s="227"/>
      <c r="D214" s="10"/>
      <c r="E214" s="10"/>
      <c r="F214" s="10"/>
      <c r="G214" s="228"/>
      <c r="H214" s="229"/>
      <c r="I214" s="5"/>
      <c r="J214" s="10"/>
      <c r="K214" s="5"/>
      <c r="L214" s="5"/>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row>
    <row r="215" ht="15.75" customHeight="1">
      <c r="A215" s="10"/>
      <c r="B215" s="10"/>
      <c r="C215" s="227"/>
      <c r="D215" s="10"/>
      <c r="E215" s="10"/>
      <c r="F215" s="10"/>
      <c r="G215" s="228"/>
      <c r="H215" s="229"/>
      <c r="I215" s="5"/>
      <c r="J215" s="10"/>
      <c r="K215" s="5"/>
      <c r="L215" s="5"/>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row>
    <row r="216" ht="15.75" customHeight="1">
      <c r="A216" s="10"/>
      <c r="B216" s="10"/>
      <c r="C216" s="227"/>
      <c r="D216" s="10"/>
      <c r="E216" s="10"/>
      <c r="F216" s="10"/>
      <c r="G216" s="228"/>
      <c r="H216" s="229"/>
      <c r="I216" s="5"/>
      <c r="J216" s="10"/>
      <c r="K216" s="5"/>
      <c r="L216" s="5"/>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row>
    <row r="217" ht="15.75" customHeight="1">
      <c r="A217" s="10"/>
      <c r="B217" s="10"/>
      <c r="C217" s="227"/>
      <c r="D217" s="10"/>
      <c r="E217" s="10"/>
      <c r="F217" s="10"/>
      <c r="G217" s="228"/>
      <c r="H217" s="229"/>
      <c r="I217" s="5"/>
      <c r="J217" s="10"/>
      <c r="K217" s="5"/>
      <c r="L217" s="5"/>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row>
    <row r="218" ht="15.75" customHeight="1">
      <c r="A218" s="10"/>
      <c r="B218" s="10"/>
      <c r="C218" s="227"/>
      <c r="D218" s="10"/>
      <c r="E218" s="10"/>
      <c r="F218" s="10"/>
      <c r="G218" s="228"/>
      <c r="H218" s="229"/>
      <c r="I218" s="5"/>
      <c r="J218" s="10"/>
      <c r="K218" s="5"/>
      <c r="L218" s="5"/>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row>
    <row r="219" ht="15.75" customHeight="1">
      <c r="A219" s="10"/>
      <c r="B219" s="10"/>
      <c r="C219" s="227"/>
      <c r="D219" s="10"/>
      <c r="E219" s="10"/>
      <c r="F219" s="10"/>
      <c r="G219" s="228"/>
      <c r="H219" s="229"/>
      <c r="I219" s="5"/>
      <c r="J219" s="10"/>
      <c r="K219" s="5"/>
      <c r="L219" s="5"/>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row>
    <row r="220" ht="15.75" customHeight="1">
      <c r="A220" s="10"/>
      <c r="B220" s="10"/>
      <c r="C220" s="227"/>
      <c r="D220" s="10"/>
      <c r="E220" s="10"/>
      <c r="F220" s="10"/>
      <c r="G220" s="228"/>
      <c r="H220" s="229"/>
      <c r="I220" s="5"/>
      <c r="J220" s="10"/>
      <c r="K220" s="5"/>
      <c r="L220" s="5"/>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row>
    <row r="221" ht="15.75" customHeight="1">
      <c r="A221" s="10"/>
      <c r="B221" s="10"/>
      <c r="C221" s="227"/>
      <c r="D221" s="10"/>
      <c r="E221" s="10"/>
      <c r="F221" s="10"/>
      <c r="G221" s="228"/>
      <c r="H221" s="229"/>
      <c r="I221" s="5"/>
      <c r="J221" s="10"/>
      <c r="K221" s="5"/>
      <c r="L221" s="5"/>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row>
    <row r="222" ht="15.75" customHeight="1">
      <c r="A222" s="10"/>
      <c r="B222" s="10"/>
      <c r="C222" s="227"/>
      <c r="D222" s="10"/>
      <c r="E222" s="10"/>
      <c r="F222" s="10"/>
      <c r="G222" s="228"/>
      <c r="H222" s="229"/>
      <c r="I222" s="5"/>
      <c r="J222" s="10"/>
      <c r="K222" s="5"/>
      <c r="L222" s="5"/>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row>
    <row r="223" ht="15.75" customHeight="1">
      <c r="A223" s="10"/>
      <c r="B223" s="10"/>
      <c r="C223" s="227"/>
      <c r="D223" s="10"/>
      <c r="E223" s="10"/>
      <c r="F223" s="10"/>
      <c r="G223" s="228"/>
      <c r="H223" s="229"/>
      <c r="I223" s="5"/>
      <c r="J223" s="10"/>
      <c r="K223" s="5"/>
      <c r="L223" s="5"/>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row>
    <row r="224" ht="15.75" customHeight="1">
      <c r="A224" s="10"/>
      <c r="B224" s="10"/>
      <c r="C224" s="227"/>
      <c r="D224" s="10"/>
      <c r="E224" s="10"/>
      <c r="F224" s="10"/>
      <c r="G224" s="228"/>
      <c r="H224" s="229"/>
      <c r="I224" s="5"/>
      <c r="J224" s="10"/>
      <c r="K224" s="5"/>
      <c r="L224" s="5"/>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row>
    <row r="225" ht="15.75" customHeight="1">
      <c r="A225" s="10"/>
      <c r="B225" s="10"/>
      <c r="C225" s="227"/>
      <c r="D225" s="10"/>
      <c r="E225" s="10"/>
      <c r="F225" s="10"/>
      <c r="G225" s="228"/>
      <c r="H225" s="229"/>
      <c r="I225" s="5"/>
      <c r="J225" s="10"/>
      <c r="K225" s="5"/>
      <c r="L225" s="5"/>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row>
    <row r="226" ht="15.75" customHeight="1">
      <c r="A226" s="10"/>
      <c r="B226" s="10"/>
      <c r="C226" s="227"/>
      <c r="D226" s="10"/>
      <c r="E226" s="10"/>
      <c r="F226" s="10"/>
      <c r="G226" s="228"/>
      <c r="H226" s="229"/>
      <c r="I226" s="5"/>
      <c r="J226" s="10"/>
      <c r="K226" s="5"/>
      <c r="L226" s="5"/>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row>
    <row r="227" ht="15.75" customHeight="1">
      <c r="A227" s="10"/>
      <c r="B227" s="10"/>
      <c r="C227" s="227"/>
      <c r="D227" s="10"/>
      <c r="E227" s="10"/>
      <c r="F227" s="10"/>
      <c r="G227" s="228"/>
      <c r="H227" s="229"/>
      <c r="I227" s="5"/>
      <c r="J227" s="10"/>
      <c r="K227" s="5"/>
      <c r="L227" s="5"/>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row>
    <row r="228" ht="15.75" customHeight="1">
      <c r="A228" s="10"/>
      <c r="B228" s="10"/>
      <c r="C228" s="227"/>
      <c r="D228" s="10"/>
      <c r="E228" s="10"/>
      <c r="F228" s="10"/>
      <c r="G228" s="228"/>
      <c r="H228" s="229"/>
      <c r="I228" s="5"/>
      <c r="J228" s="10"/>
      <c r="K228" s="5"/>
      <c r="L228" s="5"/>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row>
    <row r="229" ht="15.75" customHeight="1">
      <c r="A229" s="10"/>
      <c r="B229" s="10"/>
      <c r="C229" s="227"/>
      <c r="D229" s="10"/>
      <c r="E229" s="10"/>
      <c r="F229" s="10"/>
      <c r="G229" s="228"/>
      <c r="H229" s="229"/>
      <c r="I229" s="5"/>
      <c r="J229" s="10"/>
      <c r="K229" s="5"/>
      <c r="L229" s="5"/>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row>
    <row r="230" ht="15.75" customHeight="1">
      <c r="A230" s="10"/>
      <c r="B230" s="10"/>
      <c r="C230" s="227"/>
      <c r="D230" s="10"/>
      <c r="E230" s="10"/>
      <c r="F230" s="10"/>
      <c r="G230" s="228"/>
      <c r="H230" s="229"/>
      <c r="I230" s="5"/>
      <c r="J230" s="10"/>
      <c r="K230" s="5"/>
      <c r="L230" s="5"/>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row>
    <row r="231" ht="15.75" customHeight="1">
      <c r="A231" s="10"/>
      <c r="B231" s="10"/>
      <c r="C231" s="227"/>
      <c r="D231" s="10"/>
      <c r="E231" s="10"/>
      <c r="F231" s="10"/>
      <c r="G231" s="228"/>
      <c r="H231" s="229"/>
      <c r="I231" s="5"/>
      <c r="J231" s="10"/>
      <c r="K231" s="5"/>
      <c r="L231" s="5"/>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row>
    <row r="232" ht="15.75" customHeight="1">
      <c r="A232" s="10"/>
      <c r="B232" s="10"/>
      <c r="C232" s="227"/>
      <c r="D232" s="10"/>
      <c r="E232" s="10"/>
      <c r="F232" s="10"/>
      <c r="G232" s="228"/>
      <c r="H232" s="229"/>
      <c r="I232" s="5"/>
      <c r="J232" s="10"/>
      <c r="K232" s="5"/>
      <c r="L232" s="5"/>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row>
    <row r="233" ht="15.75" customHeight="1">
      <c r="A233" s="10"/>
      <c r="B233" s="10"/>
      <c r="C233" s="227"/>
      <c r="D233" s="10"/>
      <c r="E233" s="10"/>
      <c r="F233" s="10"/>
      <c r="G233" s="228"/>
      <c r="H233" s="229"/>
      <c r="I233" s="5"/>
      <c r="J233" s="10"/>
      <c r="K233" s="5"/>
      <c r="L233" s="5"/>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row>
    <row r="234" ht="15.75" customHeight="1">
      <c r="A234" s="10"/>
      <c r="B234" s="10"/>
      <c r="C234" s="227"/>
      <c r="D234" s="10"/>
      <c r="E234" s="10"/>
      <c r="F234" s="10"/>
      <c r="G234" s="228"/>
      <c r="H234" s="229"/>
      <c r="I234" s="5"/>
      <c r="J234" s="10"/>
      <c r="K234" s="5"/>
      <c r="L234" s="5"/>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row>
    <row r="235" ht="15.75" customHeight="1">
      <c r="A235" s="10"/>
      <c r="B235" s="10"/>
      <c r="C235" s="227"/>
      <c r="D235" s="10"/>
      <c r="E235" s="10"/>
      <c r="F235" s="10"/>
      <c r="G235" s="228"/>
      <c r="H235" s="229"/>
      <c r="I235" s="5"/>
      <c r="J235" s="10"/>
      <c r="K235" s="5"/>
      <c r="L235" s="5"/>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row>
    <row r="236" ht="15.75" customHeight="1">
      <c r="A236" s="10"/>
      <c r="B236" s="10"/>
      <c r="C236" s="227"/>
      <c r="D236" s="10"/>
      <c r="E236" s="10"/>
      <c r="F236" s="10"/>
      <c r="G236" s="228"/>
      <c r="H236" s="229"/>
      <c r="I236" s="5"/>
      <c r="J236" s="10"/>
      <c r="K236" s="5"/>
      <c r="L236" s="5"/>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row>
    <row r="237" ht="15.75" customHeight="1">
      <c r="A237" s="10"/>
      <c r="B237" s="10"/>
      <c r="C237" s="227"/>
      <c r="D237" s="10"/>
      <c r="E237" s="10"/>
      <c r="F237" s="10"/>
      <c r="G237" s="228"/>
      <c r="H237" s="229"/>
      <c r="I237" s="5"/>
      <c r="J237" s="10"/>
      <c r="K237" s="5"/>
      <c r="L237" s="5"/>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row>
    <row r="238" ht="15.75" customHeight="1">
      <c r="A238" s="10"/>
      <c r="B238" s="10"/>
      <c r="C238" s="227"/>
      <c r="D238" s="10"/>
      <c r="E238" s="10"/>
      <c r="F238" s="10"/>
      <c r="G238" s="228"/>
      <c r="H238" s="229"/>
      <c r="I238" s="5"/>
      <c r="J238" s="10"/>
      <c r="K238" s="5"/>
      <c r="L238" s="5"/>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row>
    <row r="239" ht="15.75" customHeight="1">
      <c r="A239" s="10"/>
      <c r="B239" s="10"/>
      <c r="C239" s="227"/>
      <c r="D239" s="10"/>
      <c r="E239" s="10"/>
      <c r="F239" s="10"/>
      <c r="G239" s="228"/>
      <c r="H239" s="229"/>
      <c r="I239" s="5"/>
      <c r="J239" s="10"/>
      <c r="K239" s="5"/>
      <c r="L239" s="5"/>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row>
    <row r="240" ht="15.75" customHeight="1">
      <c r="A240" s="10"/>
      <c r="B240" s="10"/>
      <c r="C240" s="227"/>
      <c r="D240" s="10"/>
      <c r="E240" s="10"/>
      <c r="F240" s="10"/>
      <c r="G240" s="228"/>
      <c r="H240" s="229"/>
      <c r="I240" s="5"/>
      <c r="J240" s="10"/>
      <c r="K240" s="5"/>
      <c r="L240" s="5"/>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row>
    <row r="241" ht="15.75" customHeight="1">
      <c r="A241" s="10"/>
      <c r="B241" s="10"/>
      <c r="C241" s="227"/>
      <c r="D241" s="10"/>
      <c r="E241" s="10"/>
      <c r="F241" s="10"/>
      <c r="G241" s="228"/>
      <c r="H241" s="229"/>
      <c r="I241" s="5"/>
      <c r="J241" s="10"/>
      <c r="K241" s="5"/>
      <c r="L241" s="5"/>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row>
    <row r="242" ht="15.75" customHeight="1">
      <c r="A242" s="10"/>
      <c r="B242" s="10"/>
      <c r="C242" s="227"/>
      <c r="D242" s="10"/>
      <c r="E242" s="10"/>
      <c r="F242" s="10"/>
      <c r="G242" s="228"/>
      <c r="H242" s="229"/>
      <c r="I242" s="5"/>
      <c r="J242" s="10"/>
      <c r="K242" s="5"/>
      <c r="L242" s="5"/>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row>
    <row r="243" ht="15.75" customHeight="1">
      <c r="A243" s="10"/>
      <c r="B243" s="10"/>
      <c r="C243" s="227"/>
      <c r="D243" s="10"/>
      <c r="E243" s="10"/>
      <c r="F243" s="10"/>
      <c r="G243" s="228"/>
      <c r="H243" s="229"/>
      <c r="I243" s="5"/>
      <c r="J243" s="10"/>
      <c r="K243" s="5"/>
      <c r="L243" s="5"/>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row>
    <row r="244" ht="15.75" customHeight="1">
      <c r="A244" s="10"/>
      <c r="B244" s="10"/>
      <c r="C244" s="227"/>
      <c r="D244" s="10"/>
      <c r="E244" s="10"/>
      <c r="F244" s="10"/>
      <c r="G244" s="228"/>
      <c r="H244" s="229"/>
      <c r="I244" s="5"/>
      <c r="J244" s="10"/>
      <c r="K244" s="5"/>
      <c r="L244" s="5"/>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row>
    <row r="245" ht="15.75" customHeight="1">
      <c r="A245" s="10"/>
      <c r="B245" s="10"/>
      <c r="C245" s="227"/>
      <c r="D245" s="10"/>
      <c r="E245" s="10"/>
      <c r="F245" s="10"/>
      <c r="G245" s="228"/>
      <c r="H245" s="229"/>
      <c r="I245" s="5"/>
      <c r="J245" s="10"/>
      <c r="K245" s="5"/>
      <c r="L245" s="5"/>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row>
    <row r="246" ht="15.75" customHeight="1">
      <c r="A246" s="10"/>
      <c r="B246" s="10"/>
      <c r="C246" s="227"/>
      <c r="D246" s="10"/>
      <c r="E246" s="10"/>
      <c r="F246" s="10"/>
      <c r="G246" s="228"/>
      <c r="H246" s="229"/>
      <c r="I246" s="5"/>
      <c r="J246" s="10"/>
      <c r="K246" s="5"/>
      <c r="L246" s="5"/>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row>
    <row r="247" ht="15.75" customHeight="1">
      <c r="A247" s="10"/>
      <c r="B247" s="10"/>
      <c r="C247" s="227"/>
      <c r="D247" s="10"/>
      <c r="E247" s="10"/>
      <c r="F247" s="10"/>
      <c r="G247" s="228"/>
      <c r="H247" s="229"/>
      <c r="I247" s="5"/>
      <c r="J247" s="10"/>
      <c r="K247" s="5"/>
      <c r="L247" s="5"/>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row>
    <row r="248" ht="15.75" customHeight="1">
      <c r="A248" s="10"/>
      <c r="B248" s="10"/>
      <c r="C248" s="227"/>
      <c r="D248" s="10"/>
      <c r="E248" s="10"/>
      <c r="F248" s="10"/>
      <c r="G248" s="228"/>
      <c r="H248" s="229"/>
      <c r="I248" s="5"/>
      <c r="J248" s="10"/>
      <c r="K248" s="5"/>
      <c r="L248" s="5"/>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row>
    <row r="249" ht="15.75" customHeight="1">
      <c r="A249" s="10"/>
      <c r="B249" s="10"/>
      <c r="C249" s="227"/>
      <c r="D249" s="10"/>
      <c r="E249" s="10"/>
      <c r="F249" s="10"/>
      <c r="G249" s="228"/>
      <c r="H249" s="229"/>
      <c r="I249" s="5"/>
      <c r="J249" s="10"/>
      <c r="K249" s="5"/>
      <c r="L249" s="5"/>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row>
    <row r="250" ht="15.75" customHeight="1">
      <c r="A250" s="10"/>
      <c r="B250" s="10"/>
      <c r="C250" s="227"/>
      <c r="D250" s="10"/>
      <c r="E250" s="10"/>
      <c r="F250" s="10"/>
      <c r="G250" s="228"/>
      <c r="H250" s="229"/>
      <c r="I250" s="5"/>
      <c r="J250" s="10"/>
      <c r="K250" s="5"/>
      <c r="L250" s="5"/>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row>
    <row r="251" ht="15.75" customHeight="1">
      <c r="A251" s="10"/>
      <c r="B251" s="10"/>
      <c r="C251" s="227"/>
      <c r="D251" s="10"/>
      <c r="E251" s="10"/>
      <c r="F251" s="10"/>
      <c r="G251" s="228"/>
      <c r="H251" s="229"/>
      <c r="I251" s="5"/>
      <c r="J251" s="10"/>
      <c r="K251" s="5"/>
      <c r="L251" s="5"/>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row>
    <row r="252" ht="15.75" customHeight="1">
      <c r="A252" s="10"/>
      <c r="B252" s="10"/>
      <c r="C252" s="227"/>
      <c r="D252" s="10"/>
      <c r="E252" s="10"/>
      <c r="F252" s="10"/>
      <c r="G252" s="228"/>
      <c r="H252" s="229"/>
      <c r="I252" s="5"/>
      <c r="J252" s="10"/>
      <c r="K252" s="5"/>
      <c r="L252" s="5"/>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row>
    <row r="253" ht="15.75" customHeight="1">
      <c r="A253" s="10"/>
      <c r="B253" s="10"/>
      <c r="C253" s="227"/>
      <c r="D253" s="10"/>
      <c r="E253" s="10"/>
      <c r="F253" s="10"/>
      <c r="G253" s="228"/>
      <c r="H253" s="229"/>
      <c r="I253" s="5"/>
      <c r="J253" s="10"/>
      <c r="K253" s="5"/>
      <c r="L253" s="5"/>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row>
    <row r="254" ht="15.75" customHeight="1">
      <c r="A254" s="10"/>
      <c r="B254" s="10"/>
      <c r="C254" s="227"/>
      <c r="D254" s="10"/>
      <c r="E254" s="10"/>
      <c r="F254" s="10"/>
      <c r="G254" s="228"/>
      <c r="H254" s="229"/>
      <c r="I254" s="5"/>
      <c r="J254" s="10"/>
      <c r="K254" s="5"/>
      <c r="L254" s="5"/>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row>
    <row r="255" ht="15.75" customHeight="1">
      <c r="A255" s="10"/>
      <c r="B255" s="10"/>
      <c r="C255" s="227"/>
      <c r="D255" s="10"/>
      <c r="E255" s="10"/>
      <c r="F255" s="10"/>
      <c r="G255" s="228"/>
      <c r="H255" s="229"/>
      <c r="I255" s="5"/>
      <c r="J255" s="10"/>
      <c r="K255" s="5"/>
      <c r="L255" s="5"/>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row>
    <row r="256" ht="15.75" customHeight="1">
      <c r="A256" s="10"/>
      <c r="B256" s="10"/>
      <c r="C256" s="227"/>
      <c r="D256" s="10"/>
      <c r="E256" s="10"/>
      <c r="F256" s="10"/>
      <c r="G256" s="228"/>
      <c r="H256" s="229"/>
      <c r="I256" s="5"/>
      <c r="J256" s="10"/>
      <c r="K256" s="5"/>
      <c r="L256" s="5"/>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row>
    <row r="257" ht="15.75" customHeight="1">
      <c r="A257" s="10"/>
      <c r="B257" s="10"/>
      <c r="C257" s="227"/>
      <c r="D257" s="10"/>
      <c r="E257" s="10"/>
      <c r="F257" s="10"/>
      <c r="G257" s="228"/>
      <c r="H257" s="229"/>
      <c r="I257" s="5"/>
      <c r="J257" s="10"/>
      <c r="K257" s="5"/>
      <c r="L257" s="5"/>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row>
    <row r="258" ht="15.75" customHeight="1">
      <c r="A258" s="10"/>
      <c r="B258" s="10"/>
      <c r="C258" s="227"/>
      <c r="D258" s="10"/>
      <c r="E258" s="10"/>
      <c r="F258" s="10"/>
      <c r="G258" s="228"/>
      <c r="H258" s="229"/>
      <c r="I258" s="5"/>
      <c r="J258" s="10"/>
      <c r="K258" s="5"/>
      <c r="L258" s="5"/>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row>
    <row r="259" ht="15.75" customHeight="1">
      <c r="A259" s="10"/>
      <c r="B259" s="10"/>
      <c r="C259" s="227"/>
      <c r="D259" s="10"/>
      <c r="E259" s="10"/>
      <c r="F259" s="10"/>
      <c r="G259" s="228"/>
      <c r="H259" s="229"/>
      <c r="I259" s="5"/>
      <c r="J259" s="10"/>
      <c r="K259" s="5"/>
      <c r="L259" s="5"/>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row>
    <row r="260" ht="15.75" customHeight="1">
      <c r="A260" s="10"/>
      <c r="B260" s="10"/>
      <c r="C260" s="227"/>
      <c r="D260" s="10"/>
      <c r="E260" s="10"/>
      <c r="F260" s="10"/>
      <c r="G260" s="228"/>
      <c r="H260" s="229"/>
      <c r="I260" s="5"/>
      <c r="J260" s="10"/>
      <c r="K260" s="5"/>
      <c r="L260" s="5"/>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row>
    <row r="261" ht="15.75" customHeight="1">
      <c r="A261" s="10"/>
      <c r="B261" s="10"/>
      <c r="C261" s="227"/>
      <c r="D261" s="10"/>
      <c r="E261" s="10"/>
      <c r="F261" s="10"/>
      <c r="G261" s="228"/>
      <c r="H261" s="229"/>
      <c r="I261" s="5"/>
      <c r="J261" s="10"/>
      <c r="K261" s="5"/>
      <c r="L261" s="5"/>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row>
    <row r="262" ht="15.75" customHeight="1">
      <c r="A262" s="10"/>
      <c r="B262" s="10"/>
      <c r="C262" s="227"/>
      <c r="D262" s="10"/>
      <c r="E262" s="10"/>
      <c r="F262" s="10"/>
      <c r="G262" s="228"/>
      <c r="H262" s="229"/>
      <c r="I262" s="5"/>
      <c r="J262" s="10"/>
      <c r="K262" s="5"/>
      <c r="L262" s="5"/>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row>
    <row r="263" ht="15.75" customHeight="1">
      <c r="A263" s="10"/>
      <c r="B263" s="10"/>
      <c r="C263" s="227"/>
      <c r="D263" s="10"/>
      <c r="E263" s="10"/>
      <c r="F263" s="10"/>
      <c r="G263" s="228"/>
      <c r="H263" s="229"/>
      <c r="I263" s="5"/>
      <c r="J263" s="10"/>
      <c r="K263" s="5"/>
      <c r="L263" s="5"/>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row>
    <row r="264" ht="15.75" customHeight="1">
      <c r="A264" s="10"/>
      <c r="B264" s="10"/>
      <c r="C264" s="227"/>
      <c r="D264" s="10"/>
      <c r="E264" s="10"/>
      <c r="F264" s="10"/>
      <c r="G264" s="228"/>
      <c r="H264" s="229"/>
      <c r="I264" s="5"/>
      <c r="J264" s="10"/>
      <c r="K264" s="5"/>
      <c r="L264" s="5"/>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row>
    <row r="265" ht="15.75" customHeight="1">
      <c r="A265" s="10"/>
      <c r="B265" s="10"/>
      <c r="C265" s="227"/>
      <c r="D265" s="10"/>
      <c r="E265" s="10"/>
      <c r="F265" s="10"/>
      <c r="G265" s="228"/>
      <c r="H265" s="229"/>
      <c r="I265" s="5"/>
      <c r="J265" s="10"/>
      <c r="K265" s="5"/>
      <c r="L265" s="5"/>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row>
    <row r="266" ht="15.75" customHeight="1">
      <c r="A266" s="10"/>
      <c r="B266" s="10"/>
      <c r="C266" s="227"/>
      <c r="D266" s="10"/>
      <c r="E266" s="10"/>
      <c r="F266" s="10"/>
      <c r="G266" s="228"/>
      <c r="H266" s="229"/>
      <c r="I266" s="5"/>
      <c r="J266" s="10"/>
      <c r="K266" s="5"/>
      <c r="L266" s="5"/>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row>
    <row r="267" ht="15.75" customHeight="1">
      <c r="A267" s="10"/>
      <c r="B267" s="10"/>
      <c r="C267" s="227"/>
      <c r="D267" s="10"/>
      <c r="E267" s="10"/>
      <c r="F267" s="10"/>
      <c r="G267" s="228"/>
      <c r="H267" s="229"/>
      <c r="I267" s="5"/>
      <c r="J267" s="10"/>
      <c r="K267" s="5"/>
      <c r="L267" s="5"/>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row>
    <row r="268" ht="15.75" customHeight="1">
      <c r="A268" s="10"/>
      <c r="B268" s="10"/>
      <c r="C268" s="227"/>
      <c r="D268" s="10"/>
      <c r="E268" s="10"/>
      <c r="F268" s="10"/>
      <c r="G268" s="228"/>
      <c r="H268" s="229"/>
      <c r="I268" s="5"/>
      <c r="J268" s="10"/>
      <c r="K268" s="5"/>
      <c r="L268" s="5"/>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row>
    <row r="269" ht="15.75" customHeight="1">
      <c r="A269" s="10"/>
      <c r="B269" s="10"/>
      <c r="C269" s="227"/>
      <c r="D269" s="10"/>
      <c r="E269" s="10"/>
      <c r="F269" s="10"/>
      <c r="G269" s="228"/>
      <c r="H269" s="229"/>
      <c r="I269" s="5"/>
      <c r="J269" s="10"/>
      <c r="K269" s="5"/>
      <c r="L269" s="5"/>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row>
    <row r="270" ht="15.75" customHeight="1">
      <c r="A270" s="10"/>
      <c r="B270" s="10"/>
      <c r="C270" s="227"/>
      <c r="D270" s="10"/>
      <c r="E270" s="10"/>
      <c r="F270" s="10"/>
      <c r="G270" s="228"/>
      <c r="H270" s="229"/>
      <c r="I270" s="5"/>
      <c r="J270" s="10"/>
      <c r="K270" s="5"/>
      <c r="L270" s="5"/>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row>
    <row r="271" ht="15.75" customHeight="1">
      <c r="A271" s="10"/>
      <c r="B271" s="10"/>
      <c r="C271" s="227"/>
      <c r="D271" s="10"/>
      <c r="E271" s="10"/>
      <c r="F271" s="10"/>
      <c r="G271" s="228"/>
      <c r="H271" s="229"/>
      <c r="I271" s="5"/>
      <c r="J271" s="10"/>
      <c r="K271" s="5"/>
      <c r="L271" s="5"/>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row>
    <row r="272" ht="15.75" customHeight="1">
      <c r="A272" s="10"/>
      <c r="B272" s="10"/>
      <c r="C272" s="227"/>
      <c r="D272" s="10"/>
      <c r="E272" s="10"/>
      <c r="F272" s="10"/>
      <c r="G272" s="228"/>
      <c r="H272" s="229"/>
      <c r="I272" s="5"/>
      <c r="J272" s="10"/>
      <c r="K272" s="5"/>
      <c r="L272" s="5"/>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row>
    <row r="273" ht="15.75" customHeight="1">
      <c r="A273" s="10"/>
      <c r="B273" s="10"/>
      <c r="C273" s="227"/>
      <c r="D273" s="10"/>
      <c r="E273" s="10"/>
      <c r="F273" s="10"/>
      <c r="G273" s="228"/>
      <c r="H273" s="229"/>
      <c r="I273" s="5"/>
      <c r="J273" s="10"/>
      <c r="K273" s="5"/>
      <c r="L273" s="5"/>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row>
    <row r="274" ht="15.75" customHeight="1">
      <c r="A274" s="10"/>
      <c r="B274" s="10"/>
      <c r="C274" s="227"/>
      <c r="D274" s="10"/>
      <c r="E274" s="10"/>
      <c r="F274" s="10"/>
      <c r="G274" s="228"/>
      <c r="H274" s="229"/>
      <c r="I274" s="5"/>
      <c r="J274" s="10"/>
      <c r="K274" s="5"/>
      <c r="L274" s="5"/>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row>
    <row r="275" ht="15.75" customHeight="1">
      <c r="A275" s="10"/>
      <c r="B275" s="10"/>
      <c r="C275" s="227"/>
      <c r="D275" s="10"/>
      <c r="E275" s="10"/>
      <c r="F275" s="10"/>
      <c r="G275" s="228"/>
      <c r="H275" s="229"/>
      <c r="I275" s="5"/>
      <c r="J275" s="10"/>
      <c r="K275" s="5"/>
      <c r="L275" s="5"/>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row>
    <row r="276" ht="15.75" customHeight="1">
      <c r="A276" s="10"/>
      <c r="B276" s="10"/>
      <c r="C276" s="227"/>
      <c r="D276" s="10"/>
      <c r="E276" s="10"/>
      <c r="F276" s="10"/>
      <c r="G276" s="228"/>
      <c r="H276" s="229"/>
      <c r="I276" s="5"/>
      <c r="J276" s="10"/>
      <c r="K276" s="5"/>
      <c r="L276" s="5"/>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row>
    <row r="277" ht="15.75" customHeight="1">
      <c r="A277" s="10"/>
      <c r="B277" s="10"/>
      <c r="C277" s="227"/>
      <c r="D277" s="10"/>
      <c r="E277" s="10"/>
      <c r="F277" s="10"/>
      <c r="G277" s="228"/>
      <c r="H277" s="229"/>
      <c r="I277" s="5"/>
      <c r="J277" s="10"/>
      <c r="K277" s="5"/>
      <c r="L277" s="5"/>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row>
    <row r="278" ht="15.75" customHeight="1">
      <c r="A278" s="10"/>
      <c r="B278" s="10"/>
      <c r="C278" s="227"/>
      <c r="D278" s="10"/>
      <c r="E278" s="10"/>
      <c r="F278" s="10"/>
      <c r="G278" s="228"/>
      <c r="H278" s="229"/>
      <c r="I278" s="5"/>
      <c r="J278" s="10"/>
      <c r="K278" s="5"/>
      <c r="L278" s="5"/>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row>
    <row r="279" ht="15.75" customHeight="1">
      <c r="A279" s="10"/>
      <c r="B279" s="10"/>
      <c r="C279" s="227"/>
      <c r="D279" s="10"/>
      <c r="E279" s="10"/>
      <c r="F279" s="10"/>
      <c r="G279" s="228"/>
      <c r="H279" s="229"/>
      <c r="I279" s="5"/>
      <c r="J279" s="10"/>
      <c r="K279" s="5"/>
      <c r="L279" s="5"/>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row>
    <row r="280" ht="15.75" customHeight="1">
      <c r="A280" s="10"/>
      <c r="B280" s="10"/>
      <c r="C280" s="227"/>
      <c r="D280" s="10"/>
      <c r="E280" s="10"/>
      <c r="F280" s="10"/>
      <c r="G280" s="228"/>
      <c r="H280" s="229"/>
      <c r="I280" s="5"/>
      <c r="J280" s="10"/>
      <c r="K280" s="5"/>
      <c r="L280" s="5"/>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row>
    <row r="281" ht="15.75" customHeight="1">
      <c r="A281" s="10"/>
      <c r="B281" s="10"/>
      <c r="C281" s="227"/>
      <c r="D281" s="10"/>
      <c r="E281" s="10"/>
      <c r="F281" s="10"/>
      <c r="G281" s="228"/>
      <c r="H281" s="229"/>
      <c r="I281" s="5"/>
      <c r="J281" s="10"/>
      <c r="K281" s="5"/>
      <c r="L281" s="5"/>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row>
    <row r="282" ht="15.75" customHeight="1">
      <c r="A282" s="10"/>
      <c r="B282" s="10"/>
      <c r="C282" s="227"/>
      <c r="D282" s="10"/>
      <c r="E282" s="10"/>
      <c r="F282" s="10"/>
      <c r="G282" s="228"/>
      <c r="H282" s="229"/>
      <c r="I282" s="5"/>
      <c r="J282" s="10"/>
      <c r="K282" s="5"/>
      <c r="L282" s="5"/>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row>
    <row r="283" ht="15.75" customHeight="1">
      <c r="A283" s="10"/>
      <c r="B283" s="10"/>
      <c r="C283" s="227"/>
      <c r="D283" s="10"/>
      <c r="E283" s="10"/>
      <c r="F283" s="10"/>
      <c r="G283" s="228"/>
      <c r="H283" s="229"/>
      <c r="I283" s="5"/>
      <c r="J283" s="10"/>
      <c r="K283" s="5"/>
      <c r="L283" s="5"/>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row>
    <row r="284" ht="15.75" customHeight="1">
      <c r="A284" s="10"/>
      <c r="B284" s="10"/>
      <c r="C284" s="227"/>
      <c r="D284" s="10"/>
      <c r="E284" s="10"/>
      <c r="F284" s="10"/>
      <c r="G284" s="228"/>
      <c r="H284" s="229"/>
      <c r="I284" s="5"/>
      <c r="J284" s="10"/>
      <c r="K284" s="5"/>
      <c r="L284" s="5"/>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row>
    <row r="285" ht="15.75" customHeight="1">
      <c r="A285" s="10"/>
      <c r="B285" s="10"/>
      <c r="C285" s="227"/>
      <c r="D285" s="10"/>
      <c r="E285" s="10"/>
      <c r="F285" s="10"/>
      <c r="G285" s="228"/>
      <c r="H285" s="229"/>
      <c r="I285" s="5"/>
      <c r="J285" s="10"/>
      <c r="K285" s="5"/>
      <c r="L285" s="5"/>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row>
    <row r="286" ht="15.75" customHeight="1">
      <c r="A286" s="10"/>
      <c r="B286" s="10"/>
      <c r="C286" s="227"/>
      <c r="D286" s="10"/>
      <c r="E286" s="10"/>
      <c r="F286" s="10"/>
      <c r="G286" s="228"/>
      <c r="H286" s="229"/>
      <c r="I286" s="5"/>
      <c r="J286" s="10"/>
      <c r="K286" s="5"/>
      <c r="L286" s="5"/>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row>
    <row r="287" ht="15.75" customHeight="1">
      <c r="A287" s="10"/>
      <c r="B287" s="10"/>
      <c r="C287" s="227"/>
      <c r="D287" s="10"/>
      <c r="E287" s="10"/>
      <c r="F287" s="10"/>
      <c r="G287" s="228"/>
      <c r="H287" s="229"/>
      <c r="I287" s="5"/>
      <c r="J287" s="10"/>
      <c r="K287" s="5"/>
      <c r="L287" s="5"/>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row>
    <row r="288" ht="15.75" customHeight="1">
      <c r="A288" s="10"/>
      <c r="B288" s="10"/>
      <c r="C288" s="227"/>
      <c r="D288" s="10"/>
      <c r="E288" s="10"/>
      <c r="F288" s="10"/>
      <c r="G288" s="228"/>
      <c r="H288" s="229"/>
      <c r="I288" s="5"/>
      <c r="J288" s="10"/>
      <c r="K288" s="5"/>
      <c r="L288" s="5"/>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row>
    <row r="289" ht="15.75" customHeight="1">
      <c r="A289" s="10"/>
      <c r="B289" s="10"/>
      <c r="C289" s="227"/>
      <c r="D289" s="10"/>
      <c r="E289" s="10"/>
      <c r="F289" s="10"/>
      <c r="G289" s="228"/>
      <c r="H289" s="229"/>
      <c r="I289" s="5"/>
      <c r="J289" s="10"/>
      <c r="K289" s="5"/>
      <c r="L289" s="5"/>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row>
    <row r="290" ht="15.75" customHeight="1">
      <c r="A290" s="10"/>
      <c r="B290" s="10"/>
      <c r="C290" s="227"/>
      <c r="D290" s="10"/>
      <c r="E290" s="10"/>
      <c r="F290" s="10"/>
      <c r="G290" s="228"/>
      <c r="H290" s="229"/>
      <c r="I290" s="5"/>
      <c r="J290" s="10"/>
      <c r="K290" s="5"/>
      <c r="L290" s="5"/>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row>
    <row r="291" ht="15.75" customHeight="1">
      <c r="A291" s="10"/>
      <c r="B291" s="10"/>
      <c r="C291" s="227"/>
      <c r="D291" s="10"/>
      <c r="E291" s="10"/>
      <c r="F291" s="10"/>
      <c r="G291" s="228"/>
      <c r="H291" s="229"/>
      <c r="I291" s="5"/>
      <c r="J291" s="10"/>
      <c r="K291" s="5"/>
      <c r="L291" s="5"/>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row>
    <row r="292" ht="15.75" customHeight="1">
      <c r="A292" s="10"/>
      <c r="B292" s="10"/>
      <c r="C292" s="227"/>
      <c r="D292" s="10"/>
      <c r="E292" s="10"/>
      <c r="F292" s="10"/>
      <c r="G292" s="228"/>
      <c r="H292" s="229"/>
      <c r="I292" s="5"/>
      <c r="J292" s="10"/>
      <c r="K292" s="5"/>
      <c r="L292" s="5"/>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row>
    <row r="293" ht="15.75" customHeight="1">
      <c r="A293" s="10"/>
      <c r="B293" s="10"/>
      <c r="C293" s="227"/>
      <c r="D293" s="10"/>
      <c r="E293" s="10"/>
      <c r="F293" s="10"/>
      <c r="G293" s="228"/>
      <c r="H293" s="229"/>
      <c r="I293" s="5"/>
      <c r="J293" s="10"/>
      <c r="K293" s="5"/>
      <c r="L293" s="5"/>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row>
    <row r="294" ht="15.75" customHeight="1">
      <c r="A294" s="10"/>
      <c r="B294" s="10"/>
      <c r="C294" s="227"/>
      <c r="D294" s="10"/>
      <c r="E294" s="10"/>
      <c r="F294" s="10"/>
      <c r="G294" s="228"/>
      <c r="H294" s="229"/>
      <c r="I294" s="5"/>
      <c r="J294" s="10"/>
      <c r="K294" s="5"/>
      <c r="L294" s="5"/>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row>
    <row r="295" ht="15.75" customHeight="1">
      <c r="A295" s="10"/>
      <c r="B295" s="10"/>
      <c r="C295" s="227"/>
      <c r="D295" s="10"/>
      <c r="E295" s="10"/>
      <c r="F295" s="10"/>
      <c r="G295" s="228"/>
      <c r="H295" s="229"/>
      <c r="I295" s="5"/>
      <c r="J295" s="10"/>
      <c r="K295" s="5"/>
      <c r="L295" s="5"/>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row>
    <row r="296" ht="15.75" customHeight="1">
      <c r="A296" s="10"/>
      <c r="B296" s="10"/>
      <c r="C296" s="227"/>
      <c r="D296" s="10"/>
      <c r="E296" s="10"/>
      <c r="F296" s="10"/>
      <c r="G296" s="228"/>
      <c r="H296" s="229"/>
      <c r="I296" s="5"/>
      <c r="J296" s="10"/>
      <c r="K296" s="5"/>
      <c r="L296" s="5"/>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row>
    <row r="297" ht="15.75" customHeight="1">
      <c r="A297" s="10"/>
      <c r="B297" s="10"/>
      <c r="C297" s="227"/>
      <c r="D297" s="10"/>
      <c r="E297" s="10"/>
      <c r="F297" s="10"/>
      <c r="G297" s="228"/>
      <c r="H297" s="229"/>
      <c r="I297" s="5"/>
      <c r="J297" s="10"/>
      <c r="K297" s="5"/>
      <c r="L297" s="5"/>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row>
    <row r="298" ht="15.75" customHeight="1">
      <c r="A298" s="10"/>
      <c r="B298" s="10"/>
      <c r="C298" s="227"/>
      <c r="D298" s="10"/>
      <c r="E298" s="10"/>
      <c r="F298" s="10"/>
      <c r="G298" s="228"/>
      <c r="H298" s="229"/>
      <c r="I298" s="5"/>
      <c r="J298" s="10"/>
      <c r="K298" s="5"/>
      <c r="L298" s="5"/>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row>
    <row r="299" ht="15.75" customHeight="1">
      <c r="A299" s="10"/>
      <c r="B299" s="10"/>
      <c r="C299" s="227"/>
      <c r="D299" s="10"/>
      <c r="E299" s="10"/>
      <c r="F299" s="10"/>
      <c r="G299" s="228"/>
      <c r="H299" s="229"/>
      <c r="I299" s="5"/>
      <c r="J299" s="10"/>
      <c r="K299" s="5"/>
      <c r="L299" s="5"/>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row>
    <row r="300" ht="15.75" customHeight="1">
      <c r="A300" s="10"/>
      <c r="B300" s="10"/>
      <c r="C300" s="227"/>
      <c r="D300" s="10"/>
      <c r="E300" s="10"/>
      <c r="F300" s="10"/>
      <c r="G300" s="228"/>
      <c r="H300" s="229"/>
      <c r="I300" s="5"/>
      <c r="J300" s="10"/>
      <c r="K300" s="5"/>
      <c r="L300" s="5"/>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row>
    <row r="301" ht="15.75" customHeight="1">
      <c r="A301" s="10"/>
      <c r="B301" s="10"/>
      <c r="C301" s="227"/>
      <c r="D301" s="10"/>
      <c r="E301" s="10"/>
      <c r="F301" s="10"/>
      <c r="G301" s="228"/>
      <c r="H301" s="229"/>
      <c r="I301" s="5"/>
      <c r="J301" s="10"/>
      <c r="K301" s="5"/>
      <c r="L301" s="5"/>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row>
    <row r="302" ht="15.75" customHeight="1">
      <c r="A302" s="10"/>
      <c r="B302" s="10"/>
      <c r="C302" s="227"/>
      <c r="D302" s="10"/>
      <c r="E302" s="10"/>
      <c r="F302" s="10"/>
      <c r="G302" s="228"/>
      <c r="H302" s="229"/>
      <c r="I302" s="5"/>
      <c r="J302" s="10"/>
      <c r="K302" s="5"/>
      <c r="L302" s="5"/>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row>
    <row r="303" ht="15.75" customHeight="1">
      <c r="A303" s="10"/>
      <c r="B303" s="10"/>
      <c r="C303" s="227"/>
      <c r="D303" s="10"/>
      <c r="E303" s="10"/>
      <c r="F303" s="10"/>
      <c r="G303" s="228"/>
      <c r="H303" s="229"/>
      <c r="I303" s="5"/>
      <c r="J303" s="10"/>
      <c r="K303" s="5"/>
      <c r="L303" s="5"/>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row>
    <row r="304" ht="15.75" customHeight="1">
      <c r="A304" s="10"/>
      <c r="B304" s="10"/>
      <c r="C304" s="227"/>
      <c r="D304" s="10"/>
      <c r="E304" s="10"/>
      <c r="F304" s="10"/>
      <c r="G304" s="228"/>
      <c r="H304" s="229"/>
      <c r="I304" s="5"/>
      <c r="J304" s="10"/>
      <c r="K304" s="5"/>
      <c r="L304" s="5"/>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row>
    <row r="305" ht="15.75" customHeight="1">
      <c r="A305" s="10"/>
      <c r="B305" s="10"/>
      <c r="C305" s="227"/>
      <c r="D305" s="10"/>
      <c r="E305" s="10"/>
      <c r="F305" s="10"/>
      <c r="G305" s="228"/>
      <c r="H305" s="229"/>
      <c r="I305" s="5"/>
      <c r="J305" s="10"/>
      <c r="K305" s="5"/>
      <c r="L305" s="5"/>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row>
    <row r="306" ht="15.75" customHeight="1">
      <c r="A306" s="10"/>
      <c r="B306" s="10"/>
      <c r="C306" s="227"/>
      <c r="D306" s="10"/>
      <c r="E306" s="10"/>
      <c r="F306" s="10"/>
      <c r="G306" s="228"/>
      <c r="H306" s="229"/>
      <c r="I306" s="5"/>
      <c r="J306" s="10"/>
      <c r="K306" s="5"/>
      <c r="L306" s="5"/>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row>
    <row r="307" ht="15.75" customHeight="1">
      <c r="A307" s="10"/>
      <c r="B307" s="10"/>
      <c r="C307" s="227"/>
      <c r="D307" s="10"/>
      <c r="E307" s="10"/>
      <c r="F307" s="10"/>
      <c r="G307" s="228"/>
      <c r="H307" s="229"/>
      <c r="I307" s="5"/>
      <c r="J307" s="10"/>
      <c r="K307" s="5"/>
      <c r="L307" s="5"/>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row>
    <row r="308" ht="15.75" customHeight="1">
      <c r="A308" s="10"/>
      <c r="B308" s="10"/>
      <c r="C308" s="227"/>
      <c r="D308" s="10"/>
      <c r="E308" s="10"/>
      <c r="F308" s="10"/>
      <c r="G308" s="228"/>
      <c r="H308" s="229"/>
      <c r="I308" s="5"/>
      <c r="J308" s="10"/>
      <c r="K308" s="5"/>
      <c r="L308" s="5"/>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row>
    <row r="309" ht="15.75" customHeight="1">
      <c r="A309" s="10"/>
      <c r="B309" s="10"/>
      <c r="C309" s="227"/>
      <c r="D309" s="10"/>
      <c r="E309" s="10"/>
      <c r="F309" s="10"/>
      <c r="G309" s="228"/>
      <c r="H309" s="229"/>
      <c r="I309" s="5"/>
      <c r="J309" s="10"/>
      <c r="K309" s="5"/>
      <c r="L309" s="5"/>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row>
    <row r="310" ht="15.75" customHeight="1">
      <c r="A310" s="10"/>
      <c r="B310" s="10"/>
      <c r="C310" s="227"/>
      <c r="D310" s="10"/>
      <c r="E310" s="10"/>
      <c r="F310" s="10"/>
      <c r="G310" s="228"/>
      <c r="H310" s="229"/>
      <c r="I310" s="5"/>
      <c r="J310" s="10"/>
      <c r="K310" s="5"/>
      <c r="L310" s="5"/>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row>
    <row r="311" ht="15.75" customHeight="1">
      <c r="A311" s="10"/>
      <c r="B311" s="10"/>
      <c r="C311" s="227"/>
      <c r="D311" s="10"/>
      <c r="E311" s="10"/>
      <c r="F311" s="10"/>
      <c r="G311" s="228"/>
      <c r="H311" s="229"/>
      <c r="I311" s="5"/>
      <c r="J311" s="10"/>
      <c r="K311" s="5"/>
      <c r="L311" s="5"/>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row>
    <row r="312" ht="15.75" customHeight="1">
      <c r="A312" s="10"/>
      <c r="B312" s="10"/>
      <c r="C312" s="227"/>
      <c r="D312" s="10"/>
      <c r="E312" s="10"/>
      <c r="F312" s="10"/>
      <c r="G312" s="228"/>
      <c r="H312" s="229"/>
      <c r="I312" s="5"/>
      <c r="J312" s="10"/>
      <c r="K312" s="5"/>
      <c r="L312" s="5"/>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row>
    <row r="313" ht="15.75" customHeight="1">
      <c r="A313" s="10"/>
      <c r="B313" s="10"/>
      <c r="C313" s="227"/>
      <c r="D313" s="10"/>
      <c r="E313" s="10"/>
      <c r="F313" s="10"/>
      <c r="G313" s="228"/>
      <c r="H313" s="229"/>
      <c r="I313" s="5"/>
      <c r="J313" s="10"/>
      <c r="K313" s="5"/>
      <c r="L313" s="5"/>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row>
    <row r="314" ht="15.75" customHeight="1">
      <c r="A314" s="10"/>
      <c r="B314" s="10"/>
      <c r="C314" s="227"/>
      <c r="D314" s="10"/>
      <c r="E314" s="10"/>
      <c r="F314" s="10"/>
      <c r="G314" s="228"/>
      <c r="H314" s="229"/>
      <c r="I314" s="5"/>
      <c r="J314" s="10"/>
      <c r="K314" s="5"/>
      <c r="L314" s="5"/>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row>
    <row r="315" ht="15.75" customHeight="1">
      <c r="A315" s="10"/>
      <c r="B315" s="10"/>
      <c r="C315" s="227"/>
      <c r="D315" s="10"/>
      <c r="E315" s="10"/>
      <c r="F315" s="10"/>
      <c r="G315" s="228"/>
      <c r="H315" s="229"/>
      <c r="I315" s="5"/>
      <c r="J315" s="10"/>
      <c r="K315" s="5"/>
      <c r="L315" s="5"/>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row>
    <row r="316" ht="15.75" customHeight="1">
      <c r="A316" s="10"/>
      <c r="B316" s="10"/>
      <c r="C316" s="227"/>
      <c r="D316" s="10"/>
      <c r="E316" s="10"/>
      <c r="F316" s="10"/>
      <c r="G316" s="228"/>
      <c r="H316" s="229"/>
      <c r="I316" s="5"/>
      <c r="J316" s="10"/>
      <c r="K316" s="5"/>
      <c r="L316" s="5"/>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row>
    <row r="317" ht="15.75" customHeight="1">
      <c r="A317" s="10"/>
      <c r="B317" s="10"/>
      <c r="C317" s="227"/>
      <c r="D317" s="10"/>
      <c r="E317" s="10"/>
      <c r="F317" s="10"/>
      <c r="G317" s="228"/>
      <c r="H317" s="229"/>
      <c r="I317" s="5"/>
      <c r="J317" s="10"/>
      <c r="K317" s="5"/>
      <c r="L317" s="5"/>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row>
    <row r="318" ht="15.75" customHeight="1">
      <c r="A318" s="10"/>
      <c r="B318" s="10"/>
      <c r="C318" s="227"/>
      <c r="D318" s="10"/>
      <c r="E318" s="10"/>
      <c r="F318" s="10"/>
      <c r="G318" s="228"/>
      <c r="H318" s="229"/>
      <c r="I318" s="5"/>
      <c r="J318" s="10"/>
      <c r="K318" s="5"/>
      <c r="L318" s="5"/>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row>
    <row r="319" ht="15.75" customHeight="1">
      <c r="A319" s="10"/>
      <c r="B319" s="10"/>
      <c r="C319" s="227"/>
      <c r="D319" s="10"/>
      <c r="E319" s="10"/>
      <c r="F319" s="10"/>
      <c r="G319" s="228"/>
      <c r="H319" s="229"/>
      <c r="I319" s="5"/>
      <c r="J319" s="10"/>
      <c r="K319" s="5"/>
      <c r="L319" s="5"/>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row>
    <row r="320" ht="15.75" customHeight="1">
      <c r="A320" s="10"/>
      <c r="B320" s="10"/>
      <c r="C320" s="227"/>
      <c r="D320" s="10"/>
      <c r="E320" s="10"/>
      <c r="F320" s="10"/>
      <c r="G320" s="228"/>
      <c r="H320" s="229"/>
      <c r="I320" s="5"/>
      <c r="J320" s="10"/>
      <c r="K320" s="5"/>
      <c r="L320" s="5"/>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row>
    <row r="321" ht="15.75" customHeight="1">
      <c r="A321" s="10"/>
      <c r="B321" s="10"/>
      <c r="C321" s="227"/>
      <c r="D321" s="10"/>
      <c r="E321" s="10"/>
      <c r="F321" s="10"/>
      <c r="G321" s="228"/>
      <c r="H321" s="229"/>
      <c r="I321" s="5"/>
      <c r="J321" s="10"/>
      <c r="K321" s="5"/>
      <c r="L321" s="5"/>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row>
    <row r="322" ht="15.75" customHeight="1">
      <c r="A322" s="10"/>
      <c r="B322" s="10"/>
      <c r="C322" s="227"/>
      <c r="D322" s="10"/>
      <c r="E322" s="10"/>
      <c r="F322" s="10"/>
      <c r="G322" s="228"/>
      <c r="H322" s="229"/>
      <c r="I322" s="5"/>
      <c r="J322" s="10"/>
      <c r="K322" s="5"/>
      <c r="L322" s="5"/>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row>
    <row r="323" ht="15.75" customHeight="1">
      <c r="A323" s="10"/>
      <c r="B323" s="10"/>
      <c r="C323" s="227"/>
      <c r="D323" s="10"/>
      <c r="E323" s="10"/>
      <c r="F323" s="10"/>
      <c r="G323" s="228"/>
      <c r="H323" s="229"/>
      <c r="I323" s="5"/>
      <c r="J323" s="10"/>
      <c r="K323" s="5"/>
      <c r="L323" s="5"/>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row>
    <row r="324" ht="15.75" customHeight="1">
      <c r="A324" s="10"/>
      <c r="B324" s="10"/>
      <c r="C324" s="227"/>
      <c r="D324" s="10"/>
      <c r="E324" s="10"/>
      <c r="F324" s="10"/>
      <c r="G324" s="228"/>
      <c r="H324" s="229"/>
      <c r="I324" s="5"/>
      <c r="J324" s="10"/>
      <c r="K324" s="5"/>
      <c r="L324" s="5"/>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row>
    <row r="325" ht="15.75" customHeight="1">
      <c r="A325" s="10"/>
      <c r="B325" s="10"/>
      <c r="C325" s="227"/>
      <c r="D325" s="10"/>
      <c r="E325" s="10"/>
      <c r="F325" s="10"/>
      <c r="G325" s="228"/>
      <c r="H325" s="229"/>
      <c r="I325" s="5"/>
      <c r="J325" s="10"/>
      <c r="K325" s="5"/>
      <c r="L325" s="5"/>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row>
    <row r="326" ht="15.75" customHeight="1">
      <c r="A326" s="10"/>
      <c r="B326" s="10"/>
      <c r="C326" s="227"/>
      <c r="D326" s="10"/>
      <c r="E326" s="10"/>
      <c r="F326" s="10"/>
      <c r="G326" s="228"/>
      <c r="H326" s="229"/>
      <c r="I326" s="5"/>
      <c r="J326" s="10"/>
      <c r="K326" s="5"/>
      <c r="L326" s="5"/>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row>
    <row r="327" ht="15.75" customHeight="1">
      <c r="A327" s="10"/>
      <c r="B327" s="10"/>
      <c r="C327" s="227"/>
      <c r="D327" s="10"/>
      <c r="E327" s="10"/>
      <c r="F327" s="10"/>
      <c r="G327" s="228"/>
      <c r="H327" s="229"/>
      <c r="I327" s="5"/>
      <c r="J327" s="10"/>
      <c r="K327" s="5"/>
      <c r="L327" s="5"/>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row>
    <row r="328" ht="15.75" customHeight="1">
      <c r="A328" s="10"/>
      <c r="B328" s="10"/>
      <c r="C328" s="227"/>
      <c r="D328" s="10"/>
      <c r="E328" s="10"/>
      <c r="F328" s="10"/>
      <c r="G328" s="228"/>
      <c r="H328" s="229"/>
      <c r="I328" s="5"/>
      <c r="J328" s="10"/>
      <c r="K328" s="5"/>
      <c r="L328" s="5"/>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row>
    <row r="329" ht="15.75" customHeight="1">
      <c r="A329" s="10"/>
      <c r="B329" s="10"/>
      <c r="C329" s="227"/>
      <c r="D329" s="10"/>
      <c r="E329" s="10"/>
      <c r="F329" s="10"/>
      <c r="G329" s="228"/>
      <c r="H329" s="229"/>
      <c r="I329" s="5"/>
      <c r="J329" s="10"/>
      <c r="K329" s="5"/>
      <c r="L329" s="5"/>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row>
    <row r="330" ht="15.75" customHeight="1">
      <c r="A330" s="10"/>
      <c r="B330" s="10"/>
      <c r="C330" s="227"/>
      <c r="D330" s="10"/>
      <c r="E330" s="10"/>
      <c r="F330" s="10"/>
      <c r="G330" s="228"/>
      <c r="H330" s="229"/>
      <c r="I330" s="5"/>
      <c r="J330" s="10"/>
      <c r="K330" s="5"/>
      <c r="L330" s="5"/>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row>
    <row r="331" ht="15.75" customHeight="1">
      <c r="A331" s="10"/>
      <c r="B331" s="10"/>
      <c r="C331" s="227"/>
      <c r="D331" s="10"/>
      <c r="E331" s="10"/>
      <c r="F331" s="10"/>
      <c r="G331" s="228"/>
      <c r="H331" s="229"/>
      <c r="I331" s="5"/>
      <c r="J331" s="10"/>
      <c r="K331" s="5"/>
      <c r="L331" s="5"/>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row>
    <row r="332" ht="15.75" customHeight="1">
      <c r="A332" s="10"/>
      <c r="B332" s="10"/>
      <c r="C332" s="227"/>
      <c r="D332" s="10"/>
      <c r="E332" s="10"/>
      <c r="F332" s="10"/>
      <c r="G332" s="228"/>
      <c r="H332" s="229"/>
      <c r="I332" s="5"/>
      <c r="J332" s="10"/>
      <c r="K332" s="5"/>
      <c r="L332" s="5"/>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row>
    <row r="333" ht="15.75" customHeight="1">
      <c r="A333" s="10"/>
      <c r="B333" s="10"/>
      <c r="C333" s="227"/>
      <c r="D333" s="10"/>
      <c r="E333" s="10"/>
      <c r="F333" s="10"/>
      <c r="G333" s="228"/>
      <c r="H333" s="229"/>
      <c r="I333" s="5"/>
      <c r="J333" s="10"/>
      <c r="K333" s="5"/>
      <c r="L333" s="5"/>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row>
    <row r="334" ht="15.75" customHeight="1">
      <c r="A334" s="10"/>
      <c r="B334" s="10"/>
      <c r="C334" s="227"/>
      <c r="D334" s="10"/>
      <c r="E334" s="10"/>
      <c r="F334" s="10"/>
      <c r="G334" s="228"/>
      <c r="H334" s="229"/>
      <c r="I334" s="5"/>
      <c r="J334" s="10"/>
      <c r="K334" s="5"/>
      <c r="L334" s="5"/>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row>
    <row r="335" ht="15.75" customHeight="1">
      <c r="A335" s="10"/>
      <c r="B335" s="10"/>
      <c r="C335" s="227"/>
      <c r="D335" s="10"/>
      <c r="E335" s="10"/>
      <c r="F335" s="10"/>
      <c r="G335" s="228"/>
      <c r="H335" s="229"/>
      <c r="I335" s="5"/>
      <c r="J335" s="10"/>
      <c r="K335" s="5"/>
      <c r="L335" s="5"/>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row>
    <row r="336" ht="15.75" customHeight="1">
      <c r="A336" s="10"/>
      <c r="B336" s="10"/>
      <c r="C336" s="227"/>
      <c r="D336" s="10"/>
      <c r="E336" s="10"/>
      <c r="F336" s="10"/>
      <c r="G336" s="228"/>
      <c r="H336" s="229"/>
      <c r="I336" s="5"/>
      <c r="J336" s="10"/>
      <c r="K336" s="5"/>
      <c r="L336" s="5"/>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row>
    <row r="337" ht="15.75" customHeight="1">
      <c r="A337" s="10"/>
      <c r="B337" s="10"/>
      <c r="C337" s="227"/>
      <c r="D337" s="10"/>
      <c r="E337" s="10"/>
      <c r="F337" s="10"/>
      <c r="G337" s="228"/>
      <c r="H337" s="229"/>
      <c r="I337" s="5"/>
      <c r="J337" s="10"/>
      <c r="K337" s="5"/>
      <c r="L337" s="5"/>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row>
    <row r="338" ht="15.75" customHeight="1">
      <c r="A338" s="10"/>
      <c r="B338" s="10"/>
      <c r="C338" s="227"/>
      <c r="D338" s="10"/>
      <c r="E338" s="10"/>
      <c r="F338" s="10"/>
      <c r="G338" s="228"/>
      <c r="H338" s="229"/>
      <c r="I338" s="5"/>
      <c r="J338" s="10"/>
      <c r="K338" s="5"/>
      <c r="L338" s="5"/>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row>
    <row r="339" ht="15.75" customHeight="1">
      <c r="A339" s="10"/>
      <c r="B339" s="10"/>
      <c r="C339" s="227"/>
      <c r="D339" s="10"/>
      <c r="E339" s="10"/>
      <c r="F339" s="10"/>
      <c r="G339" s="228"/>
      <c r="H339" s="229"/>
      <c r="I339" s="5"/>
      <c r="J339" s="10"/>
      <c r="K339" s="5"/>
      <c r="L339" s="5"/>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row>
    <row r="340" ht="15.75" customHeight="1">
      <c r="A340" s="10"/>
      <c r="B340" s="10"/>
      <c r="C340" s="227"/>
      <c r="D340" s="10"/>
      <c r="E340" s="10"/>
      <c r="F340" s="10"/>
      <c r="G340" s="228"/>
      <c r="H340" s="229"/>
      <c r="I340" s="5"/>
      <c r="J340" s="10"/>
      <c r="K340" s="5"/>
      <c r="L340" s="5"/>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row>
    <row r="341" ht="15.75" customHeight="1">
      <c r="A341" s="10"/>
      <c r="B341" s="10"/>
      <c r="C341" s="227"/>
      <c r="D341" s="10"/>
      <c r="E341" s="10"/>
      <c r="F341" s="10"/>
      <c r="G341" s="228"/>
      <c r="H341" s="229"/>
      <c r="I341" s="5"/>
      <c r="J341" s="10"/>
      <c r="K341" s="5"/>
      <c r="L341" s="5"/>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row>
    <row r="342" ht="15.75" customHeight="1">
      <c r="A342" s="10"/>
      <c r="B342" s="10"/>
      <c r="C342" s="227"/>
      <c r="D342" s="10"/>
      <c r="E342" s="10"/>
      <c r="F342" s="10"/>
      <c r="G342" s="228"/>
      <c r="H342" s="229"/>
      <c r="I342" s="5"/>
      <c r="J342" s="10"/>
      <c r="K342" s="5"/>
      <c r="L342" s="5"/>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row>
    <row r="343" ht="15.75" customHeight="1">
      <c r="A343" s="10"/>
      <c r="B343" s="10"/>
      <c r="C343" s="227"/>
      <c r="D343" s="10"/>
      <c r="E343" s="10"/>
      <c r="F343" s="10"/>
      <c r="G343" s="228"/>
      <c r="H343" s="229"/>
      <c r="I343" s="5"/>
      <c r="J343" s="10"/>
      <c r="K343" s="5"/>
      <c r="L343" s="5"/>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row>
    <row r="344" ht="15.75" customHeight="1">
      <c r="A344" s="10"/>
      <c r="B344" s="10"/>
      <c r="C344" s="227"/>
      <c r="D344" s="10"/>
      <c r="E344" s="10"/>
      <c r="F344" s="10"/>
      <c r="G344" s="228"/>
      <c r="H344" s="229"/>
      <c r="I344" s="5"/>
      <c r="J344" s="10"/>
      <c r="K344" s="5"/>
      <c r="L344" s="5"/>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row>
    <row r="345" ht="15.75" customHeight="1">
      <c r="A345" s="10"/>
      <c r="B345" s="10"/>
      <c r="C345" s="227"/>
      <c r="D345" s="10"/>
      <c r="E345" s="10"/>
      <c r="F345" s="10"/>
      <c r="G345" s="228"/>
      <c r="H345" s="229"/>
      <c r="I345" s="5"/>
      <c r="J345" s="10"/>
      <c r="K345" s="5"/>
      <c r="L345" s="5"/>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row>
    <row r="346" ht="15.75" customHeight="1">
      <c r="A346" s="10"/>
      <c r="B346" s="10"/>
      <c r="C346" s="227"/>
      <c r="D346" s="10"/>
      <c r="E346" s="10"/>
      <c r="F346" s="10"/>
      <c r="G346" s="228"/>
      <c r="H346" s="229"/>
      <c r="I346" s="5"/>
      <c r="J346" s="10"/>
      <c r="K346" s="5"/>
      <c r="L346" s="5"/>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row>
    <row r="347" ht="15.75" customHeight="1">
      <c r="A347" s="10"/>
      <c r="B347" s="10"/>
      <c r="C347" s="227"/>
      <c r="D347" s="10"/>
      <c r="E347" s="10"/>
      <c r="F347" s="10"/>
      <c r="G347" s="228"/>
      <c r="H347" s="229"/>
      <c r="I347" s="5"/>
      <c r="J347" s="10"/>
      <c r="K347" s="5"/>
      <c r="L347" s="5"/>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row>
    <row r="348" ht="15.75" customHeight="1">
      <c r="A348" s="10"/>
      <c r="B348" s="10"/>
      <c r="C348" s="227"/>
      <c r="D348" s="10"/>
      <c r="E348" s="10"/>
      <c r="F348" s="10"/>
      <c r="G348" s="228"/>
      <c r="H348" s="229"/>
      <c r="I348" s="5"/>
      <c r="J348" s="10"/>
      <c r="K348" s="5"/>
      <c r="L348" s="5"/>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row>
    <row r="349" ht="15.75" customHeight="1">
      <c r="A349" s="10"/>
      <c r="B349" s="10"/>
      <c r="C349" s="227"/>
      <c r="D349" s="10"/>
      <c r="E349" s="10"/>
      <c r="F349" s="10"/>
      <c r="G349" s="228"/>
      <c r="H349" s="229"/>
      <c r="I349" s="5"/>
      <c r="J349" s="10"/>
      <c r="K349" s="5"/>
      <c r="L349" s="5"/>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row>
    <row r="350" ht="15.75" customHeight="1">
      <c r="A350" s="10"/>
      <c r="B350" s="10"/>
      <c r="C350" s="227"/>
      <c r="D350" s="10"/>
      <c r="E350" s="10"/>
      <c r="F350" s="10"/>
      <c r="G350" s="228"/>
      <c r="H350" s="229"/>
      <c r="I350" s="5"/>
      <c r="J350" s="10"/>
      <c r="K350" s="5"/>
      <c r="L350" s="5"/>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row>
    <row r="351" ht="15.75" customHeight="1">
      <c r="A351" s="10"/>
      <c r="B351" s="10"/>
      <c r="C351" s="227"/>
      <c r="D351" s="10"/>
      <c r="E351" s="10"/>
      <c r="F351" s="10"/>
      <c r="G351" s="228"/>
      <c r="H351" s="229"/>
      <c r="I351" s="5"/>
      <c r="J351" s="10"/>
      <c r="K351" s="5"/>
      <c r="L351" s="5"/>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row>
    <row r="352" ht="15.75" customHeight="1">
      <c r="A352" s="10"/>
      <c r="B352" s="10"/>
      <c r="C352" s="227"/>
      <c r="D352" s="10"/>
      <c r="E352" s="10"/>
      <c r="F352" s="10"/>
      <c r="G352" s="228"/>
      <c r="H352" s="229"/>
      <c r="I352" s="5"/>
      <c r="J352" s="10"/>
      <c r="K352" s="5"/>
      <c r="L352" s="5"/>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row>
    <row r="353" ht="15.75" customHeight="1">
      <c r="A353" s="10"/>
      <c r="B353" s="10"/>
      <c r="C353" s="227"/>
      <c r="D353" s="10"/>
      <c r="E353" s="10"/>
      <c r="F353" s="10"/>
      <c r="G353" s="228"/>
      <c r="H353" s="229"/>
      <c r="I353" s="5"/>
      <c r="J353" s="10"/>
      <c r="K353" s="5"/>
      <c r="L353" s="5"/>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row>
    <row r="354" ht="15.75" customHeight="1">
      <c r="A354" s="10"/>
      <c r="B354" s="10"/>
      <c r="C354" s="227"/>
      <c r="D354" s="10"/>
      <c r="E354" s="10"/>
      <c r="F354" s="10"/>
      <c r="G354" s="228"/>
      <c r="H354" s="229"/>
      <c r="I354" s="5"/>
      <c r="J354" s="10"/>
      <c r="K354" s="5"/>
      <c r="L354" s="5"/>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row>
    <row r="355" ht="15.75" customHeight="1">
      <c r="A355" s="10"/>
      <c r="B355" s="10"/>
      <c r="C355" s="227"/>
      <c r="D355" s="10"/>
      <c r="E355" s="10"/>
      <c r="F355" s="10"/>
      <c r="G355" s="228"/>
      <c r="H355" s="229"/>
      <c r="I355" s="5"/>
      <c r="J355" s="10"/>
      <c r="K355" s="5"/>
      <c r="L355" s="5"/>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row>
    <row r="356" ht="15.75" customHeight="1">
      <c r="A356" s="10"/>
      <c r="B356" s="10"/>
      <c r="C356" s="227"/>
      <c r="D356" s="10"/>
      <c r="E356" s="10"/>
      <c r="F356" s="10"/>
      <c r="G356" s="228"/>
      <c r="H356" s="229"/>
      <c r="I356" s="5"/>
      <c r="J356" s="10"/>
      <c r="K356" s="5"/>
      <c r="L356" s="5"/>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row>
    <row r="357" ht="15.75" customHeight="1">
      <c r="A357" s="10"/>
      <c r="B357" s="10"/>
      <c r="C357" s="227"/>
      <c r="D357" s="10"/>
      <c r="E357" s="10"/>
      <c r="F357" s="10"/>
      <c r="G357" s="228"/>
      <c r="H357" s="229"/>
      <c r="I357" s="5"/>
      <c r="J357" s="10"/>
      <c r="K357" s="5"/>
      <c r="L357" s="5"/>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row>
    <row r="358" ht="15.75" customHeight="1">
      <c r="A358" s="10"/>
      <c r="B358" s="10"/>
      <c r="C358" s="227"/>
      <c r="D358" s="10"/>
      <c r="E358" s="10"/>
      <c r="F358" s="10"/>
      <c r="G358" s="228"/>
      <c r="H358" s="229"/>
      <c r="I358" s="5"/>
      <c r="J358" s="10"/>
      <c r="K358" s="5"/>
      <c r="L358" s="5"/>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row>
    <row r="359" ht="15.75" customHeight="1">
      <c r="A359" s="10"/>
      <c r="B359" s="10"/>
      <c r="C359" s="227"/>
      <c r="D359" s="10"/>
      <c r="E359" s="10"/>
      <c r="F359" s="10"/>
      <c r="G359" s="228"/>
      <c r="H359" s="229"/>
      <c r="I359" s="5"/>
      <c r="J359" s="10"/>
      <c r="K359" s="5"/>
      <c r="L359" s="5"/>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row>
    <row r="360" ht="15.75" customHeight="1">
      <c r="A360" s="10"/>
      <c r="B360" s="10"/>
      <c r="C360" s="227"/>
      <c r="D360" s="10"/>
      <c r="E360" s="10"/>
      <c r="F360" s="10"/>
      <c r="G360" s="228"/>
      <c r="H360" s="229"/>
      <c r="I360" s="5"/>
      <c r="J360" s="10"/>
      <c r="K360" s="5"/>
      <c r="L360" s="5"/>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row>
    <row r="361" ht="15.75" customHeight="1">
      <c r="A361" s="10"/>
      <c r="B361" s="10"/>
      <c r="C361" s="227"/>
      <c r="D361" s="10"/>
      <c r="E361" s="10"/>
      <c r="F361" s="10"/>
      <c r="G361" s="228"/>
      <c r="H361" s="229"/>
      <c r="I361" s="5"/>
      <c r="J361" s="10"/>
      <c r="K361" s="5"/>
      <c r="L361" s="5"/>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row>
    <row r="362" ht="15.75" customHeight="1">
      <c r="A362" s="10"/>
      <c r="B362" s="10"/>
      <c r="C362" s="227"/>
      <c r="D362" s="10"/>
      <c r="E362" s="10"/>
      <c r="F362" s="10"/>
      <c r="G362" s="228"/>
      <c r="H362" s="229"/>
      <c r="I362" s="5"/>
      <c r="J362" s="10"/>
      <c r="K362" s="5"/>
      <c r="L362" s="5"/>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row>
    <row r="363" ht="15.75" customHeight="1">
      <c r="A363" s="10"/>
      <c r="B363" s="10"/>
      <c r="C363" s="227"/>
      <c r="D363" s="10"/>
      <c r="E363" s="10"/>
      <c r="F363" s="10"/>
      <c r="G363" s="228"/>
      <c r="H363" s="229"/>
      <c r="I363" s="5"/>
      <c r="J363" s="10"/>
      <c r="K363" s="5"/>
      <c r="L363" s="5"/>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row>
    <row r="364" ht="15.75" customHeight="1">
      <c r="A364" s="10"/>
      <c r="B364" s="10"/>
      <c r="C364" s="227"/>
      <c r="D364" s="10"/>
      <c r="E364" s="10"/>
      <c r="F364" s="10"/>
      <c r="G364" s="228"/>
      <c r="H364" s="229"/>
      <c r="I364" s="5"/>
      <c r="J364" s="10"/>
      <c r="K364" s="5"/>
      <c r="L364" s="5"/>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row>
    <row r="365" ht="15.75" customHeight="1">
      <c r="A365" s="10"/>
      <c r="B365" s="10"/>
      <c r="C365" s="227"/>
      <c r="D365" s="10"/>
      <c r="E365" s="10"/>
      <c r="F365" s="10"/>
      <c r="G365" s="228"/>
      <c r="H365" s="229"/>
      <c r="I365" s="5"/>
      <c r="J365" s="10"/>
      <c r="K365" s="5"/>
      <c r="L365" s="5"/>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row>
    <row r="366" ht="15.75" customHeight="1">
      <c r="A366" s="10"/>
      <c r="B366" s="10"/>
      <c r="C366" s="227"/>
      <c r="D366" s="10"/>
      <c r="E366" s="10"/>
      <c r="F366" s="10"/>
      <c r="G366" s="228"/>
      <c r="H366" s="229"/>
      <c r="I366" s="5"/>
      <c r="J366" s="10"/>
      <c r="K366" s="5"/>
      <c r="L366" s="5"/>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row>
    <row r="367" ht="15.75" customHeight="1">
      <c r="A367" s="10"/>
      <c r="B367" s="10"/>
      <c r="C367" s="227"/>
      <c r="D367" s="10"/>
      <c r="E367" s="10"/>
      <c r="F367" s="10"/>
      <c r="G367" s="228"/>
      <c r="H367" s="229"/>
      <c r="I367" s="5"/>
      <c r="J367" s="10"/>
      <c r="K367" s="5"/>
      <c r="L367" s="5"/>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row>
    <row r="368" ht="15.75" customHeight="1">
      <c r="A368" s="10"/>
      <c r="B368" s="10"/>
      <c r="C368" s="227"/>
      <c r="D368" s="10"/>
      <c r="E368" s="10"/>
      <c r="F368" s="10"/>
      <c r="G368" s="228"/>
      <c r="H368" s="229"/>
      <c r="I368" s="5"/>
      <c r="J368" s="10"/>
      <c r="K368" s="5"/>
      <c r="L368" s="5"/>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row>
    <row r="369" ht="15.75" customHeight="1">
      <c r="A369" s="10"/>
      <c r="B369" s="10"/>
      <c r="C369" s="227"/>
      <c r="D369" s="10"/>
      <c r="E369" s="10"/>
      <c r="F369" s="10"/>
      <c r="G369" s="228"/>
      <c r="H369" s="229"/>
      <c r="I369" s="5"/>
      <c r="J369" s="10"/>
      <c r="K369" s="5"/>
      <c r="L369" s="5"/>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row>
    <row r="370" ht="15.75" customHeight="1">
      <c r="A370" s="10"/>
      <c r="B370" s="10"/>
      <c r="C370" s="227"/>
      <c r="D370" s="10"/>
      <c r="E370" s="10"/>
      <c r="F370" s="10"/>
      <c r="G370" s="228"/>
      <c r="H370" s="229"/>
      <c r="I370" s="5"/>
      <c r="J370" s="10"/>
      <c r="K370" s="5"/>
      <c r="L370" s="5"/>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row>
    <row r="371" ht="15.75" customHeight="1">
      <c r="A371" s="10"/>
      <c r="B371" s="10"/>
      <c r="C371" s="227"/>
      <c r="D371" s="10"/>
      <c r="E371" s="10"/>
      <c r="F371" s="10"/>
      <c r="G371" s="228"/>
      <c r="H371" s="229"/>
      <c r="I371" s="5"/>
      <c r="J371" s="10"/>
      <c r="K371" s="5"/>
      <c r="L371" s="5"/>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row>
    <row r="372" ht="15.75" customHeight="1">
      <c r="A372" s="10"/>
      <c r="B372" s="10"/>
      <c r="C372" s="227"/>
      <c r="D372" s="10"/>
      <c r="E372" s="10"/>
      <c r="F372" s="10"/>
      <c r="G372" s="228"/>
      <c r="H372" s="229"/>
      <c r="I372" s="5"/>
      <c r="J372" s="10"/>
      <c r="K372" s="5"/>
      <c r="L372" s="5"/>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row>
    <row r="373" ht="15.75" customHeight="1">
      <c r="A373" s="10"/>
      <c r="B373" s="10"/>
      <c r="C373" s="227"/>
      <c r="D373" s="10"/>
      <c r="E373" s="10"/>
      <c r="F373" s="10"/>
      <c r="G373" s="228"/>
      <c r="H373" s="229"/>
      <c r="I373" s="5"/>
      <c r="J373" s="10"/>
      <c r="K373" s="5"/>
      <c r="L373" s="5"/>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row>
    <row r="374" ht="15.75" customHeight="1">
      <c r="A374" s="10"/>
      <c r="B374" s="10"/>
      <c r="C374" s="227"/>
      <c r="D374" s="10"/>
      <c r="E374" s="10"/>
      <c r="F374" s="10"/>
      <c r="G374" s="228"/>
      <c r="H374" s="229"/>
      <c r="I374" s="5"/>
      <c r="J374" s="10"/>
      <c r="K374" s="5"/>
      <c r="L374" s="5"/>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row>
    <row r="375" ht="15.75" customHeight="1">
      <c r="A375" s="10"/>
      <c r="B375" s="10"/>
      <c r="C375" s="227"/>
      <c r="D375" s="10"/>
      <c r="E375" s="10"/>
      <c r="F375" s="10"/>
      <c r="G375" s="228"/>
      <c r="H375" s="229"/>
      <c r="I375" s="5"/>
      <c r="J375" s="10"/>
      <c r="K375" s="5"/>
      <c r="L375" s="5"/>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row>
    <row r="376" ht="15.75" customHeight="1">
      <c r="A376" s="10"/>
      <c r="B376" s="10"/>
      <c r="C376" s="227"/>
      <c r="D376" s="10"/>
      <c r="E376" s="10"/>
      <c r="F376" s="10"/>
      <c r="G376" s="228"/>
      <c r="H376" s="229"/>
      <c r="I376" s="5"/>
      <c r="J376" s="10"/>
      <c r="K376" s="5"/>
      <c r="L376" s="5"/>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row>
    <row r="377" ht="15.75" customHeight="1">
      <c r="A377" s="10"/>
      <c r="B377" s="10"/>
      <c r="C377" s="227"/>
      <c r="D377" s="10"/>
      <c r="E377" s="10"/>
      <c r="F377" s="10"/>
      <c r="G377" s="228"/>
      <c r="H377" s="229"/>
      <c r="I377" s="5"/>
      <c r="J377" s="10"/>
      <c r="K377" s="5"/>
      <c r="L377" s="5"/>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row>
    <row r="378" ht="15.75" customHeight="1">
      <c r="A378" s="10"/>
      <c r="B378" s="10"/>
      <c r="C378" s="227"/>
      <c r="D378" s="10"/>
      <c r="E378" s="10"/>
      <c r="F378" s="10"/>
      <c r="G378" s="228"/>
      <c r="H378" s="229"/>
      <c r="I378" s="5"/>
      <c r="J378" s="10"/>
      <c r="K378" s="5"/>
      <c r="L378" s="5"/>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row>
    <row r="379" ht="15.75" customHeight="1">
      <c r="A379" s="10"/>
      <c r="B379" s="10"/>
      <c r="C379" s="227"/>
      <c r="D379" s="10"/>
      <c r="E379" s="10"/>
      <c r="F379" s="10"/>
      <c r="G379" s="228"/>
      <c r="H379" s="229"/>
      <c r="I379" s="5"/>
      <c r="J379" s="10"/>
      <c r="K379" s="5"/>
      <c r="L379" s="5"/>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row>
    <row r="380" ht="15.75" customHeight="1">
      <c r="A380" s="10"/>
      <c r="B380" s="10"/>
      <c r="C380" s="227"/>
      <c r="D380" s="10"/>
      <c r="E380" s="10"/>
      <c r="F380" s="10"/>
      <c r="G380" s="228"/>
      <c r="H380" s="229"/>
      <c r="I380" s="5"/>
      <c r="J380" s="10"/>
      <c r="K380" s="5"/>
      <c r="L380" s="5"/>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row>
    <row r="381" ht="15.75" customHeight="1">
      <c r="A381" s="10"/>
      <c r="B381" s="10"/>
      <c r="C381" s="227"/>
      <c r="D381" s="10"/>
      <c r="E381" s="10"/>
      <c r="F381" s="10"/>
      <c r="G381" s="228"/>
      <c r="H381" s="229"/>
      <c r="I381" s="5"/>
      <c r="J381" s="10"/>
      <c r="K381" s="5"/>
      <c r="L381" s="5"/>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row>
    <row r="382" ht="15.75" customHeight="1">
      <c r="A382" s="10"/>
      <c r="B382" s="10"/>
      <c r="C382" s="227"/>
      <c r="D382" s="10"/>
      <c r="E382" s="10"/>
      <c r="F382" s="10"/>
      <c r="G382" s="228"/>
      <c r="H382" s="229"/>
      <c r="I382" s="5"/>
      <c r="J382" s="10"/>
      <c r="K382" s="5"/>
      <c r="L382" s="5"/>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row>
    <row r="383" ht="15.75" customHeight="1">
      <c r="A383" s="10"/>
      <c r="B383" s="10"/>
      <c r="C383" s="227"/>
      <c r="D383" s="10"/>
      <c r="E383" s="10"/>
      <c r="F383" s="10"/>
      <c r="G383" s="228"/>
      <c r="H383" s="229"/>
      <c r="I383" s="5"/>
      <c r="J383" s="10"/>
      <c r="K383" s="5"/>
      <c r="L383" s="5"/>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row>
    <row r="384" ht="15.75" customHeight="1">
      <c r="A384" s="10"/>
      <c r="B384" s="10"/>
      <c r="C384" s="227"/>
      <c r="D384" s="10"/>
      <c r="E384" s="10"/>
      <c r="F384" s="10"/>
      <c r="G384" s="228"/>
      <c r="H384" s="229"/>
      <c r="I384" s="5"/>
      <c r="J384" s="10"/>
      <c r="K384" s="5"/>
      <c r="L384" s="5"/>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row>
    <row r="385" ht="15.75" customHeight="1">
      <c r="A385" s="10"/>
      <c r="B385" s="10"/>
      <c r="C385" s="227"/>
      <c r="D385" s="10"/>
      <c r="E385" s="10"/>
      <c r="F385" s="10"/>
      <c r="G385" s="228"/>
      <c r="H385" s="229"/>
      <c r="I385" s="5"/>
      <c r="J385" s="10"/>
      <c r="K385" s="5"/>
      <c r="L385" s="5"/>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row>
    <row r="386" ht="15.75" customHeight="1">
      <c r="A386" s="10"/>
      <c r="B386" s="10"/>
      <c r="C386" s="227"/>
      <c r="D386" s="10"/>
      <c r="E386" s="10"/>
      <c r="F386" s="10"/>
      <c r="G386" s="228"/>
      <c r="H386" s="229"/>
      <c r="I386" s="5"/>
      <c r="J386" s="10"/>
      <c r="K386" s="5"/>
      <c r="L386" s="5"/>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row>
    <row r="387" ht="15.75" customHeight="1">
      <c r="A387" s="10"/>
      <c r="B387" s="10"/>
      <c r="C387" s="227"/>
      <c r="D387" s="10"/>
      <c r="E387" s="10"/>
      <c r="F387" s="10"/>
      <c r="G387" s="228"/>
      <c r="H387" s="229"/>
      <c r="I387" s="5"/>
      <c r="J387" s="10"/>
      <c r="K387" s="5"/>
      <c r="L387" s="5"/>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row>
    <row r="388" ht="15.75" customHeight="1">
      <c r="A388" s="10"/>
      <c r="B388" s="10"/>
      <c r="C388" s="227"/>
      <c r="D388" s="10"/>
      <c r="E388" s="10"/>
      <c r="F388" s="10"/>
      <c r="G388" s="228"/>
      <c r="H388" s="229"/>
      <c r="I388" s="5"/>
      <c r="J388" s="10"/>
      <c r="K388" s="5"/>
      <c r="L388" s="5"/>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row>
    <row r="389" ht="15.75" customHeight="1">
      <c r="A389" s="10"/>
      <c r="B389" s="10"/>
      <c r="C389" s="227"/>
      <c r="D389" s="10"/>
      <c r="E389" s="10"/>
      <c r="F389" s="10"/>
      <c r="G389" s="228"/>
      <c r="H389" s="229"/>
      <c r="I389" s="5"/>
      <c r="J389" s="10"/>
      <c r="K389" s="5"/>
      <c r="L389" s="5"/>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row>
    <row r="390" ht="15.75" customHeight="1">
      <c r="A390" s="10"/>
      <c r="B390" s="10"/>
      <c r="C390" s="227"/>
      <c r="D390" s="10"/>
      <c r="E390" s="10"/>
      <c r="F390" s="10"/>
      <c r="G390" s="228"/>
      <c r="H390" s="229"/>
      <c r="I390" s="5"/>
      <c r="J390" s="10"/>
      <c r="K390" s="5"/>
      <c r="L390" s="5"/>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row>
    <row r="391" ht="15.75" customHeight="1">
      <c r="A391" s="10"/>
      <c r="B391" s="10"/>
      <c r="C391" s="227"/>
      <c r="D391" s="10"/>
      <c r="E391" s="10"/>
      <c r="F391" s="10"/>
      <c r="G391" s="228"/>
      <c r="H391" s="229"/>
      <c r="I391" s="5"/>
      <c r="J391" s="10"/>
      <c r="K391" s="5"/>
      <c r="L391" s="5"/>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row>
    <row r="392" ht="15.75" customHeight="1">
      <c r="A392" s="10"/>
      <c r="B392" s="10"/>
      <c r="C392" s="227"/>
      <c r="D392" s="10"/>
      <c r="E392" s="10"/>
      <c r="F392" s="10"/>
      <c r="G392" s="228"/>
      <c r="H392" s="229"/>
      <c r="I392" s="5"/>
      <c r="J392" s="10"/>
      <c r="K392" s="5"/>
      <c r="L392" s="5"/>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row>
    <row r="393" ht="15.75" customHeight="1">
      <c r="A393" s="10"/>
      <c r="B393" s="10"/>
      <c r="C393" s="227"/>
      <c r="D393" s="10"/>
      <c r="E393" s="10"/>
      <c r="F393" s="10"/>
      <c r="G393" s="228"/>
      <c r="H393" s="229"/>
      <c r="I393" s="5"/>
      <c r="J393" s="10"/>
      <c r="K393" s="5"/>
      <c r="L393" s="5"/>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row>
    <row r="394" ht="15.75" customHeight="1">
      <c r="A394" s="10"/>
      <c r="B394" s="10"/>
      <c r="C394" s="227"/>
      <c r="D394" s="10"/>
      <c r="E394" s="10"/>
      <c r="F394" s="10"/>
      <c r="G394" s="228"/>
      <c r="H394" s="229"/>
      <c r="I394" s="5"/>
      <c r="J394" s="10"/>
      <c r="K394" s="5"/>
      <c r="L394" s="5"/>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row>
    <row r="395" ht="15.75" customHeight="1">
      <c r="A395" s="10"/>
      <c r="B395" s="10"/>
      <c r="C395" s="227"/>
      <c r="D395" s="10"/>
      <c r="E395" s="10"/>
      <c r="F395" s="10"/>
      <c r="G395" s="228"/>
      <c r="H395" s="229"/>
      <c r="I395" s="5"/>
      <c r="J395" s="10"/>
      <c r="K395" s="5"/>
      <c r="L395" s="5"/>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row>
    <row r="396" ht="15.75" customHeight="1">
      <c r="A396" s="10"/>
      <c r="B396" s="10"/>
      <c r="C396" s="227"/>
      <c r="D396" s="10"/>
      <c r="E396" s="10"/>
      <c r="F396" s="10"/>
      <c r="G396" s="228"/>
      <c r="H396" s="229"/>
      <c r="I396" s="5"/>
      <c r="J396" s="10"/>
      <c r="K396" s="5"/>
      <c r="L396" s="5"/>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row>
    <row r="397" ht="15.75" customHeight="1">
      <c r="A397" s="10"/>
      <c r="B397" s="10"/>
      <c r="C397" s="227"/>
      <c r="D397" s="10"/>
      <c r="E397" s="10"/>
      <c r="F397" s="10"/>
      <c r="G397" s="228"/>
      <c r="H397" s="229"/>
      <c r="I397" s="5"/>
      <c r="J397" s="10"/>
      <c r="K397" s="5"/>
      <c r="L397" s="5"/>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row>
    <row r="398" ht="15.75" customHeight="1">
      <c r="A398" s="10"/>
      <c r="B398" s="10"/>
      <c r="C398" s="227"/>
      <c r="D398" s="10"/>
      <c r="E398" s="10"/>
      <c r="F398" s="10"/>
      <c r="G398" s="228"/>
      <c r="H398" s="229"/>
      <c r="I398" s="5"/>
      <c r="J398" s="10"/>
      <c r="K398" s="5"/>
      <c r="L398" s="5"/>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row>
    <row r="399" ht="15.75" customHeight="1">
      <c r="A399" s="10"/>
      <c r="B399" s="10"/>
      <c r="C399" s="227"/>
      <c r="D399" s="10"/>
      <c r="E399" s="10"/>
      <c r="F399" s="10"/>
      <c r="G399" s="228"/>
      <c r="H399" s="229"/>
      <c r="I399" s="5"/>
      <c r="J399" s="10"/>
      <c r="K399" s="5"/>
      <c r="L399" s="5"/>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row>
    <row r="400" ht="15.75" customHeight="1">
      <c r="A400" s="10"/>
      <c r="B400" s="10"/>
      <c r="C400" s="227"/>
      <c r="D400" s="10"/>
      <c r="E400" s="10"/>
      <c r="F400" s="10"/>
      <c r="G400" s="228"/>
      <c r="H400" s="229"/>
      <c r="I400" s="5"/>
      <c r="J400" s="10"/>
      <c r="K400" s="5"/>
      <c r="L400" s="5"/>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row>
    <row r="401" ht="15.75" customHeight="1">
      <c r="A401" s="10"/>
      <c r="B401" s="10"/>
      <c r="C401" s="227"/>
      <c r="D401" s="10"/>
      <c r="E401" s="10"/>
      <c r="F401" s="10"/>
      <c r="G401" s="228"/>
      <c r="H401" s="229"/>
      <c r="I401" s="5"/>
      <c r="J401" s="10"/>
      <c r="K401" s="5"/>
      <c r="L401" s="5"/>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row>
    <row r="402" ht="15.75" customHeight="1">
      <c r="A402" s="10"/>
      <c r="B402" s="10"/>
      <c r="C402" s="227"/>
      <c r="D402" s="10"/>
      <c r="E402" s="10"/>
      <c r="F402" s="10"/>
      <c r="G402" s="228"/>
      <c r="H402" s="229"/>
      <c r="I402" s="5"/>
      <c r="J402" s="10"/>
      <c r="K402" s="5"/>
      <c r="L402" s="5"/>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row>
    <row r="403" ht="15.75" customHeight="1">
      <c r="A403" s="10"/>
      <c r="B403" s="10"/>
      <c r="C403" s="227"/>
      <c r="D403" s="10"/>
      <c r="E403" s="10"/>
      <c r="F403" s="10"/>
      <c r="G403" s="228"/>
      <c r="H403" s="229"/>
      <c r="I403" s="5"/>
      <c r="J403" s="10"/>
      <c r="K403" s="5"/>
      <c r="L403" s="5"/>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row>
    <row r="404" ht="15.75" customHeight="1">
      <c r="A404" s="10"/>
      <c r="B404" s="10"/>
      <c r="C404" s="227"/>
      <c r="D404" s="10"/>
      <c r="E404" s="10"/>
      <c r="F404" s="10"/>
      <c r="G404" s="228"/>
      <c r="H404" s="229"/>
      <c r="I404" s="5"/>
      <c r="J404" s="10"/>
      <c r="K404" s="5"/>
      <c r="L404" s="5"/>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row>
    <row r="405" ht="15.75" customHeight="1">
      <c r="A405" s="10"/>
      <c r="B405" s="10"/>
      <c r="C405" s="227"/>
      <c r="D405" s="10"/>
      <c r="E405" s="10"/>
      <c r="F405" s="10"/>
      <c r="G405" s="228"/>
      <c r="H405" s="229"/>
      <c r="I405" s="5"/>
      <c r="J405" s="10"/>
      <c r="K405" s="5"/>
      <c r="L405" s="5"/>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row>
    <row r="406" ht="15.75" customHeight="1">
      <c r="A406" s="10"/>
      <c r="B406" s="10"/>
      <c r="C406" s="227"/>
      <c r="D406" s="10"/>
      <c r="E406" s="10"/>
      <c r="F406" s="10"/>
      <c r="G406" s="228"/>
      <c r="H406" s="229"/>
      <c r="I406" s="5"/>
      <c r="J406" s="10"/>
      <c r="K406" s="5"/>
      <c r="L406" s="5"/>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row>
    <row r="407" ht="15.75" customHeight="1">
      <c r="A407" s="10"/>
      <c r="B407" s="10"/>
      <c r="C407" s="227"/>
      <c r="D407" s="10"/>
      <c r="E407" s="10"/>
      <c r="F407" s="10"/>
      <c r="G407" s="228"/>
      <c r="H407" s="229"/>
      <c r="I407" s="5"/>
      <c r="J407" s="10"/>
      <c r="K407" s="5"/>
      <c r="L407" s="5"/>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row>
    <row r="408" ht="15.75" customHeight="1">
      <c r="A408" s="10"/>
      <c r="B408" s="10"/>
      <c r="C408" s="227"/>
      <c r="D408" s="10"/>
      <c r="E408" s="10"/>
      <c r="F408" s="10"/>
      <c r="G408" s="228"/>
      <c r="H408" s="229"/>
      <c r="I408" s="5"/>
      <c r="J408" s="10"/>
      <c r="K408" s="5"/>
      <c r="L408" s="5"/>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row>
    <row r="409" ht="15.75" customHeight="1">
      <c r="A409" s="10"/>
      <c r="B409" s="10"/>
      <c r="C409" s="227"/>
      <c r="D409" s="10"/>
      <c r="E409" s="10"/>
      <c r="F409" s="10"/>
      <c r="G409" s="228"/>
      <c r="H409" s="229"/>
      <c r="I409" s="5"/>
      <c r="J409" s="10"/>
      <c r="K409" s="5"/>
      <c r="L409" s="5"/>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row>
    <row r="410" ht="15.75" customHeight="1">
      <c r="A410" s="10"/>
      <c r="B410" s="10"/>
      <c r="C410" s="227"/>
      <c r="D410" s="10"/>
      <c r="E410" s="10"/>
      <c r="F410" s="10"/>
      <c r="G410" s="228"/>
      <c r="H410" s="229"/>
      <c r="I410" s="5"/>
      <c r="J410" s="10"/>
      <c r="K410" s="5"/>
      <c r="L410" s="5"/>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row>
    <row r="411" ht="15.75" customHeight="1">
      <c r="A411" s="10"/>
      <c r="B411" s="10"/>
      <c r="C411" s="227"/>
      <c r="D411" s="10"/>
      <c r="E411" s="10"/>
      <c r="F411" s="10"/>
      <c r="G411" s="228"/>
      <c r="H411" s="229"/>
      <c r="I411" s="5"/>
      <c r="J411" s="10"/>
      <c r="K411" s="5"/>
      <c r="L411" s="5"/>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row>
    <row r="412" ht="15.75" customHeight="1">
      <c r="A412" s="10"/>
      <c r="B412" s="10"/>
      <c r="C412" s="227"/>
      <c r="D412" s="10"/>
      <c r="E412" s="10"/>
      <c r="F412" s="10"/>
      <c r="G412" s="228"/>
      <c r="H412" s="229"/>
      <c r="I412" s="5"/>
      <c r="J412" s="10"/>
      <c r="K412" s="5"/>
      <c r="L412" s="5"/>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row>
    <row r="413" ht="15.75" customHeight="1">
      <c r="A413" s="10"/>
      <c r="B413" s="10"/>
      <c r="C413" s="227"/>
      <c r="D413" s="10"/>
      <c r="E413" s="10"/>
      <c r="F413" s="10"/>
      <c r="G413" s="228"/>
      <c r="H413" s="229"/>
      <c r="I413" s="5"/>
      <c r="J413" s="10"/>
      <c r="K413" s="5"/>
      <c r="L413" s="5"/>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row>
    <row r="414" ht="15.75" customHeight="1">
      <c r="A414" s="10"/>
      <c r="B414" s="10"/>
      <c r="C414" s="227"/>
      <c r="D414" s="10"/>
      <c r="E414" s="10"/>
      <c r="F414" s="10"/>
      <c r="G414" s="228"/>
      <c r="H414" s="229"/>
      <c r="I414" s="5"/>
      <c r="J414" s="10"/>
      <c r="K414" s="5"/>
      <c r="L414" s="5"/>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row>
    <row r="415" ht="15.75" customHeight="1">
      <c r="A415" s="10"/>
      <c r="B415" s="10"/>
      <c r="C415" s="227"/>
      <c r="D415" s="10"/>
      <c r="E415" s="10"/>
      <c r="F415" s="10"/>
      <c r="G415" s="228"/>
      <c r="H415" s="229"/>
      <c r="I415" s="5"/>
      <c r="J415" s="10"/>
      <c r="K415" s="5"/>
      <c r="L415" s="5"/>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row>
    <row r="416" ht="15.75" customHeight="1">
      <c r="A416" s="10"/>
      <c r="B416" s="10"/>
      <c r="C416" s="227"/>
      <c r="D416" s="10"/>
      <c r="E416" s="10"/>
      <c r="F416" s="10"/>
      <c r="G416" s="228"/>
      <c r="H416" s="229"/>
      <c r="I416" s="5"/>
      <c r="J416" s="10"/>
      <c r="K416" s="5"/>
      <c r="L416" s="5"/>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row>
    <row r="417" ht="15.75" customHeight="1">
      <c r="A417" s="10"/>
      <c r="B417" s="10"/>
      <c r="C417" s="227"/>
      <c r="D417" s="10"/>
      <c r="E417" s="10"/>
      <c r="F417" s="10"/>
      <c r="G417" s="228"/>
      <c r="H417" s="229"/>
      <c r="I417" s="5"/>
      <c r="J417" s="10"/>
      <c r="K417" s="5"/>
      <c r="L417" s="5"/>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row>
    <row r="418" ht="15.75" customHeight="1">
      <c r="A418" s="10"/>
      <c r="B418" s="10"/>
      <c r="C418" s="227"/>
      <c r="D418" s="10"/>
      <c r="E418" s="10"/>
      <c r="F418" s="10"/>
      <c r="G418" s="228"/>
      <c r="H418" s="229"/>
      <c r="I418" s="5"/>
      <c r="J418" s="10"/>
      <c r="K418" s="5"/>
      <c r="L418" s="5"/>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row>
    <row r="419" ht="15.75" customHeight="1">
      <c r="A419" s="10"/>
      <c r="B419" s="10"/>
      <c r="C419" s="227"/>
      <c r="D419" s="10"/>
      <c r="E419" s="10"/>
      <c r="F419" s="10"/>
      <c r="G419" s="228"/>
      <c r="H419" s="229"/>
      <c r="I419" s="5"/>
      <c r="J419" s="10"/>
      <c r="K419" s="5"/>
      <c r="L419" s="5"/>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row>
    <row r="420" ht="15.75" customHeight="1">
      <c r="A420" s="10"/>
      <c r="B420" s="10"/>
      <c r="C420" s="227"/>
      <c r="D420" s="10"/>
      <c r="E420" s="10"/>
      <c r="F420" s="10"/>
      <c r="G420" s="228"/>
      <c r="H420" s="229"/>
      <c r="I420" s="5"/>
      <c r="J420" s="10"/>
      <c r="K420" s="5"/>
      <c r="L420" s="5"/>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row>
    <row r="421" ht="15.75" customHeight="1">
      <c r="A421" s="10"/>
      <c r="B421" s="10"/>
      <c r="C421" s="227"/>
      <c r="D421" s="10"/>
      <c r="E421" s="10"/>
      <c r="F421" s="10"/>
      <c r="G421" s="228"/>
      <c r="H421" s="229"/>
      <c r="I421" s="5"/>
      <c r="J421" s="10"/>
      <c r="K421" s="5"/>
      <c r="L421" s="5"/>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row>
    <row r="422" ht="15.75" customHeight="1">
      <c r="A422" s="10"/>
      <c r="B422" s="10"/>
      <c r="C422" s="227"/>
      <c r="D422" s="10"/>
      <c r="E422" s="10"/>
      <c r="F422" s="10"/>
      <c r="G422" s="228"/>
      <c r="H422" s="229"/>
      <c r="I422" s="5"/>
      <c r="J422" s="10"/>
      <c r="K422" s="5"/>
      <c r="L422" s="5"/>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row>
    <row r="423" ht="15.75" customHeight="1">
      <c r="A423" s="10"/>
      <c r="B423" s="10"/>
      <c r="C423" s="227"/>
      <c r="D423" s="10"/>
      <c r="E423" s="10"/>
      <c r="F423" s="10"/>
      <c r="G423" s="228"/>
      <c r="H423" s="229"/>
      <c r="I423" s="5"/>
      <c r="J423" s="10"/>
      <c r="K423" s="5"/>
      <c r="L423" s="5"/>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row>
    <row r="424" ht="15.75" customHeight="1">
      <c r="A424" s="10"/>
      <c r="B424" s="10"/>
      <c r="C424" s="227"/>
      <c r="D424" s="10"/>
      <c r="E424" s="10"/>
      <c r="F424" s="10"/>
      <c r="G424" s="228"/>
      <c r="H424" s="229"/>
      <c r="I424" s="5"/>
      <c r="J424" s="10"/>
      <c r="K424" s="5"/>
      <c r="L424" s="5"/>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row>
    <row r="425" ht="15.75" customHeight="1">
      <c r="A425" s="10"/>
      <c r="B425" s="10"/>
      <c r="C425" s="227"/>
      <c r="D425" s="10"/>
      <c r="E425" s="10"/>
      <c r="F425" s="10"/>
      <c r="G425" s="228"/>
      <c r="H425" s="229"/>
      <c r="I425" s="5"/>
      <c r="J425" s="10"/>
      <c r="K425" s="5"/>
      <c r="L425" s="5"/>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row>
    <row r="426" ht="15.75" customHeight="1">
      <c r="A426" s="10"/>
      <c r="B426" s="10"/>
      <c r="C426" s="227"/>
      <c r="D426" s="10"/>
      <c r="E426" s="10"/>
      <c r="F426" s="10"/>
      <c r="G426" s="228"/>
      <c r="H426" s="229"/>
      <c r="I426" s="5"/>
      <c r="J426" s="10"/>
      <c r="K426" s="5"/>
      <c r="L426" s="5"/>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row>
    <row r="427" ht="15.75" customHeight="1">
      <c r="A427" s="10"/>
      <c r="B427" s="10"/>
      <c r="C427" s="227"/>
      <c r="D427" s="10"/>
      <c r="E427" s="10"/>
      <c r="F427" s="10"/>
      <c r="G427" s="228"/>
      <c r="H427" s="229"/>
      <c r="I427" s="5"/>
      <c r="J427" s="10"/>
      <c r="K427" s="5"/>
      <c r="L427" s="5"/>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row>
    <row r="428" ht="15.75" customHeight="1">
      <c r="A428" s="10"/>
      <c r="B428" s="10"/>
      <c r="C428" s="227"/>
      <c r="D428" s="10"/>
      <c r="E428" s="10"/>
      <c r="F428" s="10"/>
      <c r="G428" s="228"/>
      <c r="H428" s="229"/>
      <c r="I428" s="5"/>
      <c r="J428" s="10"/>
      <c r="K428" s="5"/>
      <c r="L428" s="5"/>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row>
    <row r="429" ht="15.75" customHeight="1">
      <c r="A429" s="10"/>
      <c r="B429" s="10"/>
      <c r="C429" s="227"/>
      <c r="D429" s="10"/>
      <c r="E429" s="10"/>
      <c r="F429" s="10"/>
      <c r="G429" s="228"/>
      <c r="H429" s="229"/>
      <c r="I429" s="5"/>
      <c r="J429" s="10"/>
      <c r="K429" s="5"/>
      <c r="L429" s="5"/>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row>
    <row r="430" ht="15.75" customHeight="1">
      <c r="A430" s="10"/>
      <c r="B430" s="10"/>
      <c r="C430" s="227"/>
      <c r="D430" s="10"/>
      <c r="E430" s="10"/>
      <c r="F430" s="10"/>
      <c r="G430" s="228"/>
      <c r="H430" s="229"/>
      <c r="I430" s="5"/>
      <c r="J430" s="10"/>
      <c r="K430" s="5"/>
      <c r="L430" s="5"/>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row>
    <row r="431" ht="15.75" customHeight="1">
      <c r="A431" s="10"/>
      <c r="B431" s="10"/>
      <c r="C431" s="227"/>
      <c r="D431" s="10"/>
      <c r="E431" s="10"/>
      <c r="F431" s="10"/>
      <c r="G431" s="228"/>
      <c r="H431" s="229"/>
      <c r="I431" s="5"/>
      <c r="J431" s="10"/>
      <c r="K431" s="5"/>
      <c r="L431" s="5"/>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row>
    <row r="432" ht="15.75" customHeight="1">
      <c r="A432" s="10"/>
      <c r="B432" s="10"/>
      <c r="C432" s="227"/>
      <c r="D432" s="10"/>
      <c r="E432" s="10"/>
      <c r="F432" s="10"/>
      <c r="G432" s="228"/>
      <c r="H432" s="229"/>
      <c r="I432" s="5"/>
      <c r="J432" s="10"/>
      <c r="K432" s="5"/>
      <c r="L432" s="5"/>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row>
    <row r="433" ht="15.75" customHeight="1">
      <c r="A433" s="10"/>
      <c r="B433" s="10"/>
      <c r="C433" s="227"/>
      <c r="D433" s="10"/>
      <c r="E433" s="10"/>
      <c r="F433" s="10"/>
      <c r="G433" s="228"/>
      <c r="H433" s="229"/>
      <c r="I433" s="5"/>
      <c r="J433" s="10"/>
      <c r="K433" s="5"/>
      <c r="L433" s="5"/>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row>
    <row r="434" ht="15.75" customHeight="1">
      <c r="A434" s="10"/>
      <c r="B434" s="10"/>
      <c r="C434" s="227"/>
      <c r="D434" s="10"/>
      <c r="E434" s="10"/>
      <c r="F434" s="10"/>
      <c r="G434" s="228"/>
      <c r="H434" s="229"/>
      <c r="I434" s="5"/>
      <c r="J434" s="10"/>
      <c r="K434" s="5"/>
      <c r="L434" s="5"/>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row>
    <row r="435" ht="15.75" customHeight="1">
      <c r="A435" s="10"/>
      <c r="B435" s="10"/>
      <c r="C435" s="227"/>
      <c r="D435" s="10"/>
      <c r="E435" s="10"/>
      <c r="F435" s="10"/>
      <c r="G435" s="228"/>
      <c r="H435" s="229"/>
      <c r="I435" s="5"/>
      <c r="J435" s="10"/>
      <c r="K435" s="5"/>
      <c r="L435" s="5"/>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row>
    <row r="436" ht="15.75" customHeight="1">
      <c r="A436" s="10"/>
      <c r="B436" s="10"/>
      <c r="C436" s="227"/>
      <c r="D436" s="10"/>
      <c r="E436" s="10"/>
      <c r="F436" s="10"/>
      <c r="G436" s="228"/>
      <c r="H436" s="229"/>
      <c r="I436" s="5"/>
      <c r="J436" s="10"/>
      <c r="K436" s="5"/>
      <c r="L436" s="5"/>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row>
    <row r="437" ht="15.75" customHeight="1">
      <c r="A437" s="10"/>
      <c r="B437" s="10"/>
      <c r="C437" s="227"/>
      <c r="D437" s="10"/>
      <c r="E437" s="10"/>
      <c r="F437" s="10"/>
      <c r="G437" s="228"/>
      <c r="H437" s="229"/>
      <c r="I437" s="5"/>
      <c r="J437" s="10"/>
      <c r="K437" s="5"/>
      <c r="L437" s="5"/>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row>
    <row r="438" ht="15.75" customHeight="1">
      <c r="A438" s="10"/>
      <c r="B438" s="10"/>
      <c r="C438" s="227"/>
      <c r="D438" s="10"/>
      <c r="E438" s="10"/>
      <c r="F438" s="10"/>
      <c r="G438" s="228"/>
      <c r="H438" s="229"/>
      <c r="I438" s="5"/>
      <c r="J438" s="10"/>
      <c r="K438" s="5"/>
      <c r="L438" s="5"/>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row>
    <row r="439" ht="15.75" customHeight="1">
      <c r="A439" s="10"/>
      <c r="B439" s="10"/>
      <c r="C439" s="227"/>
      <c r="D439" s="10"/>
      <c r="E439" s="10"/>
      <c r="F439" s="10"/>
      <c r="G439" s="228"/>
      <c r="H439" s="229"/>
      <c r="I439" s="5"/>
      <c r="J439" s="10"/>
      <c r="K439" s="5"/>
      <c r="L439" s="5"/>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row>
    <row r="440" ht="15.75" customHeight="1">
      <c r="A440" s="10"/>
      <c r="B440" s="10"/>
      <c r="C440" s="227"/>
      <c r="D440" s="10"/>
      <c r="E440" s="10"/>
      <c r="F440" s="10"/>
      <c r="G440" s="228"/>
      <c r="H440" s="229"/>
      <c r="I440" s="5"/>
      <c r="J440" s="10"/>
      <c r="K440" s="5"/>
      <c r="L440" s="5"/>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row>
    <row r="441" ht="15.75" customHeight="1">
      <c r="A441" s="10"/>
      <c r="B441" s="10"/>
      <c r="C441" s="227"/>
      <c r="D441" s="10"/>
      <c r="E441" s="10"/>
      <c r="F441" s="10"/>
      <c r="G441" s="228"/>
      <c r="H441" s="229"/>
      <c r="I441" s="5"/>
      <c r="J441" s="10"/>
      <c r="K441" s="5"/>
      <c r="L441" s="5"/>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row>
    <row r="442" ht="15.75" customHeight="1">
      <c r="A442" s="10"/>
      <c r="B442" s="10"/>
      <c r="C442" s="227"/>
      <c r="D442" s="10"/>
      <c r="E442" s="10"/>
      <c r="F442" s="10"/>
      <c r="G442" s="228"/>
      <c r="H442" s="229"/>
      <c r="I442" s="5"/>
      <c r="J442" s="10"/>
      <c r="K442" s="5"/>
      <c r="L442" s="5"/>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row>
    <row r="443" ht="15.75" customHeight="1">
      <c r="A443" s="10"/>
      <c r="B443" s="10"/>
      <c r="C443" s="227"/>
      <c r="D443" s="10"/>
      <c r="E443" s="10"/>
      <c r="F443" s="10"/>
      <c r="G443" s="228"/>
      <c r="H443" s="229"/>
      <c r="I443" s="5"/>
      <c r="J443" s="10"/>
      <c r="K443" s="5"/>
      <c r="L443" s="5"/>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row>
    <row r="444" ht="15.75" customHeight="1">
      <c r="A444" s="10"/>
      <c r="B444" s="10"/>
      <c r="C444" s="227"/>
      <c r="D444" s="10"/>
      <c r="E444" s="10"/>
      <c r="F444" s="10"/>
      <c r="G444" s="228"/>
      <c r="H444" s="229"/>
      <c r="I444" s="5"/>
      <c r="J444" s="10"/>
      <c r="K444" s="5"/>
      <c r="L444" s="5"/>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row>
    <row r="445" ht="15.75" customHeight="1">
      <c r="A445" s="10"/>
      <c r="B445" s="10"/>
      <c r="C445" s="227"/>
      <c r="D445" s="10"/>
      <c r="E445" s="10"/>
      <c r="F445" s="10"/>
      <c r="G445" s="228"/>
      <c r="H445" s="229"/>
      <c r="I445" s="5"/>
      <c r="J445" s="10"/>
      <c r="K445" s="5"/>
      <c r="L445" s="5"/>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row>
    <row r="446" ht="15.75" customHeight="1">
      <c r="A446" s="10"/>
      <c r="B446" s="10"/>
      <c r="C446" s="227"/>
      <c r="D446" s="10"/>
      <c r="E446" s="10"/>
      <c r="F446" s="10"/>
      <c r="G446" s="228"/>
      <c r="H446" s="229"/>
      <c r="I446" s="5"/>
      <c r="J446" s="10"/>
      <c r="K446" s="5"/>
      <c r="L446" s="5"/>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row>
    <row r="447" ht="15.75" customHeight="1">
      <c r="A447" s="10"/>
      <c r="B447" s="10"/>
      <c r="C447" s="227"/>
      <c r="D447" s="10"/>
      <c r="E447" s="10"/>
      <c r="F447" s="10"/>
      <c r="G447" s="228"/>
      <c r="H447" s="229"/>
      <c r="I447" s="5"/>
      <c r="J447" s="10"/>
      <c r="K447" s="5"/>
      <c r="L447" s="5"/>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row>
    <row r="448" ht="15.75" customHeight="1">
      <c r="A448" s="10"/>
      <c r="B448" s="10"/>
      <c r="C448" s="227"/>
      <c r="D448" s="10"/>
      <c r="E448" s="10"/>
      <c r="F448" s="10"/>
      <c r="G448" s="228"/>
      <c r="H448" s="229"/>
      <c r="I448" s="5"/>
      <c r="J448" s="10"/>
      <c r="K448" s="5"/>
      <c r="L448" s="5"/>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row>
    <row r="449" ht="15.75" customHeight="1">
      <c r="A449" s="10"/>
      <c r="B449" s="10"/>
      <c r="C449" s="227"/>
      <c r="D449" s="10"/>
      <c r="E449" s="10"/>
      <c r="F449" s="10"/>
      <c r="G449" s="228"/>
      <c r="H449" s="229"/>
      <c r="I449" s="5"/>
      <c r="J449" s="10"/>
      <c r="K449" s="5"/>
      <c r="L449" s="5"/>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row>
    <row r="450" ht="15.75" customHeight="1">
      <c r="A450" s="10"/>
      <c r="B450" s="10"/>
      <c r="C450" s="227"/>
      <c r="D450" s="10"/>
      <c r="E450" s="10"/>
      <c r="F450" s="10"/>
      <c r="G450" s="228"/>
      <c r="H450" s="229"/>
      <c r="I450" s="5"/>
      <c r="J450" s="10"/>
      <c r="K450" s="5"/>
      <c r="L450" s="5"/>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row>
    <row r="451" ht="15.75" customHeight="1">
      <c r="A451" s="10"/>
      <c r="B451" s="10"/>
      <c r="C451" s="227"/>
      <c r="D451" s="10"/>
      <c r="E451" s="10"/>
      <c r="F451" s="10"/>
      <c r="G451" s="228"/>
      <c r="H451" s="229"/>
      <c r="I451" s="5"/>
      <c r="J451" s="10"/>
      <c r="K451" s="5"/>
      <c r="L451" s="5"/>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row>
    <row r="452" ht="15.75" customHeight="1">
      <c r="A452" s="10"/>
      <c r="B452" s="10"/>
      <c r="C452" s="227"/>
      <c r="D452" s="10"/>
      <c r="E452" s="10"/>
      <c r="F452" s="10"/>
      <c r="G452" s="228"/>
      <c r="H452" s="229"/>
      <c r="I452" s="5"/>
      <c r="J452" s="10"/>
      <c r="K452" s="5"/>
      <c r="L452" s="5"/>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row>
    <row r="453" ht="15.75" customHeight="1">
      <c r="A453" s="10"/>
      <c r="B453" s="10"/>
      <c r="C453" s="227"/>
      <c r="D453" s="10"/>
      <c r="E453" s="10"/>
      <c r="F453" s="10"/>
      <c r="G453" s="228"/>
      <c r="H453" s="229"/>
      <c r="I453" s="5"/>
      <c r="J453" s="10"/>
      <c r="K453" s="5"/>
      <c r="L453" s="5"/>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row>
    <row r="454" ht="15.75" customHeight="1">
      <c r="A454" s="10"/>
      <c r="B454" s="10"/>
      <c r="C454" s="227"/>
      <c r="D454" s="10"/>
      <c r="E454" s="10"/>
      <c r="F454" s="10"/>
      <c r="G454" s="228"/>
      <c r="H454" s="229"/>
      <c r="I454" s="5"/>
      <c r="J454" s="10"/>
      <c r="K454" s="5"/>
      <c r="L454" s="5"/>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row>
    <row r="455" ht="15.75" customHeight="1">
      <c r="A455" s="10"/>
      <c r="B455" s="10"/>
      <c r="C455" s="227"/>
      <c r="D455" s="10"/>
      <c r="E455" s="10"/>
      <c r="F455" s="10"/>
      <c r="G455" s="228"/>
      <c r="H455" s="229"/>
      <c r="I455" s="5"/>
      <c r="J455" s="10"/>
      <c r="K455" s="5"/>
      <c r="L455" s="5"/>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row>
    <row r="456" ht="15.75" customHeight="1">
      <c r="A456" s="10"/>
      <c r="B456" s="10"/>
      <c r="C456" s="227"/>
      <c r="D456" s="10"/>
      <c r="E456" s="10"/>
      <c r="F456" s="10"/>
      <c r="G456" s="228"/>
      <c r="H456" s="229"/>
      <c r="I456" s="5"/>
      <c r="J456" s="10"/>
      <c r="K456" s="5"/>
      <c r="L456" s="5"/>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row>
    <row r="457" ht="15.75" customHeight="1">
      <c r="A457" s="10"/>
      <c r="B457" s="10"/>
      <c r="C457" s="227"/>
      <c r="D457" s="10"/>
      <c r="E457" s="10"/>
      <c r="F457" s="10"/>
      <c r="G457" s="228"/>
      <c r="H457" s="229"/>
      <c r="I457" s="5"/>
      <c r="J457" s="10"/>
      <c r="K457" s="5"/>
      <c r="L457" s="5"/>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row>
    <row r="458" ht="15.75" customHeight="1">
      <c r="A458" s="10"/>
      <c r="B458" s="10"/>
      <c r="C458" s="227"/>
      <c r="D458" s="10"/>
      <c r="E458" s="10"/>
      <c r="F458" s="10"/>
      <c r="G458" s="228"/>
      <c r="H458" s="229"/>
      <c r="I458" s="5"/>
      <c r="J458" s="10"/>
      <c r="K458" s="5"/>
      <c r="L458" s="5"/>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row>
    <row r="459" ht="15.75" customHeight="1">
      <c r="A459" s="10"/>
      <c r="B459" s="10"/>
      <c r="C459" s="227"/>
      <c r="D459" s="10"/>
      <c r="E459" s="10"/>
      <c r="F459" s="10"/>
      <c r="G459" s="228"/>
      <c r="H459" s="229"/>
      <c r="I459" s="5"/>
      <c r="J459" s="10"/>
      <c r="K459" s="5"/>
      <c r="L459" s="5"/>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row>
    <row r="460" ht="15.75" customHeight="1">
      <c r="A460" s="10"/>
      <c r="B460" s="10"/>
      <c r="C460" s="227"/>
      <c r="D460" s="10"/>
      <c r="E460" s="10"/>
      <c r="F460" s="10"/>
      <c r="G460" s="228"/>
      <c r="H460" s="229"/>
      <c r="I460" s="5"/>
      <c r="J460" s="10"/>
      <c r="K460" s="5"/>
      <c r="L460" s="5"/>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row>
    <row r="461" ht="15.75" customHeight="1">
      <c r="A461" s="10"/>
      <c r="B461" s="10"/>
      <c r="C461" s="227"/>
      <c r="D461" s="10"/>
      <c r="E461" s="10"/>
      <c r="F461" s="10"/>
      <c r="G461" s="228"/>
      <c r="H461" s="229"/>
      <c r="I461" s="5"/>
      <c r="J461" s="10"/>
      <c r="K461" s="5"/>
      <c r="L461" s="5"/>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row>
    <row r="462" ht="15.75" customHeight="1">
      <c r="A462" s="10"/>
      <c r="B462" s="10"/>
      <c r="C462" s="227"/>
      <c r="D462" s="10"/>
      <c r="E462" s="10"/>
      <c r="F462" s="10"/>
      <c r="G462" s="228"/>
      <c r="H462" s="229"/>
      <c r="I462" s="5"/>
      <c r="J462" s="10"/>
      <c r="K462" s="5"/>
      <c r="L462" s="5"/>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row>
    <row r="463" ht="15.75" customHeight="1">
      <c r="A463" s="10"/>
      <c r="B463" s="10"/>
      <c r="C463" s="227"/>
      <c r="D463" s="10"/>
      <c r="E463" s="10"/>
      <c r="F463" s="10"/>
      <c r="G463" s="228"/>
      <c r="H463" s="229"/>
      <c r="I463" s="5"/>
      <c r="J463" s="10"/>
      <c r="K463" s="5"/>
      <c r="L463" s="5"/>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row>
    <row r="464" ht="15.75" customHeight="1">
      <c r="A464" s="10"/>
      <c r="B464" s="10"/>
      <c r="C464" s="227"/>
      <c r="D464" s="10"/>
      <c r="E464" s="10"/>
      <c r="F464" s="10"/>
      <c r="G464" s="228"/>
      <c r="H464" s="229"/>
      <c r="I464" s="5"/>
      <c r="J464" s="10"/>
      <c r="K464" s="5"/>
      <c r="L464" s="5"/>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row>
    <row r="465" ht="15.75" customHeight="1">
      <c r="A465" s="10"/>
      <c r="B465" s="10"/>
      <c r="C465" s="227"/>
      <c r="D465" s="10"/>
      <c r="E465" s="10"/>
      <c r="F465" s="10"/>
      <c r="G465" s="228"/>
      <c r="H465" s="229"/>
      <c r="I465" s="5"/>
      <c r="J465" s="10"/>
      <c r="K465" s="5"/>
      <c r="L465" s="5"/>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row>
    <row r="466" ht="15.75" customHeight="1">
      <c r="A466" s="10"/>
      <c r="B466" s="10"/>
      <c r="C466" s="227"/>
      <c r="D466" s="10"/>
      <c r="E466" s="10"/>
      <c r="F466" s="10"/>
      <c r="G466" s="228"/>
      <c r="H466" s="229"/>
      <c r="I466" s="5"/>
      <c r="J466" s="10"/>
      <c r="K466" s="5"/>
      <c r="L466" s="5"/>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row>
    <row r="467" ht="15.75" customHeight="1">
      <c r="A467" s="10"/>
      <c r="B467" s="10"/>
      <c r="C467" s="227"/>
      <c r="D467" s="10"/>
      <c r="E467" s="10"/>
      <c r="F467" s="10"/>
      <c r="G467" s="228"/>
      <c r="H467" s="229"/>
      <c r="I467" s="5"/>
      <c r="J467" s="10"/>
      <c r="K467" s="5"/>
      <c r="L467" s="5"/>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row>
    <row r="468" ht="15.75" customHeight="1">
      <c r="A468" s="10"/>
      <c r="B468" s="10"/>
      <c r="C468" s="227"/>
      <c r="D468" s="10"/>
      <c r="E468" s="10"/>
      <c r="F468" s="10"/>
      <c r="G468" s="228"/>
      <c r="H468" s="229"/>
      <c r="I468" s="5"/>
      <c r="J468" s="10"/>
      <c r="K468" s="5"/>
      <c r="L468" s="5"/>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row>
    <row r="469" ht="15.75" customHeight="1">
      <c r="A469" s="10"/>
      <c r="B469" s="10"/>
      <c r="C469" s="227"/>
      <c r="D469" s="10"/>
      <c r="E469" s="10"/>
      <c r="F469" s="10"/>
      <c r="G469" s="228"/>
      <c r="H469" s="229"/>
      <c r="I469" s="5"/>
      <c r="J469" s="10"/>
      <c r="K469" s="5"/>
      <c r="L469" s="5"/>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row>
    <row r="470" ht="15.75" customHeight="1">
      <c r="A470" s="10"/>
      <c r="B470" s="10"/>
      <c r="C470" s="227"/>
      <c r="D470" s="10"/>
      <c r="E470" s="10"/>
      <c r="F470" s="10"/>
      <c r="G470" s="228"/>
      <c r="H470" s="229"/>
      <c r="I470" s="5"/>
      <c r="J470" s="10"/>
      <c r="K470" s="5"/>
      <c r="L470" s="5"/>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row>
    <row r="471" ht="15.75" customHeight="1">
      <c r="A471" s="10"/>
      <c r="B471" s="10"/>
      <c r="C471" s="227"/>
      <c r="D471" s="10"/>
      <c r="E471" s="10"/>
      <c r="F471" s="10"/>
      <c r="G471" s="228"/>
      <c r="H471" s="229"/>
      <c r="I471" s="5"/>
      <c r="J471" s="10"/>
      <c r="K471" s="5"/>
      <c r="L471" s="5"/>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row>
    <row r="472" ht="15.75" customHeight="1">
      <c r="A472" s="10"/>
      <c r="B472" s="10"/>
      <c r="C472" s="227"/>
      <c r="D472" s="10"/>
      <c r="E472" s="10"/>
      <c r="F472" s="10"/>
      <c r="G472" s="228"/>
      <c r="H472" s="229"/>
      <c r="I472" s="5"/>
      <c r="J472" s="10"/>
      <c r="K472" s="5"/>
      <c r="L472" s="5"/>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row>
    <row r="473" ht="15.75" customHeight="1">
      <c r="A473" s="10"/>
      <c r="B473" s="10"/>
      <c r="C473" s="227"/>
      <c r="D473" s="10"/>
      <c r="E473" s="10"/>
      <c r="F473" s="10"/>
      <c r="G473" s="228"/>
      <c r="H473" s="229"/>
      <c r="I473" s="5"/>
      <c r="J473" s="10"/>
      <c r="K473" s="5"/>
      <c r="L473" s="5"/>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row>
    <row r="474" ht="15.75" customHeight="1">
      <c r="A474" s="10"/>
      <c r="B474" s="10"/>
      <c r="C474" s="227"/>
      <c r="D474" s="10"/>
      <c r="E474" s="10"/>
      <c r="F474" s="10"/>
      <c r="G474" s="228"/>
      <c r="H474" s="229"/>
      <c r="I474" s="5"/>
      <c r="J474" s="10"/>
      <c r="K474" s="5"/>
      <c r="L474" s="5"/>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row>
    <row r="475" ht="15.75" customHeight="1">
      <c r="A475" s="10"/>
      <c r="B475" s="10"/>
      <c r="C475" s="227"/>
      <c r="D475" s="10"/>
      <c r="E475" s="10"/>
      <c r="F475" s="10"/>
      <c r="G475" s="228"/>
      <c r="H475" s="229"/>
      <c r="I475" s="5"/>
      <c r="J475" s="10"/>
      <c r="K475" s="5"/>
      <c r="L475" s="5"/>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row>
    <row r="476" ht="15.75" customHeight="1">
      <c r="A476" s="10"/>
      <c r="B476" s="10"/>
      <c r="C476" s="227"/>
      <c r="D476" s="10"/>
      <c r="E476" s="10"/>
      <c r="F476" s="10"/>
      <c r="G476" s="228"/>
      <c r="H476" s="229"/>
      <c r="I476" s="5"/>
      <c r="J476" s="10"/>
      <c r="K476" s="5"/>
      <c r="L476" s="5"/>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row>
    <row r="477" ht="15.75" customHeight="1">
      <c r="A477" s="10"/>
      <c r="B477" s="10"/>
      <c r="C477" s="227"/>
      <c r="D477" s="10"/>
      <c r="E477" s="10"/>
      <c r="F477" s="10"/>
      <c r="G477" s="228"/>
      <c r="H477" s="229"/>
      <c r="I477" s="5"/>
      <c r="J477" s="10"/>
      <c r="K477" s="5"/>
      <c r="L477" s="5"/>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row>
    <row r="478" ht="15.75" customHeight="1">
      <c r="A478" s="10"/>
      <c r="B478" s="10"/>
      <c r="C478" s="227"/>
      <c r="D478" s="10"/>
      <c r="E478" s="10"/>
      <c r="F478" s="10"/>
      <c r="G478" s="228"/>
      <c r="H478" s="229"/>
      <c r="I478" s="5"/>
      <c r="J478" s="10"/>
      <c r="K478" s="5"/>
      <c r="L478" s="5"/>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row>
    <row r="479" ht="15.75" customHeight="1">
      <c r="A479" s="10"/>
      <c r="B479" s="10"/>
      <c r="C479" s="227"/>
      <c r="D479" s="10"/>
      <c r="E479" s="10"/>
      <c r="F479" s="10"/>
      <c r="G479" s="228"/>
      <c r="H479" s="229"/>
      <c r="I479" s="5"/>
      <c r="J479" s="10"/>
      <c r="K479" s="5"/>
      <c r="L479" s="5"/>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row>
    <row r="480" ht="15.75" customHeight="1">
      <c r="A480" s="10"/>
      <c r="B480" s="10"/>
      <c r="C480" s="227"/>
      <c r="D480" s="10"/>
      <c r="E480" s="10"/>
      <c r="F480" s="10"/>
      <c r="G480" s="228"/>
      <c r="H480" s="229"/>
      <c r="I480" s="5"/>
      <c r="J480" s="10"/>
      <c r="K480" s="5"/>
      <c r="L480" s="5"/>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row>
    <row r="481" ht="15.75" customHeight="1">
      <c r="A481" s="10"/>
      <c r="B481" s="10"/>
      <c r="C481" s="227"/>
      <c r="D481" s="10"/>
      <c r="E481" s="10"/>
      <c r="F481" s="10"/>
      <c r="G481" s="228"/>
      <c r="H481" s="229"/>
      <c r="I481" s="5"/>
      <c r="J481" s="10"/>
      <c r="K481" s="5"/>
      <c r="L481" s="5"/>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row>
    <row r="482" ht="15.75" customHeight="1">
      <c r="A482" s="10"/>
      <c r="B482" s="10"/>
      <c r="C482" s="227"/>
      <c r="D482" s="10"/>
      <c r="E482" s="10"/>
      <c r="F482" s="10"/>
      <c r="G482" s="228"/>
      <c r="H482" s="229"/>
      <c r="I482" s="5"/>
      <c r="J482" s="10"/>
      <c r="K482" s="5"/>
      <c r="L482" s="5"/>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row>
    <row r="483" ht="15.75" customHeight="1">
      <c r="A483" s="10"/>
      <c r="B483" s="10"/>
      <c r="C483" s="227"/>
      <c r="D483" s="10"/>
      <c r="E483" s="10"/>
      <c r="F483" s="10"/>
      <c r="G483" s="228"/>
      <c r="H483" s="229"/>
      <c r="I483" s="5"/>
      <c r="J483" s="10"/>
      <c r="K483" s="5"/>
      <c r="L483" s="5"/>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row>
    <row r="484" ht="15.75" customHeight="1">
      <c r="A484" s="10"/>
      <c r="B484" s="10"/>
      <c r="C484" s="227"/>
      <c r="D484" s="10"/>
      <c r="E484" s="10"/>
      <c r="F484" s="10"/>
      <c r="G484" s="228"/>
      <c r="H484" s="229"/>
      <c r="I484" s="5"/>
      <c r="J484" s="10"/>
      <c r="K484" s="5"/>
      <c r="L484" s="5"/>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row>
    <row r="485" ht="15.75" customHeight="1">
      <c r="A485" s="10"/>
      <c r="B485" s="10"/>
      <c r="C485" s="227"/>
      <c r="D485" s="10"/>
      <c r="E485" s="10"/>
      <c r="F485" s="10"/>
      <c r="G485" s="228"/>
      <c r="H485" s="229"/>
      <c r="I485" s="5"/>
      <c r="J485" s="10"/>
      <c r="K485" s="5"/>
      <c r="L485" s="5"/>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row>
    <row r="486" ht="15.75" customHeight="1">
      <c r="A486" s="10"/>
      <c r="B486" s="10"/>
      <c r="C486" s="227"/>
      <c r="D486" s="10"/>
      <c r="E486" s="10"/>
      <c r="F486" s="10"/>
      <c r="G486" s="228"/>
      <c r="H486" s="229"/>
      <c r="I486" s="5"/>
      <c r="J486" s="10"/>
      <c r="K486" s="5"/>
      <c r="L486" s="5"/>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row>
    <row r="487" ht="15.75" customHeight="1">
      <c r="A487" s="10"/>
      <c r="B487" s="10"/>
      <c r="C487" s="227"/>
      <c r="D487" s="10"/>
      <c r="E487" s="10"/>
      <c r="F487" s="10"/>
      <c r="G487" s="228"/>
      <c r="H487" s="229"/>
      <c r="I487" s="5"/>
      <c r="J487" s="10"/>
      <c r="K487" s="5"/>
      <c r="L487" s="5"/>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row>
    <row r="488" ht="15.75" customHeight="1">
      <c r="A488" s="10"/>
      <c r="B488" s="10"/>
      <c r="C488" s="227"/>
      <c r="D488" s="10"/>
      <c r="E488" s="10"/>
      <c r="F488" s="10"/>
      <c r="G488" s="228"/>
      <c r="H488" s="229"/>
      <c r="I488" s="5"/>
      <c r="J488" s="10"/>
      <c r="K488" s="5"/>
      <c r="L488" s="5"/>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row>
    <row r="489" ht="15.75" customHeight="1">
      <c r="A489" s="10"/>
      <c r="B489" s="10"/>
      <c r="C489" s="227"/>
      <c r="D489" s="10"/>
      <c r="E489" s="10"/>
      <c r="F489" s="10"/>
      <c r="G489" s="228"/>
      <c r="H489" s="229"/>
      <c r="I489" s="5"/>
      <c r="J489" s="10"/>
      <c r="K489" s="5"/>
      <c r="L489" s="5"/>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row>
    <row r="490" ht="15.75" customHeight="1">
      <c r="A490" s="10"/>
      <c r="B490" s="10"/>
      <c r="C490" s="227"/>
      <c r="D490" s="10"/>
      <c r="E490" s="10"/>
      <c r="F490" s="10"/>
      <c r="G490" s="228"/>
      <c r="H490" s="229"/>
      <c r="I490" s="5"/>
      <c r="J490" s="10"/>
      <c r="K490" s="5"/>
      <c r="L490" s="5"/>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row>
    <row r="491" ht="15.75" customHeight="1">
      <c r="A491" s="10"/>
      <c r="B491" s="10"/>
      <c r="C491" s="227"/>
      <c r="D491" s="10"/>
      <c r="E491" s="10"/>
      <c r="F491" s="10"/>
      <c r="G491" s="228"/>
      <c r="H491" s="229"/>
      <c r="I491" s="5"/>
      <c r="J491" s="10"/>
      <c r="K491" s="5"/>
      <c r="L491" s="5"/>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row>
    <row r="492" ht="15.75" customHeight="1">
      <c r="A492" s="10"/>
      <c r="B492" s="10"/>
      <c r="C492" s="227"/>
      <c r="D492" s="10"/>
      <c r="E492" s="10"/>
      <c r="F492" s="10"/>
      <c r="G492" s="228"/>
      <c r="H492" s="229"/>
      <c r="I492" s="5"/>
      <c r="J492" s="10"/>
      <c r="K492" s="5"/>
      <c r="L492" s="5"/>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row>
    <row r="493" ht="15.75" customHeight="1">
      <c r="A493" s="10"/>
      <c r="B493" s="10"/>
      <c r="C493" s="227"/>
      <c r="D493" s="10"/>
      <c r="E493" s="10"/>
      <c r="F493" s="10"/>
      <c r="G493" s="228"/>
      <c r="H493" s="229"/>
      <c r="I493" s="5"/>
      <c r="J493" s="10"/>
      <c r="K493" s="5"/>
      <c r="L493" s="5"/>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row>
    <row r="494" ht="15.75" customHeight="1">
      <c r="A494" s="10"/>
      <c r="B494" s="10"/>
      <c r="C494" s="227"/>
      <c r="D494" s="10"/>
      <c r="E494" s="10"/>
      <c r="F494" s="10"/>
      <c r="G494" s="228"/>
      <c r="H494" s="229"/>
      <c r="I494" s="5"/>
      <c r="J494" s="10"/>
      <c r="K494" s="5"/>
      <c r="L494" s="5"/>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row>
    <row r="495" ht="15.75" customHeight="1">
      <c r="A495" s="10"/>
      <c r="B495" s="10"/>
      <c r="C495" s="227"/>
      <c r="D495" s="10"/>
      <c r="E495" s="10"/>
      <c r="F495" s="10"/>
      <c r="G495" s="228"/>
      <c r="H495" s="229"/>
      <c r="I495" s="5"/>
      <c r="J495" s="10"/>
      <c r="K495" s="5"/>
      <c r="L495" s="5"/>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row>
    <row r="496" ht="15.75" customHeight="1">
      <c r="A496" s="10"/>
      <c r="B496" s="10"/>
      <c r="C496" s="227"/>
      <c r="D496" s="10"/>
      <c r="E496" s="10"/>
      <c r="F496" s="10"/>
      <c r="G496" s="228"/>
      <c r="H496" s="229"/>
      <c r="I496" s="5"/>
      <c r="J496" s="10"/>
      <c r="K496" s="5"/>
      <c r="L496" s="5"/>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row>
    <row r="497" ht="15.75" customHeight="1">
      <c r="A497" s="10"/>
      <c r="B497" s="10"/>
      <c r="C497" s="227"/>
      <c r="D497" s="10"/>
      <c r="E497" s="10"/>
      <c r="F497" s="10"/>
      <c r="G497" s="228"/>
      <c r="H497" s="229"/>
      <c r="I497" s="5"/>
      <c r="J497" s="10"/>
      <c r="K497" s="5"/>
      <c r="L497" s="5"/>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row>
    <row r="498" ht="15.75" customHeight="1">
      <c r="A498" s="10"/>
      <c r="B498" s="10"/>
      <c r="C498" s="227"/>
      <c r="D498" s="10"/>
      <c r="E498" s="10"/>
      <c r="F498" s="10"/>
      <c r="G498" s="228"/>
      <c r="H498" s="229"/>
      <c r="I498" s="5"/>
      <c r="J498" s="10"/>
      <c r="K498" s="5"/>
      <c r="L498" s="5"/>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row>
    <row r="499" ht="15.75" customHeight="1">
      <c r="A499" s="10"/>
      <c r="B499" s="10"/>
      <c r="C499" s="227"/>
      <c r="D499" s="10"/>
      <c r="E499" s="10"/>
      <c r="F499" s="10"/>
      <c r="G499" s="228"/>
      <c r="H499" s="229"/>
      <c r="I499" s="5"/>
      <c r="J499" s="10"/>
      <c r="K499" s="5"/>
      <c r="L499" s="5"/>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row>
    <row r="500" ht="15.75" customHeight="1">
      <c r="A500" s="10"/>
      <c r="B500" s="10"/>
      <c r="C500" s="227"/>
      <c r="D500" s="10"/>
      <c r="E500" s="10"/>
      <c r="F500" s="10"/>
      <c r="G500" s="228"/>
      <c r="H500" s="229"/>
      <c r="I500" s="5"/>
      <c r="J500" s="10"/>
      <c r="K500" s="5"/>
      <c r="L500" s="5"/>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row>
    <row r="501" ht="15.75" customHeight="1">
      <c r="A501" s="10"/>
      <c r="B501" s="10"/>
      <c r="C501" s="227"/>
      <c r="D501" s="10"/>
      <c r="E501" s="10"/>
      <c r="F501" s="10"/>
      <c r="G501" s="228"/>
      <c r="H501" s="229"/>
      <c r="I501" s="5"/>
      <c r="J501" s="10"/>
      <c r="K501" s="5"/>
      <c r="L501" s="5"/>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row>
    <row r="502" ht="15.75" customHeight="1">
      <c r="A502" s="10"/>
      <c r="B502" s="10"/>
      <c r="C502" s="227"/>
      <c r="D502" s="10"/>
      <c r="E502" s="10"/>
      <c r="F502" s="10"/>
      <c r="G502" s="228"/>
      <c r="H502" s="229"/>
      <c r="I502" s="5"/>
      <c r="J502" s="10"/>
      <c r="K502" s="5"/>
      <c r="L502" s="5"/>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row>
    <row r="503" ht="15.75" customHeight="1">
      <c r="A503" s="10"/>
      <c r="B503" s="10"/>
      <c r="C503" s="227"/>
      <c r="D503" s="10"/>
      <c r="E503" s="10"/>
      <c r="F503" s="10"/>
      <c r="G503" s="228"/>
      <c r="H503" s="229"/>
      <c r="I503" s="5"/>
      <c r="J503" s="10"/>
      <c r="K503" s="5"/>
      <c r="L503" s="5"/>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row>
    <row r="504" ht="15.75" customHeight="1">
      <c r="A504" s="10"/>
      <c r="B504" s="10"/>
      <c r="C504" s="227"/>
      <c r="D504" s="10"/>
      <c r="E504" s="10"/>
      <c r="F504" s="10"/>
      <c r="G504" s="228"/>
      <c r="H504" s="229"/>
      <c r="I504" s="5"/>
      <c r="J504" s="10"/>
      <c r="K504" s="5"/>
      <c r="L504" s="5"/>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row>
    <row r="505" ht="15.75" customHeight="1">
      <c r="A505" s="10"/>
      <c r="B505" s="10"/>
      <c r="C505" s="227"/>
      <c r="D505" s="10"/>
      <c r="E505" s="10"/>
      <c r="F505" s="10"/>
      <c r="G505" s="228"/>
      <c r="H505" s="229"/>
      <c r="I505" s="5"/>
      <c r="J505" s="10"/>
      <c r="K505" s="5"/>
      <c r="L505" s="5"/>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row>
    <row r="506" ht="15.75" customHeight="1">
      <c r="A506" s="10"/>
      <c r="B506" s="10"/>
      <c r="C506" s="227"/>
      <c r="D506" s="10"/>
      <c r="E506" s="10"/>
      <c r="F506" s="10"/>
      <c r="G506" s="228"/>
      <c r="H506" s="229"/>
      <c r="I506" s="5"/>
      <c r="J506" s="10"/>
      <c r="K506" s="5"/>
      <c r="L506" s="5"/>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row>
    <row r="507" ht="15.75" customHeight="1">
      <c r="A507" s="10"/>
      <c r="B507" s="10"/>
      <c r="C507" s="227"/>
      <c r="D507" s="10"/>
      <c r="E507" s="10"/>
      <c r="F507" s="10"/>
      <c r="G507" s="228"/>
      <c r="H507" s="229"/>
      <c r="I507" s="5"/>
      <c r="J507" s="10"/>
      <c r="K507" s="5"/>
      <c r="L507" s="5"/>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row>
    <row r="508" ht="15.75" customHeight="1">
      <c r="A508" s="10"/>
      <c r="B508" s="10"/>
      <c r="C508" s="227"/>
      <c r="D508" s="10"/>
      <c r="E508" s="10"/>
      <c r="F508" s="10"/>
      <c r="G508" s="228"/>
      <c r="H508" s="229"/>
      <c r="I508" s="5"/>
      <c r="J508" s="10"/>
      <c r="K508" s="5"/>
      <c r="L508" s="5"/>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row>
    <row r="509" ht="15.75" customHeight="1">
      <c r="A509" s="10"/>
      <c r="B509" s="10"/>
      <c r="C509" s="227"/>
      <c r="D509" s="10"/>
      <c r="E509" s="10"/>
      <c r="F509" s="10"/>
      <c r="G509" s="228"/>
      <c r="H509" s="229"/>
      <c r="I509" s="5"/>
      <c r="J509" s="10"/>
      <c r="K509" s="5"/>
      <c r="L509" s="5"/>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row>
    <row r="510" ht="15.75" customHeight="1">
      <c r="A510" s="10"/>
      <c r="B510" s="10"/>
      <c r="C510" s="227"/>
      <c r="D510" s="10"/>
      <c r="E510" s="10"/>
      <c r="F510" s="10"/>
      <c r="G510" s="228"/>
      <c r="H510" s="229"/>
      <c r="I510" s="5"/>
      <c r="J510" s="10"/>
      <c r="K510" s="5"/>
      <c r="L510" s="5"/>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row>
    <row r="511" ht="15.75" customHeight="1">
      <c r="A511" s="10"/>
      <c r="B511" s="10"/>
      <c r="C511" s="227"/>
      <c r="D511" s="10"/>
      <c r="E511" s="10"/>
      <c r="F511" s="10"/>
      <c r="G511" s="228"/>
      <c r="H511" s="229"/>
      <c r="I511" s="5"/>
      <c r="J511" s="10"/>
      <c r="K511" s="5"/>
      <c r="L511" s="5"/>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row>
    <row r="512" ht="15.75" customHeight="1">
      <c r="A512" s="10"/>
      <c r="B512" s="10"/>
      <c r="C512" s="227"/>
      <c r="D512" s="10"/>
      <c r="E512" s="10"/>
      <c r="F512" s="10"/>
      <c r="G512" s="228"/>
      <c r="H512" s="229"/>
      <c r="I512" s="5"/>
      <c r="J512" s="10"/>
      <c r="K512" s="5"/>
      <c r="L512" s="5"/>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row>
    <row r="513" ht="15.75" customHeight="1">
      <c r="A513" s="10"/>
      <c r="B513" s="10"/>
      <c r="C513" s="227"/>
      <c r="D513" s="10"/>
      <c r="E513" s="10"/>
      <c r="F513" s="10"/>
      <c r="G513" s="228"/>
      <c r="H513" s="229"/>
      <c r="I513" s="5"/>
      <c r="J513" s="10"/>
      <c r="K513" s="5"/>
      <c r="L513" s="5"/>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row>
    <row r="514" ht="15.75" customHeight="1">
      <c r="A514" s="10"/>
      <c r="B514" s="10"/>
      <c r="C514" s="227"/>
      <c r="D514" s="10"/>
      <c r="E514" s="10"/>
      <c r="F514" s="10"/>
      <c r="G514" s="228"/>
      <c r="H514" s="229"/>
      <c r="I514" s="5"/>
      <c r="J514" s="10"/>
      <c r="K514" s="5"/>
      <c r="L514" s="5"/>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row>
    <row r="515" ht="15.75" customHeight="1">
      <c r="A515" s="10"/>
      <c r="B515" s="10"/>
      <c r="C515" s="227"/>
      <c r="D515" s="10"/>
      <c r="E515" s="10"/>
      <c r="F515" s="10"/>
      <c r="G515" s="228"/>
      <c r="H515" s="229"/>
      <c r="I515" s="5"/>
      <c r="J515" s="10"/>
      <c r="K515" s="5"/>
      <c r="L515" s="5"/>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row>
    <row r="516" ht="15.75" customHeight="1">
      <c r="A516" s="10"/>
      <c r="B516" s="10"/>
      <c r="C516" s="227"/>
      <c r="D516" s="10"/>
      <c r="E516" s="10"/>
      <c r="F516" s="10"/>
      <c r="G516" s="228"/>
      <c r="H516" s="229"/>
      <c r="I516" s="5"/>
      <c r="J516" s="10"/>
      <c r="K516" s="5"/>
      <c r="L516" s="5"/>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row>
    <row r="517" ht="15.75" customHeight="1">
      <c r="A517" s="10"/>
      <c r="B517" s="10"/>
      <c r="C517" s="227"/>
      <c r="D517" s="10"/>
      <c r="E517" s="10"/>
      <c r="F517" s="10"/>
      <c r="G517" s="228"/>
      <c r="H517" s="229"/>
      <c r="I517" s="5"/>
      <c r="J517" s="10"/>
      <c r="K517" s="5"/>
      <c r="L517" s="5"/>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row>
    <row r="518" ht="15.75" customHeight="1">
      <c r="A518" s="10"/>
      <c r="B518" s="10"/>
      <c r="C518" s="227"/>
      <c r="D518" s="10"/>
      <c r="E518" s="10"/>
      <c r="F518" s="10"/>
      <c r="G518" s="228"/>
      <c r="H518" s="229"/>
      <c r="I518" s="5"/>
      <c r="J518" s="10"/>
      <c r="K518" s="5"/>
      <c r="L518" s="5"/>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row>
    <row r="519" ht="15.75" customHeight="1">
      <c r="A519" s="10"/>
      <c r="B519" s="10"/>
      <c r="C519" s="227"/>
      <c r="D519" s="10"/>
      <c r="E519" s="10"/>
      <c r="F519" s="10"/>
      <c r="G519" s="228"/>
      <c r="H519" s="229"/>
      <c r="I519" s="5"/>
      <c r="J519" s="10"/>
      <c r="K519" s="5"/>
      <c r="L519" s="5"/>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row>
    <row r="520" ht="15.75" customHeight="1">
      <c r="A520" s="10"/>
      <c r="B520" s="10"/>
      <c r="C520" s="227"/>
      <c r="D520" s="10"/>
      <c r="E520" s="10"/>
      <c r="F520" s="10"/>
      <c r="G520" s="228"/>
      <c r="H520" s="229"/>
      <c r="I520" s="5"/>
      <c r="J520" s="10"/>
      <c r="K520" s="5"/>
      <c r="L520" s="5"/>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row>
    <row r="521" ht="15.75" customHeight="1">
      <c r="A521" s="10"/>
      <c r="B521" s="10"/>
      <c r="C521" s="227"/>
      <c r="D521" s="10"/>
      <c r="E521" s="10"/>
      <c r="F521" s="10"/>
      <c r="G521" s="228"/>
      <c r="H521" s="229"/>
      <c r="I521" s="5"/>
      <c r="J521" s="10"/>
      <c r="K521" s="5"/>
      <c r="L521" s="5"/>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row>
    <row r="522" ht="15.75" customHeight="1">
      <c r="A522" s="10"/>
      <c r="B522" s="10"/>
      <c r="C522" s="227"/>
      <c r="D522" s="10"/>
      <c r="E522" s="10"/>
      <c r="F522" s="10"/>
      <c r="G522" s="228"/>
      <c r="H522" s="229"/>
      <c r="I522" s="5"/>
      <c r="J522" s="10"/>
      <c r="K522" s="5"/>
      <c r="L522" s="5"/>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row>
    <row r="523" ht="15.75" customHeight="1">
      <c r="A523" s="10"/>
      <c r="B523" s="10"/>
      <c r="C523" s="227"/>
      <c r="D523" s="10"/>
      <c r="E523" s="10"/>
      <c r="F523" s="10"/>
      <c r="G523" s="228"/>
      <c r="H523" s="229"/>
      <c r="I523" s="5"/>
      <c r="J523" s="10"/>
      <c r="K523" s="5"/>
      <c r="L523" s="5"/>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row>
    <row r="524" ht="15.75" customHeight="1">
      <c r="A524" s="10"/>
      <c r="B524" s="10"/>
      <c r="C524" s="227"/>
      <c r="D524" s="10"/>
      <c r="E524" s="10"/>
      <c r="F524" s="10"/>
      <c r="G524" s="228"/>
      <c r="H524" s="229"/>
      <c r="I524" s="5"/>
      <c r="J524" s="10"/>
      <c r="K524" s="5"/>
      <c r="L524" s="5"/>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row>
    <row r="525" ht="15.75" customHeight="1">
      <c r="A525" s="10"/>
      <c r="B525" s="10"/>
      <c r="C525" s="227"/>
      <c r="D525" s="10"/>
      <c r="E525" s="10"/>
      <c r="F525" s="10"/>
      <c r="G525" s="228"/>
      <c r="H525" s="229"/>
      <c r="I525" s="5"/>
      <c r="J525" s="10"/>
      <c r="K525" s="5"/>
      <c r="L525" s="5"/>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row>
    <row r="526" ht="15.75" customHeight="1">
      <c r="A526" s="10"/>
      <c r="B526" s="10"/>
      <c r="C526" s="227"/>
      <c r="D526" s="10"/>
      <c r="E526" s="10"/>
      <c r="F526" s="10"/>
      <c r="G526" s="228"/>
      <c r="H526" s="229"/>
      <c r="I526" s="5"/>
      <c r="J526" s="10"/>
      <c r="K526" s="5"/>
      <c r="L526" s="5"/>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row>
    <row r="527" ht="15.75" customHeight="1">
      <c r="A527" s="10"/>
      <c r="B527" s="10"/>
      <c r="C527" s="227"/>
      <c r="D527" s="10"/>
      <c r="E527" s="10"/>
      <c r="F527" s="10"/>
      <c r="G527" s="228"/>
      <c r="H527" s="229"/>
      <c r="I527" s="5"/>
      <c r="J527" s="10"/>
      <c r="K527" s="5"/>
      <c r="L527" s="5"/>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row>
    <row r="528" ht="15.75" customHeight="1">
      <c r="A528" s="10"/>
      <c r="B528" s="10"/>
      <c r="C528" s="227"/>
      <c r="D528" s="10"/>
      <c r="E528" s="10"/>
      <c r="F528" s="10"/>
      <c r="G528" s="228"/>
      <c r="H528" s="229"/>
      <c r="I528" s="5"/>
      <c r="J528" s="10"/>
      <c r="K528" s="5"/>
      <c r="L528" s="5"/>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row>
    <row r="529" ht="15.75" customHeight="1">
      <c r="A529" s="10"/>
      <c r="B529" s="10"/>
      <c r="C529" s="227"/>
      <c r="D529" s="10"/>
      <c r="E529" s="10"/>
      <c r="F529" s="10"/>
      <c r="G529" s="228"/>
      <c r="H529" s="229"/>
      <c r="I529" s="5"/>
      <c r="J529" s="10"/>
      <c r="K529" s="5"/>
      <c r="L529" s="5"/>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row>
    <row r="530" ht="15.75" customHeight="1">
      <c r="A530" s="10"/>
      <c r="B530" s="10"/>
      <c r="C530" s="227"/>
      <c r="D530" s="10"/>
      <c r="E530" s="10"/>
      <c r="F530" s="10"/>
      <c r="G530" s="228"/>
      <c r="H530" s="229"/>
      <c r="I530" s="5"/>
      <c r="J530" s="10"/>
      <c r="K530" s="5"/>
      <c r="L530" s="5"/>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row>
    <row r="531" ht="15.75" customHeight="1">
      <c r="A531" s="10"/>
      <c r="B531" s="10"/>
      <c r="C531" s="227"/>
      <c r="D531" s="10"/>
      <c r="E531" s="10"/>
      <c r="F531" s="10"/>
      <c r="G531" s="228"/>
      <c r="H531" s="229"/>
      <c r="I531" s="5"/>
      <c r="J531" s="10"/>
      <c r="K531" s="5"/>
      <c r="L531" s="5"/>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row>
    <row r="532" ht="15.75" customHeight="1">
      <c r="A532" s="10"/>
      <c r="B532" s="10"/>
      <c r="C532" s="227"/>
      <c r="D532" s="10"/>
      <c r="E532" s="10"/>
      <c r="F532" s="10"/>
      <c r="G532" s="228"/>
      <c r="H532" s="229"/>
      <c r="I532" s="5"/>
      <c r="J532" s="10"/>
      <c r="K532" s="5"/>
      <c r="L532" s="5"/>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row>
    <row r="533" ht="15.75" customHeight="1">
      <c r="A533" s="10"/>
      <c r="B533" s="10"/>
      <c r="C533" s="227"/>
      <c r="D533" s="10"/>
      <c r="E533" s="10"/>
      <c r="F533" s="10"/>
      <c r="G533" s="228"/>
      <c r="H533" s="229"/>
      <c r="I533" s="5"/>
      <c r="J533" s="10"/>
      <c r="K533" s="5"/>
      <c r="L533" s="5"/>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row>
    <row r="534" ht="15.75" customHeight="1">
      <c r="A534" s="10"/>
      <c r="B534" s="10"/>
      <c r="C534" s="227"/>
      <c r="D534" s="10"/>
      <c r="E534" s="10"/>
      <c r="F534" s="10"/>
      <c r="G534" s="228"/>
      <c r="H534" s="229"/>
      <c r="I534" s="5"/>
      <c r="J534" s="10"/>
      <c r="K534" s="5"/>
      <c r="L534" s="5"/>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row>
    <row r="535" ht="15.75" customHeight="1">
      <c r="A535" s="10"/>
      <c r="B535" s="10"/>
      <c r="C535" s="227"/>
      <c r="D535" s="10"/>
      <c r="E535" s="10"/>
      <c r="F535" s="10"/>
      <c r="G535" s="228"/>
      <c r="H535" s="229"/>
      <c r="I535" s="5"/>
      <c r="J535" s="10"/>
      <c r="K535" s="5"/>
      <c r="L535" s="5"/>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row>
    <row r="536" ht="15.75" customHeight="1">
      <c r="A536" s="10"/>
      <c r="B536" s="10"/>
      <c r="C536" s="227"/>
      <c r="D536" s="10"/>
      <c r="E536" s="10"/>
      <c r="F536" s="10"/>
      <c r="G536" s="228"/>
      <c r="H536" s="229"/>
      <c r="I536" s="5"/>
      <c r="J536" s="10"/>
      <c r="K536" s="5"/>
      <c r="L536" s="5"/>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row>
    <row r="537" ht="15.75" customHeight="1">
      <c r="A537" s="10"/>
      <c r="B537" s="10"/>
      <c r="C537" s="227"/>
      <c r="D537" s="10"/>
      <c r="E537" s="10"/>
      <c r="F537" s="10"/>
      <c r="G537" s="228"/>
      <c r="H537" s="229"/>
      <c r="I537" s="5"/>
      <c r="J537" s="10"/>
      <c r="K537" s="5"/>
      <c r="L537" s="5"/>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row>
    <row r="538" ht="15.75" customHeight="1">
      <c r="A538" s="10"/>
      <c r="B538" s="10"/>
      <c r="C538" s="227"/>
      <c r="D538" s="10"/>
      <c r="E538" s="10"/>
      <c r="F538" s="10"/>
      <c r="G538" s="228"/>
      <c r="H538" s="229"/>
      <c r="I538" s="5"/>
      <c r="J538" s="10"/>
      <c r="K538" s="5"/>
      <c r="L538" s="5"/>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row>
    <row r="539" ht="15.75" customHeight="1">
      <c r="A539" s="10"/>
      <c r="B539" s="10"/>
      <c r="C539" s="227"/>
      <c r="D539" s="10"/>
      <c r="E539" s="10"/>
      <c r="F539" s="10"/>
      <c r="G539" s="228"/>
      <c r="H539" s="229"/>
      <c r="I539" s="5"/>
      <c r="J539" s="10"/>
      <c r="K539" s="5"/>
      <c r="L539" s="5"/>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row>
    <row r="540" ht="15.75" customHeight="1">
      <c r="A540" s="10"/>
      <c r="B540" s="10"/>
      <c r="C540" s="227"/>
      <c r="D540" s="10"/>
      <c r="E540" s="10"/>
      <c r="F540" s="10"/>
      <c r="G540" s="228"/>
      <c r="H540" s="229"/>
      <c r="I540" s="5"/>
      <c r="J540" s="10"/>
      <c r="K540" s="5"/>
      <c r="L540" s="5"/>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row>
    <row r="541" ht="15.75" customHeight="1">
      <c r="A541" s="10"/>
      <c r="B541" s="10"/>
      <c r="C541" s="227"/>
      <c r="D541" s="10"/>
      <c r="E541" s="10"/>
      <c r="F541" s="10"/>
      <c r="G541" s="228"/>
      <c r="H541" s="229"/>
      <c r="I541" s="5"/>
      <c r="J541" s="10"/>
      <c r="K541" s="5"/>
      <c r="L541" s="5"/>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row>
    <row r="542" ht="15.75" customHeight="1">
      <c r="A542" s="10"/>
      <c r="B542" s="10"/>
      <c r="C542" s="227"/>
      <c r="D542" s="10"/>
      <c r="E542" s="10"/>
      <c r="F542" s="10"/>
      <c r="G542" s="228"/>
      <c r="H542" s="229"/>
      <c r="I542" s="5"/>
      <c r="J542" s="10"/>
      <c r="K542" s="5"/>
      <c r="L542" s="5"/>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row>
    <row r="543" ht="15.75" customHeight="1">
      <c r="A543" s="10"/>
      <c r="B543" s="10"/>
      <c r="C543" s="227"/>
      <c r="D543" s="10"/>
      <c r="E543" s="10"/>
      <c r="F543" s="10"/>
      <c r="G543" s="228"/>
      <c r="H543" s="229"/>
      <c r="I543" s="5"/>
      <c r="J543" s="10"/>
      <c r="K543" s="5"/>
      <c r="L543" s="5"/>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row>
    <row r="544" ht="15.75" customHeight="1">
      <c r="A544" s="10"/>
      <c r="B544" s="10"/>
      <c r="C544" s="227"/>
      <c r="D544" s="10"/>
      <c r="E544" s="10"/>
      <c r="F544" s="10"/>
      <c r="G544" s="228"/>
      <c r="H544" s="229"/>
      <c r="I544" s="5"/>
      <c r="J544" s="10"/>
      <c r="K544" s="5"/>
      <c r="L544" s="5"/>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row>
    <row r="545" ht="15.75" customHeight="1">
      <c r="A545" s="10"/>
      <c r="B545" s="10"/>
      <c r="C545" s="227"/>
      <c r="D545" s="10"/>
      <c r="E545" s="10"/>
      <c r="F545" s="10"/>
      <c r="G545" s="228"/>
      <c r="H545" s="229"/>
      <c r="I545" s="5"/>
      <c r="J545" s="10"/>
      <c r="K545" s="5"/>
      <c r="L545" s="5"/>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row>
    <row r="546" ht="15.75" customHeight="1">
      <c r="A546" s="10"/>
      <c r="B546" s="10"/>
      <c r="C546" s="227"/>
      <c r="D546" s="10"/>
      <c r="E546" s="10"/>
      <c r="F546" s="10"/>
      <c r="G546" s="228"/>
      <c r="H546" s="229"/>
      <c r="I546" s="5"/>
      <c r="J546" s="10"/>
      <c r="K546" s="5"/>
      <c r="L546" s="5"/>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row>
    <row r="547" ht="15.75" customHeight="1">
      <c r="A547" s="10"/>
      <c r="B547" s="10"/>
      <c r="C547" s="227"/>
      <c r="D547" s="10"/>
      <c r="E547" s="10"/>
      <c r="F547" s="10"/>
      <c r="G547" s="228"/>
      <c r="H547" s="229"/>
      <c r="I547" s="5"/>
      <c r="J547" s="10"/>
      <c r="K547" s="5"/>
      <c r="L547" s="5"/>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row>
    <row r="548" ht="15.75" customHeight="1">
      <c r="A548" s="10"/>
      <c r="B548" s="10"/>
      <c r="C548" s="227"/>
      <c r="D548" s="10"/>
      <c r="E548" s="10"/>
      <c r="F548" s="10"/>
      <c r="G548" s="228"/>
      <c r="H548" s="229"/>
      <c r="I548" s="5"/>
      <c r="J548" s="10"/>
      <c r="K548" s="5"/>
      <c r="L548" s="5"/>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row>
    <row r="549" ht="15.75" customHeight="1">
      <c r="A549" s="10"/>
      <c r="B549" s="10"/>
      <c r="C549" s="227"/>
      <c r="D549" s="10"/>
      <c r="E549" s="10"/>
      <c r="F549" s="10"/>
      <c r="G549" s="228"/>
      <c r="H549" s="229"/>
      <c r="I549" s="5"/>
      <c r="J549" s="10"/>
      <c r="K549" s="5"/>
      <c r="L549" s="5"/>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row>
    <row r="550" ht="15.75" customHeight="1">
      <c r="A550" s="10"/>
      <c r="B550" s="10"/>
      <c r="C550" s="227"/>
      <c r="D550" s="10"/>
      <c r="E550" s="10"/>
      <c r="F550" s="10"/>
      <c r="G550" s="228"/>
      <c r="H550" s="229"/>
      <c r="I550" s="5"/>
      <c r="J550" s="10"/>
      <c r="K550" s="5"/>
      <c r="L550" s="5"/>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row>
    <row r="551" ht="15.75" customHeight="1">
      <c r="A551" s="10"/>
      <c r="B551" s="10"/>
      <c r="C551" s="227"/>
      <c r="D551" s="10"/>
      <c r="E551" s="10"/>
      <c r="F551" s="10"/>
      <c r="G551" s="228"/>
      <c r="H551" s="229"/>
      <c r="I551" s="5"/>
      <c r="J551" s="10"/>
      <c r="K551" s="5"/>
      <c r="L551" s="5"/>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row>
    <row r="552" ht="15.75" customHeight="1">
      <c r="A552" s="10"/>
      <c r="B552" s="10"/>
      <c r="C552" s="227"/>
      <c r="D552" s="10"/>
      <c r="E552" s="10"/>
      <c r="F552" s="10"/>
      <c r="G552" s="228"/>
      <c r="H552" s="229"/>
      <c r="I552" s="5"/>
      <c r="J552" s="10"/>
      <c r="K552" s="5"/>
      <c r="L552" s="5"/>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row>
    <row r="553" ht="15.75" customHeight="1">
      <c r="A553" s="10"/>
      <c r="B553" s="10"/>
      <c r="C553" s="227"/>
      <c r="D553" s="10"/>
      <c r="E553" s="10"/>
      <c r="F553" s="10"/>
      <c r="G553" s="228"/>
      <c r="H553" s="229"/>
      <c r="I553" s="5"/>
      <c r="J553" s="10"/>
      <c r="K553" s="5"/>
      <c r="L553" s="5"/>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row>
    <row r="554" ht="15.75" customHeight="1">
      <c r="A554" s="10"/>
      <c r="B554" s="10"/>
      <c r="C554" s="227"/>
      <c r="D554" s="10"/>
      <c r="E554" s="10"/>
      <c r="F554" s="10"/>
      <c r="G554" s="228"/>
      <c r="H554" s="229"/>
      <c r="I554" s="5"/>
      <c r="J554" s="10"/>
      <c r="K554" s="5"/>
      <c r="L554" s="5"/>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row>
    <row r="555" ht="15.75" customHeight="1">
      <c r="A555" s="10"/>
      <c r="B555" s="10"/>
      <c r="C555" s="227"/>
      <c r="D555" s="10"/>
      <c r="E555" s="10"/>
      <c r="F555" s="10"/>
      <c r="G555" s="228"/>
      <c r="H555" s="229"/>
      <c r="I555" s="5"/>
      <c r="J555" s="10"/>
      <c r="K555" s="5"/>
      <c r="L555" s="5"/>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row>
    <row r="556" ht="15.75" customHeight="1">
      <c r="A556" s="10"/>
      <c r="B556" s="10"/>
      <c r="C556" s="227"/>
      <c r="D556" s="10"/>
      <c r="E556" s="10"/>
      <c r="F556" s="10"/>
      <c r="G556" s="228"/>
      <c r="H556" s="229"/>
      <c r="I556" s="5"/>
      <c r="J556" s="10"/>
      <c r="K556" s="5"/>
      <c r="L556" s="5"/>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row>
    <row r="557" ht="15.75" customHeight="1">
      <c r="A557" s="10"/>
      <c r="B557" s="10"/>
      <c r="C557" s="227"/>
      <c r="D557" s="10"/>
      <c r="E557" s="10"/>
      <c r="F557" s="10"/>
      <c r="G557" s="228"/>
      <c r="H557" s="229"/>
      <c r="I557" s="5"/>
      <c r="J557" s="10"/>
      <c r="K557" s="5"/>
      <c r="L557" s="5"/>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row>
    <row r="558" ht="15.75" customHeight="1">
      <c r="A558" s="10"/>
      <c r="B558" s="10"/>
      <c r="C558" s="227"/>
      <c r="D558" s="10"/>
      <c r="E558" s="10"/>
      <c r="F558" s="10"/>
      <c r="G558" s="228"/>
      <c r="H558" s="229"/>
      <c r="I558" s="5"/>
      <c r="J558" s="10"/>
      <c r="K558" s="5"/>
      <c r="L558" s="5"/>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row>
    <row r="559" ht="15.75" customHeight="1">
      <c r="A559" s="10"/>
      <c r="B559" s="10"/>
      <c r="C559" s="227"/>
      <c r="D559" s="10"/>
      <c r="E559" s="10"/>
      <c r="F559" s="10"/>
      <c r="G559" s="228"/>
      <c r="H559" s="229"/>
      <c r="I559" s="5"/>
      <c r="J559" s="10"/>
      <c r="K559" s="5"/>
      <c r="L559" s="5"/>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row>
    <row r="560" ht="15.75" customHeight="1">
      <c r="A560" s="10"/>
      <c r="B560" s="10"/>
      <c r="C560" s="227"/>
      <c r="D560" s="10"/>
      <c r="E560" s="10"/>
      <c r="F560" s="10"/>
      <c r="G560" s="228"/>
      <c r="H560" s="229"/>
      <c r="I560" s="5"/>
      <c r="J560" s="10"/>
      <c r="K560" s="5"/>
      <c r="L560" s="5"/>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row>
    <row r="561" ht="15.75" customHeight="1">
      <c r="A561" s="10"/>
      <c r="B561" s="10"/>
      <c r="C561" s="227"/>
      <c r="D561" s="10"/>
      <c r="E561" s="10"/>
      <c r="F561" s="10"/>
      <c r="G561" s="228"/>
      <c r="H561" s="229"/>
      <c r="I561" s="5"/>
      <c r="J561" s="10"/>
      <c r="K561" s="5"/>
      <c r="L561" s="5"/>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row>
    <row r="562" ht="15.75" customHeight="1">
      <c r="A562" s="10"/>
      <c r="B562" s="10"/>
      <c r="C562" s="227"/>
      <c r="D562" s="10"/>
      <c r="E562" s="10"/>
      <c r="F562" s="10"/>
      <c r="G562" s="228"/>
      <c r="H562" s="229"/>
      <c r="I562" s="5"/>
      <c r="J562" s="10"/>
      <c r="K562" s="5"/>
      <c r="L562" s="5"/>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row>
    <row r="563" ht="15.75" customHeight="1">
      <c r="A563" s="10"/>
      <c r="B563" s="10"/>
      <c r="C563" s="227"/>
      <c r="D563" s="10"/>
      <c r="E563" s="10"/>
      <c r="F563" s="10"/>
      <c r="G563" s="228"/>
      <c r="H563" s="229"/>
      <c r="I563" s="5"/>
      <c r="J563" s="10"/>
      <c r="K563" s="5"/>
      <c r="L563" s="5"/>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row>
    <row r="564" ht="15.75" customHeight="1">
      <c r="A564" s="10"/>
      <c r="B564" s="10"/>
      <c r="C564" s="227"/>
      <c r="D564" s="10"/>
      <c r="E564" s="10"/>
      <c r="F564" s="10"/>
      <c r="G564" s="228"/>
      <c r="H564" s="229"/>
      <c r="I564" s="5"/>
      <c r="J564" s="10"/>
      <c r="K564" s="5"/>
      <c r="L564" s="5"/>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row>
    <row r="565" ht="15.75" customHeight="1">
      <c r="A565" s="10"/>
      <c r="B565" s="10"/>
      <c r="C565" s="227"/>
      <c r="D565" s="10"/>
      <c r="E565" s="10"/>
      <c r="F565" s="10"/>
      <c r="G565" s="228"/>
      <c r="H565" s="229"/>
      <c r="I565" s="5"/>
      <c r="J565" s="10"/>
      <c r="K565" s="5"/>
      <c r="L565" s="5"/>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row>
    <row r="566" ht="15.75" customHeight="1">
      <c r="A566" s="10"/>
      <c r="B566" s="10"/>
      <c r="C566" s="227"/>
      <c r="D566" s="10"/>
      <c r="E566" s="10"/>
      <c r="F566" s="10"/>
      <c r="G566" s="228"/>
      <c r="H566" s="229"/>
      <c r="I566" s="5"/>
      <c r="J566" s="10"/>
      <c r="K566" s="5"/>
      <c r="L566" s="5"/>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row>
    <row r="567" ht="15.75" customHeight="1">
      <c r="A567" s="10"/>
      <c r="B567" s="10"/>
      <c r="C567" s="227"/>
      <c r="D567" s="10"/>
      <c r="E567" s="10"/>
      <c r="F567" s="10"/>
      <c r="G567" s="228"/>
      <c r="H567" s="229"/>
      <c r="I567" s="5"/>
      <c r="J567" s="10"/>
      <c r="K567" s="5"/>
      <c r="L567" s="5"/>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row>
    <row r="568" ht="15.75" customHeight="1">
      <c r="A568" s="10"/>
      <c r="B568" s="10"/>
      <c r="C568" s="227"/>
      <c r="D568" s="10"/>
      <c r="E568" s="10"/>
      <c r="F568" s="10"/>
      <c r="G568" s="228"/>
      <c r="H568" s="229"/>
      <c r="I568" s="5"/>
      <c r="J568" s="10"/>
      <c r="K568" s="5"/>
      <c r="L568" s="5"/>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row>
    <row r="569" ht="15.75" customHeight="1">
      <c r="A569" s="10"/>
      <c r="B569" s="10"/>
      <c r="C569" s="227"/>
      <c r="D569" s="10"/>
      <c r="E569" s="10"/>
      <c r="F569" s="10"/>
      <c r="G569" s="228"/>
      <c r="H569" s="229"/>
      <c r="I569" s="5"/>
      <c r="J569" s="10"/>
      <c r="K569" s="5"/>
      <c r="L569" s="5"/>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row>
    <row r="570" ht="15.75" customHeight="1">
      <c r="A570" s="10"/>
      <c r="B570" s="10"/>
      <c r="C570" s="227"/>
      <c r="D570" s="10"/>
      <c r="E570" s="10"/>
      <c r="F570" s="10"/>
      <c r="G570" s="228"/>
      <c r="H570" s="229"/>
      <c r="I570" s="5"/>
      <c r="J570" s="10"/>
      <c r="K570" s="5"/>
      <c r="L570" s="5"/>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row>
    <row r="571" ht="15.75" customHeight="1">
      <c r="A571" s="10"/>
      <c r="B571" s="10"/>
      <c r="C571" s="227"/>
      <c r="D571" s="10"/>
      <c r="E571" s="10"/>
      <c r="F571" s="10"/>
      <c r="G571" s="228"/>
      <c r="H571" s="229"/>
      <c r="I571" s="5"/>
      <c r="J571" s="10"/>
      <c r="K571" s="5"/>
      <c r="L571" s="5"/>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row>
    <row r="572" ht="15.75" customHeight="1">
      <c r="A572" s="10"/>
      <c r="B572" s="10"/>
      <c r="C572" s="227"/>
      <c r="D572" s="10"/>
      <c r="E572" s="10"/>
      <c r="F572" s="10"/>
      <c r="G572" s="228"/>
      <c r="H572" s="229"/>
      <c r="I572" s="5"/>
      <c r="J572" s="10"/>
      <c r="K572" s="5"/>
      <c r="L572" s="5"/>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row>
    <row r="573" ht="15.75" customHeight="1">
      <c r="A573" s="10"/>
      <c r="B573" s="10"/>
      <c r="C573" s="227"/>
      <c r="D573" s="10"/>
      <c r="E573" s="10"/>
      <c r="F573" s="10"/>
      <c r="G573" s="228"/>
      <c r="H573" s="229"/>
      <c r="I573" s="5"/>
      <c r="J573" s="10"/>
      <c r="K573" s="5"/>
      <c r="L573" s="5"/>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row>
    <row r="574" ht="15.75" customHeight="1">
      <c r="A574" s="10"/>
      <c r="B574" s="10"/>
      <c r="C574" s="227"/>
      <c r="D574" s="10"/>
      <c r="E574" s="10"/>
      <c r="F574" s="10"/>
      <c r="G574" s="228"/>
      <c r="H574" s="229"/>
      <c r="I574" s="5"/>
      <c r="J574" s="10"/>
      <c r="K574" s="5"/>
      <c r="L574" s="5"/>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row>
    <row r="575" ht="15.75" customHeight="1">
      <c r="A575" s="10"/>
      <c r="B575" s="10"/>
      <c r="C575" s="227"/>
      <c r="D575" s="10"/>
      <c r="E575" s="10"/>
      <c r="F575" s="10"/>
      <c r="G575" s="228"/>
      <c r="H575" s="229"/>
      <c r="I575" s="5"/>
      <c r="J575" s="10"/>
      <c r="K575" s="5"/>
      <c r="L575" s="5"/>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row>
    <row r="576" ht="15.75" customHeight="1">
      <c r="A576" s="10"/>
      <c r="B576" s="10"/>
      <c r="C576" s="227"/>
      <c r="D576" s="10"/>
      <c r="E576" s="10"/>
      <c r="F576" s="10"/>
      <c r="G576" s="228"/>
      <c r="H576" s="229"/>
      <c r="I576" s="5"/>
      <c r="J576" s="10"/>
      <c r="K576" s="5"/>
      <c r="L576" s="5"/>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row>
    <row r="577" ht="15.75" customHeight="1">
      <c r="A577" s="10"/>
      <c r="B577" s="10"/>
      <c r="C577" s="227"/>
      <c r="D577" s="10"/>
      <c r="E577" s="10"/>
      <c r="F577" s="10"/>
      <c r="G577" s="228"/>
      <c r="H577" s="229"/>
      <c r="I577" s="5"/>
      <c r="J577" s="10"/>
      <c r="K577" s="5"/>
      <c r="L577" s="5"/>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row>
    <row r="578" ht="15.75" customHeight="1">
      <c r="A578" s="10"/>
      <c r="B578" s="10"/>
      <c r="C578" s="227"/>
      <c r="D578" s="10"/>
      <c r="E578" s="10"/>
      <c r="F578" s="10"/>
      <c r="G578" s="228"/>
      <c r="H578" s="229"/>
      <c r="I578" s="5"/>
      <c r="J578" s="10"/>
      <c r="K578" s="5"/>
      <c r="L578" s="5"/>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row>
    <row r="579" ht="15.75" customHeight="1">
      <c r="A579" s="10"/>
      <c r="B579" s="10"/>
      <c r="C579" s="227"/>
      <c r="D579" s="10"/>
      <c r="E579" s="10"/>
      <c r="F579" s="10"/>
      <c r="G579" s="228"/>
      <c r="H579" s="229"/>
      <c r="I579" s="5"/>
      <c r="J579" s="10"/>
      <c r="K579" s="5"/>
      <c r="L579" s="5"/>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row>
    <row r="580" ht="15.75" customHeight="1">
      <c r="A580" s="10"/>
      <c r="B580" s="10"/>
      <c r="C580" s="227"/>
      <c r="D580" s="10"/>
      <c r="E580" s="10"/>
      <c r="F580" s="10"/>
      <c r="G580" s="228"/>
      <c r="H580" s="229"/>
      <c r="I580" s="5"/>
      <c r="J580" s="10"/>
      <c r="K580" s="5"/>
      <c r="L580" s="5"/>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row>
    <row r="581" ht="15.75" customHeight="1">
      <c r="A581" s="10"/>
      <c r="B581" s="10"/>
      <c r="C581" s="227"/>
      <c r="D581" s="10"/>
      <c r="E581" s="10"/>
      <c r="F581" s="10"/>
      <c r="G581" s="228"/>
      <c r="H581" s="229"/>
      <c r="I581" s="5"/>
      <c r="J581" s="10"/>
      <c r="K581" s="5"/>
      <c r="L581" s="5"/>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row>
    <row r="582" ht="15.75" customHeight="1">
      <c r="A582" s="10"/>
      <c r="B582" s="10"/>
      <c r="C582" s="227"/>
      <c r="D582" s="10"/>
      <c r="E582" s="10"/>
      <c r="F582" s="10"/>
      <c r="G582" s="228"/>
      <c r="H582" s="229"/>
      <c r="I582" s="5"/>
      <c r="J582" s="10"/>
      <c r="K582" s="5"/>
      <c r="L582" s="5"/>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row>
    <row r="583" ht="15.75" customHeight="1">
      <c r="A583" s="10"/>
      <c r="B583" s="10"/>
      <c r="C583" s="227"/>
      <c r="D583" s="10"/>
      <c r="E583" s="10"/>
      <c r="F583" s="10"/>
      <c r="G583" s="228"/>
      <c r="H583" s="229"/>
      <c r="I583" s="5"/>
      <c r="J583" s="10"/>
      <c r="K583" s="5"/>
      <c r="L583" s="5"/>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row>
    <row r="584" ht="15.75" customHeight="1">
      <c r="A584" s="10"/>
      <c r="B584" s="10"/>
      <c r="C584" s="227"/>
      <c r="D584" s="10"/>
      <c r="E584" s="10"/>
      <c r="F584" s="10"/>
      <c r="G584" s="228"/>
      <c r="H584" s="229"/>
      <c r="I584" s="5"/>
      <c r="J584" s="10"/>
      <c r="K584" s="5"/>
      <c r="L584" s="5"/>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row>
    <row r="585" ht="15.75" customHeight="1">
      <c r="A585" s="10"/>
      <c r="B585" s="10"/>
      <c r="C585" s="227"/>
      <c r="D585" s="10"/>
      <c r="E585" s="10"/>
      <c r="F585" s="10"/>
      <c r="G585" s="228"/>
      <c r="H585" s="229"/>
      <c r="I585" s="5"/>
      <c r="J585" s="10"/>
      <c r="K585" s="5"/>
      <c r="L585" s="5"/>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row>
    <row r="586" ht="15.75" customHeight="1">
      <c r="A586" s="10"/>
      <c r="B586" s="10"/>
      <c r="C586" s="227"/>
      <c r="D586" s="10"/>
      <c r="E586" s="10"/>
      <c r="F586" s="10"/>
      <c r="G586" s="228"/>
      <c r="H586" s="229"/>
      <c r="I586" s="5"/>
      <c r="J586" s="10"/>
      <c r="K586" s="5"/>
      <c r="L586" s="5"/>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row>
    <row r="587" ht="15.75" customHeight="1">
      <c r="A587" s="10"/>
      <c r="B587" s="10"/>
      <c r="C587" s="227"/>
      <c r="D587" s="10"/>
      <c r="E587" s="10"/>
      <c r="F587" s="10"/>
      <c r="G587" s="228"/>
      <c r="H587" s="229"/>
      <c r="I587" s="5"/>
      <c r="J587" s="10"/>
      <c r="K587" s="5"/>
      <c r="L587" s="5"/>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row>
    <row r="588" ht="15.75" customHeight="1">
      <c r="A588" s="10"/>
      <c r="B588" s="10"/>
      <c r="C588" s="227"/>
      <c r="D588" s="10"/>
      <c r="E588" s="10"/>
      <c r="F588" s="10"/>
      <c r="G588" s="228"/>
      <c r="H588" s="229"/>
      <c r="I588" s="5"/>
      <c r="J588" s="10"/>
      <c r="K588" s="5"/>
      <c r="L588" s="5"/>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row>
    <row r="589" ht="15.75" customHeight="1">
      <c r="A589" s="10"/>
      <c r="B589" s="10"/>
      <c r="C589" s="227"/>
      <c r="D589" s="10"/>
      <c r="E589" s="10"/>
      <c r="F589" s="10"/>
      <c r="G589" s="228"/>
      <c r="H589" s="229"/>
      <c r="I589" s="5"/>
      <c r="J589" s="10"/>
      <c r="K589" s="5"/>
      <c r="L589" s="5"/>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row>
    <row r="590" ht="15.75" customHeight="1">
      <c r="A590" s="10"/>
      <c r="B590" s="10"/>
      <c r="C590" s="227"/>
      <c r="D590" s="10"/>
      <c r="E590" s="10"/>
      <c r="F590" s="10"/>
      <c r="G590" s="228"/>
      <c r="H590" s="229"/>
      <c r="I590" s="5"/>
      <c r="J590" s="10"/>
      <c r="K590" s="5"/>
      <c r="L590" s="5"/>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row>
    <row r="591" ht="15.75" customHeight="1">
      <c r="A591" s="10"/>
      <c r="B591" s="10"/>
      <c r="C591" s="227"/>
      <c r="D591" s="10"/>
      <c r="E591" s="10"/>
      <c r="F591" s="10"/>
      <c r="G591" s="228"/>
      <c r="H591" s="229"/>
      <c r="I591" s="5"/>
      <c r="J591" s="10"/>
      <c r="K591" s="5"/>
      <c r="L591" s="5"/>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row>
    <row r="592" ht="15.75" customHeight="1">
      <c r="A592" s="10"/>
      <c r="B592" s="10"/>
      <c r="C592" s="227"/>
      <c r="D592" s="10"/>
      <c r="E592" s="10"/>
      <c r="F592" s="10"/>
      <c r="G592" s="228"/>
      <c r="H592" s="229"/>
      <c r="I592" s="5"/>
      <c r="J592" s="10"/>
      <c r="K592" s="5"/>
      <c r="L592" s="5"/>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row>
    <row r="593" ht="15.75" customHeight="1">
      <c r="A593" s="10"/>
      <c r="B593" s="10"/>
      <c r="C593" s="227"/>
      <c r="D593" s="10"/>
      <c r="E593" s="10"/>
      <c r="F593" s="10"/>
      <c r="G593" s="228"/>
      <c r="H593" s="229"/>
      <c r="I593" s="5"/>
      <c r="J593" s="10"/>
      <c r="K593" s="5"/>
      <c r="L593" s="5"/>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row>
    <row r="594" ht="15.75" customHeight="1">
      <c r="A594" s="10"/>
      <c r="B594" s="10"/>
      <c r="C594" s="227"/>
      <c r="D594" s="10"/>
      <c r="E594" s="10"/>
      <c r="F594" s="10"/>
      <c r="G594" s="228"/>
      <c r="H594" s="229"/>
      <c r="I594" s="5"/>
      <c r="J594" s="10"/>
      <c r="K594" s="5"/>
      <c r="L594" s="5"/>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row>
    <row r="595" ht="15.75" customHeight="1">
      <c r="A595" s="10"/>
      <c r="B595" s="10"/>
      <c r="C595" s="227"/>
      <c r="D595" s="10"/>
      <c r="E595" s="10"/>
      <c r="F595" s="10"/>
      <c r="G595" s="228"/>
      <c r="H595" s="229"/>
      <c r="I595" s="5"/>
      <c r="J595" s="10"/>
      <c r="K595" s="5"/>
      <c r="L595" s="5"/>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row>
    <row r="596" ht="15.75" customHeight="1">
      <c r="A596" s="10"/>
      <c r="B596" s="10"/>
      <c r="C596" s="227"/>
      <c r="D596" s="10"/>
      <c r="E596" s="10"/>
      <c r="F596" s="10"/>
      <c r="G596" s="228"/>
      <c r="H596" s="229"/>
      <c r="I596" s="5"/>
      <c r="J596" s="10"/>
      <c r="K596" s="5"/>
      <c r="L596" s="5"/>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row>
    <row r="597" ht="15.75" customHeight="1">
      <c r="A597" s="10"/>
      <c r="B597" s="10"/>
      <c r="C597" s="227"/>
      <c r="D597" s="10"/>
      <c r="E597" s="10"/>
      <c r="F597" s="10"/>
      <c r="G597" s="228"/>
      <c r="H597" s="229"/>
      <c r="I597" s="5"/>
      <c r="J597" s="10"/>
      <c r="K597" s="5"/>
      <c r="L597" s="5"/>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row>
    <row r="598" ht="15.75" customHeight="1">
      <c r="A598" s="10"/>
      <c r="B598" s="10"/>
      <c r="C598" s="227"/>
      <c r="D598" s="10"/>
      <c r="E598" s="10"/>
      <c r="F598" s="10"/>
      <c r="G598" s="228"/>
      <c r="H598" s="229"/>
      <c r="I598" s="5"/>
      <c r="J598" s="10"/>
      <c r="K598" s="5"/>
      <c r="L598" s="5"/>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row>
    <row r="599" ht="15.75" customHeight="1">
      <c r="A599" s="10"/>
      <c r="B599" s="10"/>
      <c r="C599" s="227"/>
      <c r="D599" s="10"/>
      <c r="E599" s="10"/>
      <c r="F599" s="10"/>
      <c r="G599" s="228"/>
      <c r="H599" s="229"/>
      <c r="I599" s="5"/>
      <c r="J599" s="10"/>
      <c r="K599" s="5"/>
      <c r="L599" s="5"/>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row>
    <row r="600" ht="15.75" customHeight="1">
      <c r="A600" s="10"/>
      <c r="B600" s="10"/>
      <c r="C600" s="227"/>
      <c r="D600" s="10"/>
      <c r="E600" s="10"/>
      <c r="F600" s="10"/>
      <c r="G600" s="228"/>
      <c r="H600" s="229"/>
      <c r="I600" s="5"/>
      <c r="J600" s="10"/>
      <c r="K600" s="5"/>
      <c r="L600" s="5"/>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row>
    <row r="601" ht="15.75" customHeight="1">
      <c r="A601" s="10"/>
      <c r="B601" s="10"/>
      <c r="C601" s="227"/>
      <c r="D601" s="10"/>
      <c r="E601" s="10"/>
      <c r="F601" s="10"/>
      <c r="G601" s="228"/>
      <c r="H601" s="229"/>
      <c r="I601" s="5"/>
      <c r="J601" s="10"/>
      <c r="K601" s="5"/>
      <c r="L601" s="5"/>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row>
    <row r="602" ht="15.75" customHeight="1">
      <c r="A602" s="10"/>
      <c r="B602" s="10"/>
      <c r="C602" s="227"/>
      <c r="D602" s="10"/>
      <c r="E602" s="10"/>
      <c r="F602" s="10"/>
      <c r="G602" s="228"/>
      <c r="H602" s="229"/>
      <c r="I602" s="5"/>
      <c r="J602" s="10"/>
      <c r="K602" s="5"/>
      <c r="L602" s="5"/>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row>
    <row r="603" ht="15.75" customHeight="1">
      <c r="A603" s="10"/>
      <c r="B603" s="10"/>
      <c r="C603" s="227"/>
      <c r="D603" s="10"/>
      <c r="E603" s="10"/>
      <c r="F603" s="10"/>
      <c r="G603" s="228"/>
      <c r="H603" s="229"/>
      <c r="I603" s="5"/>
      <c r="J603" s="10"/>
      <c r="K603" s="5"/>
      <c r="L603" s="5"/>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row>
    <row r="604" ht="15.75" customHeight="1">
      <c r="A604" s="10"/>
      <c r="B604" s="10"/>
      <c r="C604" s="227"/>
      <c r="D604" s="10"/>
      <c r="E604" s="10"/>
      <c r="F604" s="10"/>
      <c r="G604" s="228"/>
      <c r="H604" s="229"/>
      <c r="I604" s="5"/>
      <c r="J604" s="10"/>
      <c r="K604" s="5"/>
      <c r="L604" s="5"/>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row>
    <row r="605" ht="15.75" customHeight="1">
      <c r="A605" s="10"/>
      <c r="B605" s="10"/>
      <c r="C605" s="227"/>
      <c r="D605" s="10"/>
      <c r="E605" s="10"/>
      <c r="F605" s="10"/>
      <c r="G605" s="228"/>
      <c r="H605" s="229"/>
      <c r="I605" s="5"/>
      <c r="J605" s="10"/>
      <c r="K605" s="5"/>
      <c r="L605" s="5"/>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row>
    <row r="606" ht="15.75" customHeight="1">
      <c r="A606" s="10"/>
      <c r="B606" s="10"/>
      <c r="C606" s="227"/>
      <c r="D606" s="10"/>
      <c r="E606" s="10"/>
      <c r="F606" s="10"/>
      <c r="G606" s="228"/>
      <c r="H606" s="229"/>
      <c r="I606" s="5"/>
      <c r="J606" s="10"/>
      <c r="K606" s="5"/>
      <c r="L606" s="5"/>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row>
    <row r="607" ht="15.75" customHeight="1">
      <c r="A607" s="10"/>
      <c r="B607" s="10"/>
      <c r="C607" s="227"/>
      <c r="D607" s="10"/>
      <c r="E607" s="10"/>
      <c r="F607" s="10"/>
      <c r="G607" s="228"/>
      <c r="H607" s="229"/>
      <c r="I607" s="5"/>
      <c r="J607" s="10"/>
      <c r="K607" s="5"/>
      <c r="L607" s="5"/>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row>
    <row r="608" ht="15.75" customHeight="1">
      <c r="A608" s="10"/>
      <c r="B608" s="10"/>
      <c r="C608" s="227"/>
      <c r="D608" s="10"/>
      <c r="E608" s="10"/>
      <c r="F608" s="10"/>
      <c r="G608" s="228"/>
      <c r="H608" s="229"/>
      <c r="I608" s="5"/>
      <c r="J608" s="10"/>
      <c r="K608" s="5"/>
      <c r="L608" s="5"/>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row>
    <row r="609" ht="15.75" customHeight="1">
      <c r="A609" s="10"/>
      <c r="B609" s="10"/>
      <c r="C609" s="227"/>
      <c r="D609" s="10"/>
      <c r="E609" s="10"/>
      <c r="F609" s="10"/>
      <c r="G609" s="228"/>
      <c r="H609" s="229"/>
      <c r="I609" s="5"/>
      <c r="J609" s="10"/>
      <c r="K609" s="5"/>
      <c r="L609" s="5"/>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row>
    <row r="610" ht="15.75" customHeight="1">
      <c r="A610" s="10"/>
      <c r="B610" s="10"/>
      <c r="C610" s="227"/>
      <c r="D610" s="10"/>
      <c r="E610" s="10"/>
      <c r="F610" s="10"/>
      <c r="G610" s="228"/>
      <c r="H610" s="229"/>
      <c r="I610" s="5"/>
      <c r="J610" s="10"/>
      <c r="K610" s="5"/>
      <c r="L610" s="5"/>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row>
    <row r="611" ht="15.75" customHeight="1">
      <c r="A611" s="10"/>
      <c r="B611" s="10"/>
      <c r="C611" s="227"/>
      <c r="D611" s="10"/>
      <c r="E611" s="10"/>
      <c r="F611" s="10"/>
      <c r="G611" s="228"/>
      <c r="H611" s="229"/>
      <c r="I611" s="5"/>
      <c r="J611" s="10"/>
      <c r="K611" s="5"/>
      <c r="L611" s="5"/>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row>
    <row r="612" ht="15.75" customHeight="1">
      <c r="A612" s="10"/>
      <c r="B612" s="10"/>
      <c r="C612" s="227"/>
      <c r="D612" s="10"/>
      <c r="E612" s="10"/>
      <c r="F612" s="10"/>
      <c r="G612" s="228"/>
      <c r="H612" s="229"/>
      <c r="I612" s="5"/>
      <c r="J612" s="10"/>
      <c r="K612" s="5"/>
      <c r="L612" s="5"/>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row>
    <row r="613" ht="15.75" customHeight="1">
      <c r="A613" s="10"/>
      <c r="B613" s="10"/>
      <c r="C613" s="227"/>
      <c r="D613" s="10"/>
      <c r="E613" s="10"/>
      <c r="F613" s="10"/>
      <c r="G613" s="228"/>
      <c r="H613" s="229"/>
      <c r="I613" s="5"/>
      <c r="J613" s="10"/>
      <c r="K613" s="5"/>
      <c r="L613" s="5"/>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row>
    <row r="614" ht="15.75" customHeight="1">
      <c r="A614" s="10"/>
      <c r="B614" s="10"/>
      <c r="C614" s="227"/>
      <c r="D614" s="10"/>
      <c r="E614" s="10"/>
      <c r="F614" s="10"/>
      <c r="G614" s="228"/>
      <c r="H614" s="229"/>
      <c r="I614" s="5"/>
      <c r="J614" s="10"/>
      <c r="K614" s="5"/>
      <c r="L614" s="5"/>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row>
    <row r="615" ht="15.75" customHeight="1">
      <c r="A615" s="10"/>
      <c r="B615" s="10"/>
      <c r="C615" s="227"/>
      <c r="D615" s="10"/>
      <c r="E615" s="10"/>
      <c r="F615" s="10"/>
      <c r="G615" s="228"/>
      <c r="H615" s="229"/>
      <c r="I615" s="5"/>
      <c r="J615" s="10"/>
      <c r="K615" s="5"/>
      <c r="L615" s="5"/>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row>
    <row r="616" ht="15.75" customHeight="1">
      <c r="A616" s="10"/>
      <c r="B616" s="10"/>
      <c r="C616" s="227"/>
      <c r="D616" s="10"/>
      <c r="E616" s="10"/>
      <c r="F616" s="10"/>
      <c r="G616" s="228"/>
      <c r="H616" s="229"/>
      <c r="I616" s="5"/>
      <c r="J616" s="10"/>
      <c r="K616" s="5"/>
      <c r="L616" s="5"/>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row>
    <row r="617" ht="15.75" customHeight="1">
      <c r="A617" s="10"/>
      <c r="B617" s="10"/>
      <c r="C617" s="227"/>
      <c r="D617" s="10"/>
      <c r="E617" s="10"/>
      <c r="F617" s="10"/>
      <c r="G617" s="228"/>
      <c r="H617" s="229"/>
      <c r="I617" s="5"/>
      <c r="J617" s="10"/>
      <c r="K617" s="5"/>
      <c r="L617" s="5"/>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row>
    <row r="618" ht="15.75" customHeight="1">
      <c r="A618" s="10"/>
      <c r="B618" s="10"/>
      <c r="C618" s="227"/>
      <c r="D618" s="10"/>
      <c r="E618" s="10"/>
      <c r="F618" s="10"/>
      <c r="G618" s="228"/>
      <c r="H618" s="229"/>
      <c r="I618" s="5"/>
      <c r="J618" s="10"/>
      <c r="K618" s="5"/>
      <c r="L618" s="5"/>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row>
    <row r="619" ht="15.75" customHeight="1">
      <c r="A619" s="10"/>
      <c r="B619" s="10"/>
      <c r="C619" s="227"/>
      <c r="D619" s="10"/>
      <c r="E619" s="10"/>
      <c r="F619" s="10"/>
      <c r="G619" s="228"/>
      <c r="H619" s="229"/>
      <c r="I619" s="5"/>
      <c r="J619" s="10"/>
      <c r="K619" s="5"/>
      <c r="L619" s="5"/>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row>
    <row r="620" ht="15.75" customHeight="1">
      <c r="A620" s="10"/>
      <c r="B620" s="10"/>
      <c r="C620" s="227"/>
      <c r="D620" s="10"/>
      <c r="E620" s="10"/>
      <c r="F620" s="10"/>
      <c r="G620" s="228"/>
      <c r="H620" s="229"/>
      <c r="I620" s="5"/>
      <c r="J620" s="10"/>
      <c r="K620" s="5"/>
      <c r="L620" s="5"/>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row>
    <row r="621" ht="15.75" customHeight="1">
      <c r="A621" s="10"/>
      <c r="B621" s="10"/>
      <c r="C621" s="227"/>
      <c r="D621" s="10"/>
      <c r="E621" s="10"/>
      <c r="F621" s="10"/>
      <c r="G621" s="228"/>
      <c r="H621" s="229"/>
      <c r="I621" s="5"/>
      <c r="J621" s="10"/>
      <c r="K621" s="5"/>
      <c r="L621" s="5"/>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row>
    <row r="622" ht="15.75" customHeight="1">
      <c r="A622" s="10"/>
      <c r="B622" s="10"/>
      <c r="C622" s="227"/>
      <c r="D622" s="10"/>
      <c r="E622" s="10"/>
      <c r="F622" s="10"/>
      <c r="G622" s="228"/>
      <c r="H622" s="229"/>
      <c r="I622" s="5"/>
      <c r="J622" s="10"/>
      <c r="K622" s="5"/>
      <c r="L622" s="5"/>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row>
    <row r="623" ht="15.75" customHeight="1">
      <c r="A623" s="10"/>
      <c r="B623" s="10"/>
      <c r="C623" s="227"/>
      <c r="D623" s="10"/>
      <c r="E623" s="10"/>
      <c r="F623" s="10"/>
      <c r="G623" s="228"/>
      <c r="H623" s="229"/>
      <c r="I623" s="5"/>
      <c r="J623" s="10"/>
      <c r="K623" s="5"/>
      <c r="L623" s="5"/>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row>
    <row r="624" ht="15.75" customHeight="1">
      <c r="A624" s="10"/>
      <c r="B624" s="10"/>
      <c r="C624" s="227"/>
      <c r="D624" s="10"/>
      <c r="E624" s="10"/>
      <c r="F624" s="10"/>
      <c r="G624" s="228"/>
      <c r="H624" s="229"/>
      <c r="I624" s="5"/>
      <c r="J624" s="10"/>
      <c r="K624" s="5"/>
      <c r="L624" s="5"/>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row>
    <row r="625" ht="15.75" customHeight="1">
      <c r="A625" s="10"/>
      <c r="B625" s="10"/>
      <c r="C625" s="227"/>
      <c r="D625" s="10"/>
      <c r="E625" s="10"/>
      <c r="F625" s="10"/>
      <c r="G625" s="228"/>
      <c r="H625" s="229"/>
      <c r="I625" s="5"/>
      <c r="J625" s="10"/>
      <c r="K625" s="5"/>
      <c r="L625" s="5"/>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row>
    <row r="626" ht="15.75" customHeight="1">
      <c r="A626" s="10"/>
      <c r="B626" s="10"/>
      <c r="C626" s="227"/>
      <c r="D626" s="10"/>
      <c r="E626" s="10"/>
      <c r="F626" s="10"/>
      <c r="G626" s="228"/>
      <c r="H626" s="229"/>
      <c r="I626" s="5"/>
      <c r="J626" s="10"/>
      <c r="K626" s="5"/>
      <c r="L626" s="5"/>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row>
    <row r="627" ht="15.75" customHeight="1">
      <c r="A627" s="10"/>
      <c r="B627" s="10"/>
      <c r="C627" s="227"/>
      <c r="D627" s="10"/>
      <c r="E627" s="10"/>
      <c r="F627" s="10"/>
      <c r="G627" s="228"/>
      <c r="H627" s="229"/>
      <c r="I627" s="5"/>
      <c r="J627" s="10"/>
      <c r="K627" s="5"/>
      <c r="L627" s="5"/>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row>
    <row r="628" ht="15.75" customHeight="1">
      <c r="A628" s="10"/>
      <c r="B628" s="10"/>
      <c r="C628" s="227"/>
      <c r="D628" s="10"/>
      <c r="E628" s="10"/>
      <c r="F628" s="10"/>
      <c r="G628" s="228"/>
      <c r="H628" s="229"/>
      <c r="I628" s="5"/>
      <c r="J628" s="10"/>
      <c r="K628" s="5"/>
      <c r="L628" s="5"/>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row>
    <row r="629" ht="15.75" customHeight="1">
      <c r="A629" s="10"/>
      <c r="B629" s="10"/>
      <c r="C629" s="227"/>
      <c r="D629" s="10"/>
      <c r="E629" s="10"/>
      <c r="F629" s="10"/>
      <c r="G629" s="228"/>
      <c r="H629" s="229"/>
      <c r="I629" s="5"/>
      <c r="J629" s="10"/>
      <c r="K629" s="5"/>
      <c r="L629" s="5"/>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row>
    <row r="630" ht="15.75" customHeight="1">
      <c r="A630" s="10"/>
      <c r="B630" s="10"/>
      <c r="C630" s="227"/>
      <c r="D630" s="10"/>
      <c r="E630" s="10"/>
      <c r="F630" s="10"/>
      <c r="G630" s="228"/>
      <c r="H630" s="229"/>
      <c r="I630" s="5"/>
      <c r="J630" s="10"/>
      <c r="K630" s="5"/>
      <c r="L630" s="5"/>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row>
    <row r="631" ht="15.75" customHeight="1">
      <c r="A631" s="10"/>
      <c r="B631" s="10"/>
      <c r="C631" s="227"/>
      <c r="D631" s="10"/>
      <c r="E631" s="10"/>
      <c r="F631" s="10"/>
      <c r="G631" s="228"/>
      <c r="H631" s="229"/>
      <c r="I631" s="5"/>
      <c r="J631" s="10"/>
      <c r="K631" s="5"/>
      <c r="L631" s="5"/>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row>
    <row r="632" ht="15.75" customHeight="1">
      <c r="A632" s="10"/>
      <c r="B632" s="10"/>
      <c r="C632" s="227"/>
      <c r="D632" s="10"/>
      <c r="E632" s="10"/>
      <c r="F632" s="10"/>
      <c r="G632" s="228"/>
      <c r="H632" s="229"/>
      <c r="I632" s="5"/>
      <c r="J632" s="10"/>
      <c r="K632" s="5"/>
      <c r="L632" s="5"/>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row>
    <row r="633" ht="15.75" customHeight="1">
      <c r="A633" s="10"/>
      <c r="B633" s="10"/>
      <c r="C633" s="227"/>
      <c r="D633" s="10"/>
      <c r="E633" s="10"/>
      <c r="F633" s="10"/>
      <c r="G633" s="228"/>
      <c r="H633" s="229"/>
      <c r="I633" s="5"/>
      <c r="J633" s="10"/>
      <c r="K633" s="5"/>
      <c r="L633" s="5"/>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row>
    <row r="634" ht="15.75" customHeight="1">
      <c r="A634" s="10"/>
      <c r="B634" s="10"/>
      <c r="C634" s="227"/>
      <c r="D634" s="10"/>
      <c r="E634" s="10"/>
      <c r="F634" s="10"/>
      <c r="G634" s="228"/>
      <c r="H634" s="229"/>
      <c r="I634" s="5"/>
      <c r="J634" s="10"/>
      <c r="K634" s="5"/>
      <c r="L634" s="5"/>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row>
    <row r="635" ht="15.75" customHeight="1">
      <c r="A635" s="10"/>
      <c r="B635" s="10"/>
      <c r="C635" s="227"/>
      <c r="D635" s="10"/>
      <c r="E635" s="10"/>
      <c r="F635" s="10"/>
      <c r="G635" s="228"/>
      <c r="H635" s="229"/>
      <c r="I635" s="5"/>
      <c r="J635" s="10"/>
      <c r="K635" s="5"/>
      <c r="L635" s="5"/>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row>
    <row r="636" ht="15.75" customHeight="1">
      <c r="A636" s="10"/>
      <c r="B636" s="10"/>
      <c r="C636" s="227"/>
      <c r="D636" s="10"/>
      <c r="E636" s="10"/>
      <c r="F636" s="10"/>
      <c r="G636" s="228"/>
      <c r="H636" s="229"/>
      <c r="I636" s="5"/>
      <c r="J636" s="10"/>
      <c r="K636" s="5"/>
      <c r="L636" s="5"/>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row>
    <row r="637" ht="15.75" customHeight="1">
      <c r="A637" s="10"/>
      <c r="B637" s="10"/>
      <c r="C637" s="227"/>
      <c r="D637" s="10"/>
      <c r="E637" s="10"/>
      <c r="F637" s="10"/>
      <c r="G637" s="228"/>
      <c r="H637" s="229"/>
      <c r="I637" s="5"/>
      <c r="J637" s="10"/>
      <c r="K637" s="5"/>
      <c r="L637" s="5"/>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row>
    <row r="638" ht="15.75" customHeight="1">
      <c r="A638" s="10"/>
      <c r="B638" s="10"/>
      <c r="C638" s="227"/>
      <c r="D638" s="10"/>
      <c r="E638" s="10"/>
      <c r="F638" s="10"/>
      <c r="G638" s="228"/>
      <c r="H638" s="229"/>
      <c r="I638" s="5"/>
      <c r="J638" s="10"/>
      <c r="K638" s="5"/>
      <c r="L638" s="5"/>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row>
    <row r="639" ht="15.75" customHeight="1">
      <c r="A639" s="10"/>
      <c r="B639" s="10"/>
      <c r="C639" s="227"/>
      <c r="D639" s="10"/>
      <c r="E639" s="10"/>
      <c r="F639" s="10"/>
      <c r="G639" s="228"/>
      <c r="H639" s="229"/>
      <c r="I639" s="5"/>
      <c r="J639" s="10"/>
      <c r="K639" s="5"/>
      <c r="L639" s="5"/>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row>
    <row r="640" ht="15.75" customHeight="1">
      <c r="A640" s="10"/>
      <c r="B640" s="10"/>
      <c r="C640" s="227"/>
      <c r="D640" s="10"/>
      <c r="E640" s="10"/>
      <c r="F640" s="10"/>
      <c r="G640" s="228"/>
      <c r="H640" s="229"/>
      <c r="I640" s="5"/>
      <c r="J640" s="10"/>
      <c r="K640" s="5"/>
      <c r="L640" s="5"/>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row>
    <row r="641" ht="15.75" customHeight="1">
      <c r="A641" s="10"/>
      <c r="B641" s="10"/>
      <c r="C641" s="227"/>
      <c r="D641" s="10"/>
      <c r="E641" s="10"/>
      <c r="F641" s="10"/>
      <c r="G641" s="228"/>
      <c r="H641" s="229"/>
      <c r="I641" s="5"/>
      <c r="J641" s="10"/>
      <c r="K641" s="5"/>
      <c r="L641" s="5"/>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row>
    <row r="642" ht="15.75" customHeight="1">
      <c r="A642" s="10"/>
      <c r="B642" s="10"/>
      <c r="C642" s="227"/>
      <c r="D642" s="10"/>
      <c r="E642" s="10"/>
      <c r="F642" s="10"/>
      <c r="G642" s="228"/>
      <c r="H642" s="229"/>
      <c r="I642" s="5"/>
      <c r="J642" s="10"/>
      <c r="K642" s="5"/>
      <c r="L642" s="5"/>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row>
    <row r="643" ht="15.75" customHeight="1">
      <c r="A643" s="10"/>
      <c r="B643" s="10"/>
      <c r="C643" s="227"/>
      <c r="D643" s="10"/>
      <c r="E643" s="10"/>
      <c r="F643" s="10"/>
      <c r="G643" s="228"/>
      <c r="H643" s="229"/>
      <c r="I643" s="5"/>
      <c r="J643" s="10"/>
      <c r="K643" s="5"/>
      <c r="L643" s="5"/>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row>
    <row r="644" ht="15.75" customHeight="1">
      <c r="A644" s="10"/>
      <c r="B644" s="10"/>
      <c r="C644" s="227"/>
      <c r="D644" s="10"/>
      <c r="E644" s="10"/>
      <c r="F644" s="10"/>
      <c r="G644" s="228"/>
      <c r="H644" s="229"/>
      <c r="I644" s="5"/>
      <c r="J644" s="10"/>
      <c r="K644" s="5"/>
      <c r="L644" s="5"/>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row>
    <row r="645" ht="15.75" customHeight="1">
      <c r="A645" s="10"/>
      <c r="B645" s="10"/>
      <c r="C645" s="227"/>
      <c r="D645" s="10"/>
      <c r="E645" s="10"/>
      <c r="F645" s="10"/>
      <c r="G645" s="228"/>
      <c r="H645" s="229"/>
      <c r="I645" s="5"/>
      <c r="J645" s="10"/>
      <c r="K645" s="5"/>
      <c r="L645" s="5"/>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row>
    <row r="646" ht="15.75" customHeight="1">
      <c r="A646" s="10"/>
      <c r="B646" s="10"/>
      <c r="C646" s="227"/>
      <c r="D646" s="10"/>
      <c r="E646" s="10"/>
      <c r="F646" s="10"/>
      <c r="G646" s="228"/>
      <c r="H646" s="229"/>
      <c r="I646" s="5"/>
      <c r="J646" s="10"/>
      <c r="K646" s="5"/>
      <c r="L646" s="5"/>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row>
    <row r="647" ht="15.75" customHeight="1">
      <c r="A647" s="10"/>
      <c r="B647" s="10"/>
      <c r="C647" s="227"/>
      <c r="D647" s="10"/>
      <c r="E647" s="10"/>
      <c r="F647" s="10"/>
      <c r="G647" s="228"/>
      <c r="H647" s="229"/>
      <c r="I647" s="5"/>
      <c r="J647" s="10"/>
      <c r="K647" s="5"/>
      <c r="L647" s="5"/>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row>
    <row r="648" ht="15.75" customHeight="1">
      <c r="A648" s="10"/>
      <c r="B648" s="10"/>
      <c r="C648" s="227"/>
      <c r="D648" s="10"/>
      <c r="E648" s="10"/>
      <c r="F648" s="10"/>
      <c r="G648" s="228"/>
      <c r="H648" s="229"/>
      <c r="I648" s="5"/>
      <c r="J648" s="10"/>
      <c r="K648" s="5"/>
      <c r="L648" s="5"/>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row>
    <row r="649" ht="15.75" customHeight="1">
      <c r="A649" s="10"/>
      <c r="B649" s="10"/>
      <c r="C649" s="227"/>
      <c r="D649" s="10"/>
      <c r="E649" s="10"/>
      <c r="F649" s="10"/>
      <c r="G649" s="228"/>
      <c r="H649" s="229"/>
      <c r="I649" s="5"/>
      <c r="J649" s="10"/>
      <c r="K649" s="5"/>
      <c r="L649" s="5"/>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row>
    <row r="650" ht="15.75" customHeight="1">
      <c r="A650" s="10"/>
      <c r="B650" s="10"/>
      <c r="C650" s="227"/>
      <c r="D650" s="10"/>
      <c r="E650" s="10"/>
      <c r="F650" s="10"/>
      <c r="G650" s="228"/>
      <c r="H650" s="229"/>
      <c r="I650" s="5"/>
      <c r="J650" s="10"/>
      <c r="K650" s="5"/>
      <c r="L650" s="5"/>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row>
    <row r="651" ht="15.75" customHeight="1">
      <c r="A651" s="10"/>
      <c r="B651" s="10"/>
      <c r="C651" s="227"/>
      <c r="D651" s="10"/>
      <c r="E651" s="10"/>
      <c r="F651" s="10"/>
      <c r="G651" s="228"/>
      <c r="H651" s="229"/>
      <c r="I651" s="5"/>
      <c r="J651" s="10"/>
      <c r="K651" s="5"/>
      <c r="L651" s="5"/>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row>
    <row r="652" ht="15.75" customHeight="1">
      <c r="A652" s="10"/>
      <c r="B652" s="10"/>
      <c r="C652" s="227"/>
      <c r="D652" s="10"/>
      <c r="E652" s="10"/>
      <c r="F652" s="10"/>
      <c r="G652" s="228"/>
      <c r="H652" s="229"/>
      <c r="I652" s="5"/>
      <c r="J652" s="10"/>
      <c r="K652" s="5"/>
      <c r="L652" s="5"/>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row>
    <row r="653" ht="15.75" customHeight="1">
      <c r="A653" s="10"/>
      <c r="B653" s="10"/>
      <c r="C653" s="227"/>
      <c r="D653" s="10"/>
      <c r="E653" s="10"/>
      <c r="F653" s="10"/>
      <c r="G653" s="228"/>
      <c r="H653" s="229"/>
      <c r="I653" s="5"/>
      <c r="J653" s="10"/>
      <c r="K653" s="5"/>
      <c r="L653" s="5"/>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row>
    <row r="654" ht="15.75" customHeight="1">
      <c r="A654" s="10"/>
      <c r="B654" s="10"/>
      <c r="C654" s="227"/>
      <c r="D654" s="10"/>
      <c r="E654" s="10"/>
      <c r="F654" s="10"/>
      <c r="G654" s="228"/>
      <c r="H654" s="229"/>
      <c r="I654" s="5"/>
      <c r="J654" s="10"/>
      <c r="K654" s="5"/>
      <c r="L654" s="5"/>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row>
    <row r="655" ht="15.75" customHeight="1">
      <c r="A655" s="10"/>
      <c r="B655" s="10"/>
      <c r="C655" s="227"/>
      <c r="D655" s="10"/>
      <c r="E655" s="10"/>
      <c r="F655" s="10"/>
      <c r="G655" s="228"/>
      <c r="H655" s="229"/>
      <c r="I655" s="5"/>
      <c r="J655" s="10"/>
      <c r="K655" s="5"/>
      <c r="L655" s="5"/>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row>
    <row r="656" ht="15.75" customHeight="1">
      <c r="A656" s="10"/>
      <c r="B656" s="10"/>
      <c r="C656" s="227"/>
      <c r="D656" s="10"/>
      <c r="E656" s="10"/>
      <c r="F656" s="10"/>
      <c r="G656" s="228"/>
      <c r="H656" s="229"/>
      <c r="I656" s="5"/>
      <c r="J656" s="10"/>
      <c r="K656" s="5"/>
      <c r="L656" s="5"/>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row>
    <row r="657" ht="15.75" customHeight="1">
      <c r="A657" s="10"/>
      <c r="B657" s="10"/>
      <c r="C657" s="227"/>
      <c r="D657" s="10"/>
      <c r="E657" s="10"/>
      <c r="F657" s="10"/>
      <c r="G657" s="228"/>
      <c r="H657" s="229"/>
      <c r="I657" s="5"/>
      <c r="J657" s="10"/>
      <c r="K657" s="5"/>
      <c r="L657" s="5"/>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row>
    <row r="658" ht="15.75" customHeight="1">
      <c r="A658" s="10"/>
      <c r="B658" s="10"/>
      <c r="C658" s="227"/>
      <c r="D658" s="10"/>
      <c r="E658" s="10"/>
      <c r="F658" s="10"/>
      <c r="G658" s="228"/>
      <c r="H658" s="229"/>
      <c r="I658" s="5"/>
      <c r="J658" s="10"/>
      <c r="K658" s="5"/>
      <c r="L658" s="5"/>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row>
    <row r="659" ht="15.75" customHeight="1">
      <c r="A659" s="10"/>
      <c r="B659" s="10"/>
      <c r="C659" s="227"/>
      <c r="D659" s="10"/>
      <c r="E659" s="10"/>
      <c r="F659" s="10"/>
      <c r="G659" s="228"/>
      <c r="H659" s="229"/>
      <c r="I659" s="5"/>
      <c r="J659" s="10"/>
      <c r="K659" s="5"/>
      <c r="L659" s="5"/>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row>
    <row r="660" ht="15.75" customHeight="1">
      <c r="A660" s="10"/>
      <c r="B660" s="10"/>
      <c r="C660" s="227"/>
      <c r="D660" s="10"/>
      <c r="E660" s="10"/>
      <c r="F660" s="10"/>
      <c r="G660" s="228"/>
      <c r="H660" s="229"/>
      <c r="I660" s="5"/>
      <c r="J660" s="10"/>
      <c r="K660" s="5"/>
      <c r="L660" s="5"/>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row>
    <row r="661" ht="15.75" customHeight="1">
      <c r="A661" s="10"/>
      <c r="B661" s="10"/>
      <c r="C661" s="227"/>
      <c r="D661" s="10"/>
      <c r="E661" s="10"/>
      <c r="F661" s="10"/>
      <c r="G661" s="228"/>
      <c r="H661" s="229"/>
      <c r="I661" s="5"/>
      <c r="J661" s="10"/>
      <c r="K661" s="5"/>
      <c r="L661" s="5"/>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row>
    <row r="662" ht="15.75" customHeight="1">
      <c r="A662" s="10"/>
      <c r="B662" s="10"/>
      <c r="C662" s="227"/>
      <c r="D662" s="10"/>
      <c r="E662" s="10"/>
      <c r="F662" s="10"/>
      <c r="G662" s="228"/>
      <c r="H662" s="229"/>
      <c r="I662" s="5"/>
      <c r="J662" s="10"/>
      <c r="K662" s="5"/>
      <c r="L662" s="5"/>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row>
    <row r="663" ht="15.75" customHeight="1">
      <c r="A663" s="10"/>
      <c r="B663" s="10"/>
      <c r="C663" s="227"/>
      <c r="D663" s="10"/>
      <c r="E663" s="10"/>
      <c r="F663" s="10"/>
      <c r="G663" s="228"/>
      <c r="H663" s="229"/>
      <c r="I663" s="5"/>
      <c r="J663" s="10"/>
      <c r="K663" s="5"/>
      <c r="L663" s="5"/>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row>
    <row r="664" ht="15.75" customHeight="1">
      <c r="A664" s="10"/>
      <c r="B664" s="10"/>
      <c r="C664" s="227"/>
      <c r="D664" s="10"/>
      <c r="E664" s="10"/>
      <c r="F664" s="10"/>
      <c r="G664" s="228"/>
      <c r="H664" s="229"/>
      <c r="I664" s="5"/>
      <c r="J664" s="10"/>
      <c r="K664" s="5"/>
      <c r="L664" s="5"/>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row>
    <row r="665" ht="15.75" customHeight="1">
      <c r="A665" s="10"/>
      <c r="B665" s="10"/>
      <c r="C665" s="227"/>
      <c r="D665" s="10"/>
      <c r="E665" s="10"/>
      <c r="F665" s="10"/>
      <c r="G665" s="228"/>
      <c r="H665" s="229"/>
      <c r="I665" s="5"/>
      <c r="J665" s="10"/>
      <c r="K665" s="5"/>
      <c r="L665" s="5"/>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row>
    <row r="666" ht="15.75" customHeight="1">
      <c r="A666" s="10"/>
      <c r="B666" s="10"/>
      <c r="C666" s="227"/>
      <c r="D666" s="10"/>
      <c r="E666" s="10"/>
      <c r="F666" s="10"/>
      <c r="G666" s="228"/>
      <c r="H666" s="229"/>
      <c r="I666" s="5"/>
      <c r="J666" s="10"/>
      <c r="K666" s="5"/>
      <c r="L666" s="5"/>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row>
    <row r="667" ht="15.75" customHeight="1">
      <c r="A667" s="10"/>
      <c r="B667" s="10"/>
      <c r="C667" s="227"/>
      <c r="D667" s="10"/>
      <c r="E667" s="10"/>
      <c r="F667" s="10"/>
      <c r="G667" s="228"/>
      <c r="H667" s="229"/>
      <c r="I667" s="5"/>
      <c r="J667" s="10"/>
      <c r="K667" s="5"/>
      <c r="L667" s="5"/>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row>
    <row r="668" ht="15.75" customHeight="1">
      <c r="A668" s="10"/>
      <c r="B668" s="10"/>
      <c r="C668" s="227"/>
      <c r="D668" s="10"/>
      <c r="E668" s="10"/>
      <c r="F668" s="10"/>
      <c r="G668" s="228"/>
      <c r="H668" s="229"/>
      <c r="I668" s="5"/>
      <c r="J668" s="10"/>
      <c r="K668" s="5"/>
      <c r="L668" s="5"/>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row>
    <row r="669" ht="15.75" customHeight="1">
      <c r="A669" s="10"/>
      <c r="B669" s="10"/>
      <c r="C669" s="227"/>
      <c r="D669" s="10"/>
      <c r="E669" s="10"/>
      <c r="F669" s="10"/>
      <c r="G669" s="228"/>
      <c r="H669" s="229"/>
      <c r="I669" s="5"/>
      <c r="J669" s="10"/>
      <c r="K669" s="5"/>
      <c r="L669" s="5"/>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row>
    <row r="670" ht="15.75" customHeight="1">
      <c r="A670" s="10"/>
      <c r="B670" s="10"/>
      <c r="C670" s="227"/>
      <c r="D670" s="10"/>
      <c r="E670" s="10"/>
      <c r="F670" s="10"/>
      <c r="G670" s="228"/>
      <c r="H670" s="229"/>
      <c r="I670" s="5"/>
      <c r="J670" s="10"/>
      <c r="K670" s="5"/>
      <c r="L670" s="5"/>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row>
    <row r="671" ht="15.75" customHeight="1">
      <c r="A671" s="10"/>
      <c r="B671" s="10"/>
      <c r="C671" s="227"/>
      <c r="D671" s="10"/>
      <c r="E671" s="10"/>
      <c r="F671" s="10"/>
      <c r="G671" s="228"/>
      <c r="H671" s="229"/>
      <c r="I671" s="5"/>
      <c r="J671" s="10"/>
      <c r="K671" s="5"/>
      <c r="L671" s="5"/>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row>
    <row r="672" ht="15.75" customHeight="1">
      <c r="A672" s="10"/>
      <c r="B672" s="10"/>
      <c r="C672" s="227"/>
      <c r="D672" s="10"/>
      <c r="E672" s="10"/>
      <c r="F672" s="10"/>
      <c r="G672" s="228"/>
      <c r="H672" s="229"/>
      <c r="I672" s="5"/>
      <c r="J672" s="10"/>
      <c r="K672" s="5"/>
      <c r="L672" s="5"/>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row>
    <row r="673" ht="15.75" customHeight="1">
      <c r="A673" s="10"/>
      <c r="B673" s="10"/>
      <c r="C673" s="227"/>
      <c r="D673" s="10"/>
      <c r="E673" s="10"/>
      <c r="F673" s="10"/>
      <c r="G673" s="228"/>
      <c r="H673" s="229"/>
      <c r="I673" s="5"/>
      <c r="J673" s="10"/>
      <c r="K673" s="5"/>
      <c r="L673" s="5"/>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row>
    <row r="674" ht="15.75" customHeight="1">
      <c r="A674" s="10"/>
      <c r="B674" s="10"/>
      <c r="C674" s="227"/>
      <c r="D674" s="10"/>
      <c r="E674" s="10"/>
      <c r="F674" s="10"/>
      <c r="G674" s="228"/>
      <c r="H674" s="229"/>
      <c r="I674" s="5"/>
      <c r="J674" s="10"/>
      <c r="K674" s="5"/>
      <c r="L674" s="5"/>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row>
    <row r="675" ht="15.75" customHeight="1">
      <c r="A675" s="10"/>
      <c r="B675" s="10"/>
      <c r="C675" s="227"/>
      <c r="D675" s="10"/>
      <c r="E675" s="10"/>
      <c r="F675" s="10"/>
      <c r="G675" s="228"/>
      <c r="H675" s="229"/>
      <c r="I675" s="5"/>
      <c r="J675" s="10"/>
      <c r="K675" s="5"/>
      <c r="L675" s="5"/>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row>
    <row r="676" ht="15.75" customHeight="1">
      <c r="A676" s="10"/>
      <c r="B676" s="10"/>
      <c r="C676" s="227"/>
      <c r="D676" s="10"/>
      <c r="E676" s="10"/>
      <c r="F676" s="10"/>
      <c r="G676" s="228"/>
      <c r="H676" s="229"/>
      <c r="I676" s="5"/>
      <c r="J676" s="10"/>
      <c r="K676" s="5"/>
      <c r="L676" s="5"/>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row>
    <row r="677" ht="15.75" customHeight="1">
      <c r="A677" s="10"/>
      <c r="B677" s="10"/>
      <c r="C677" s="227"/>
      <c r="D677" s="10"/>
      <c r="E677" s="10"/>
      <c r="F677" s="10"/>
      <c r="G677" s="228"/>
      <c r="H677" s="229"/>
      <c r="I677" s="5"/>
      <c r="J677" s="10"/>
      <c r="K677" s="5"/>
      <c r="L677" s="5"/>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row>
    <row r="678" ht="15.75" customHeight="1">
      <c r="A678" s="10"/>
      <c r="B678" s="10"/>
      <c r="C678" s="227"/>
      <c r="D678" s="10"/>
      <c r="E678" s="10"/>
      <c r="F678" s="10"/>
      <c r="G678" s="228"/>
      <c r="H678" s="229"/>
      <c r="I678" s="5"/>
      <c r="J678" s="10"/>
      <c r="K678" s="5"/>
      <c r="L678" s="5"/>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row>
    <row r="679" ht="15.75" customHeight="1">
      <c r="A679" s="10"/>
      <c r="B679" s="10"/>
      <c r="C679" s="227"/>
      <c r="D679" s="10"/>
      <c r="E679" s="10"/>
      <c r="F679" s="10"/>
      <c r="G679" s="228"/>
      <c r="H679" s="229"/>
      <c r="I679" s="5"/>
      <c r="J679" s="10"/>
      <c r="K679" s="5"/>
      <c r="L679" s="5"/>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row>
    <row r="680" ht="15.75" customHeight="1">
      <c r="A680" s="10"/>
      <c r="B680" s="10"/>
      <c r="C680" s="227"/>
      <c r="D680" s="10"/>
      <c r="E680" s="10"/>
      <c r="F680" s="10"/>
      <c r="G680" s="228"/>
      <c r="H680" s="229"/>
      <c r="I680" s="5"/>
      <c r="J680" s="10"/>
      <c r="K680" s="5"/>
      <c r="L680" s="5"/>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row>
    <row r="681" ht="15.75" customHeight="1">
      <c r="A681" s="10"/>
      <c r="B681" s="10"/>
      <c r="C681" s="227"/>
      <c r="D681" s="10"/>
      <c r="E681" s="10"/>
      <c r="F681" s="10"/>
      <c r="G681" s="228"/>
      <c r="H681" s="229"/>
      <c r="I681" s="5"/>
      <c r="J681" s="10"/>
      <c r="K681" s="5"/>
      <c r="L681" s="5"/>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row>
    <row r="682" ht="15.75" customHeight="1">
      <c r="A682" s="10"/>
      <c r="B682" s="10"/>
      <c r="C682" s="227"/>
      <c r="D682" s="10"/>
      <c r="E682" s="10"/>
      <c r="F682" s="10"/>
      <c r="G682" s="228"/>
      <c r="H682" s="229"/>
      <c r="I682" s="5"/>
      <c r="J682" s="10"/>
      <c r="K682" s="5"/>
      <c r="L682" s="5"/>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row>
    <row r="683" ht="15.75" customHeight="1">
      <c r="A683" s="10"/>
      <c r="B683" s="10"/>
      <c r="C683" s="227"/>
      <c r="D683" s="10"/>
      <c r="E683" s="10"/>
      <c r="F683" s="10"/>
      <c r="G683" s="228"/>
      <c r="H683" s="229"/>
      <c r="I683" s="5"/>
      <c r="J683" s="10"/>
      <c r="K683" s="5"/>
      <c r="L683" s="5"/>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row>
    <row r="684" ht="15.75" customHeight="1">
      <c r="A684" s="10"/>
      <c r="B684" s="10"/>
      <c r="C684" s="227"/>
      <c r="D684" s="10"/>
      <c r="E684" s="10"/>
      <c r="F684" s="10"/>
      <c r="G684" s="228"/>
      <c r="H684" s="229"/>
      <c r="I684" s="5"/>
      <c r="J684" s="10"/>
      <c r="K684" s="5"/>
      <c r="L684" s="5"/>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row>
    <row r="685" ht="15.75" customHeight="1">
      <c r="A685" s="10"/>
      <c r="B685" s="10"/>
      <c r="C685" s="227"/>
      <c r="D685" s="10"/>
      <c r="E685" s="10"/>
      <c r="F685" s="10"/>
      <c r="G685" s="228"/>
      <c r="H685" s="229"/>
      <c r="I685" s="5"/>
      <c r="J685" s="10"/>
      <c r="K685" s="5"/>
      <c r="L685" s="5"/>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row>
    <row r="686" ht="15.75" customHeight="1">
      <c r="A686" s="10"/>
      <c r="B686" s="10"/>
      <c r="C686" s="227"/>
      <c r="D686" s="10"/>
      <c r="E686" s="10"/>
      <c r="F686" s="10"/>
      <c r="G686" s="228"/>
      <c r="H686" s="229"/>
      <c r="I686" s="5"/>
      <c r="J686" s="10"/>
      <c r="K686" s="5"/>
      <c r="L686" s="5"/>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row>
    <row r="687" ht="15.75" customHeight="1">
      <c r="A687" s="10"/>
      <c r="B687" s="10"/>
      <c r="C687" s="227"/>
      <c r="D687" s="10"/>
      <c r="E687" s="10"/>
      <c r="F687" s="10"/>
      <c r="G687" s="228"/>
      <c r="H687" s="229"/>
      <c r="I687" s="5"/>
      <c r="J687" s="10"/>
      <c r="K687" s="5"/>
      <c r="L687" s="5"/>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row>
    <row r="688" ht="15.75" customHeight="1">
      <c r="A688" s="10"/>
      <c r="B688" s="10"/>
      <c r="C688" s="227"/>
      <c r="D688" s="10"/>
      <c r="E688" s="10"/>
      <c r="F688" s="10"/>
      <c r="G688" s="228"/>
      <c r="H688" s="229"/>
      <c r="I688" s="5"/>
      <c r="J688" s="10"/>
      <c r="K688" s="5"/>
      <c r="L688" s="5"/>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row>
    <row r="689" ht="15.75" customHeight="1">
      <c r="A689" s="10"/>
      <c r="B689" s="10"/>
      <c r="C689" s="227"/>
      <c r="D689" s="10"/>
      <c r="E689" s="10"/>
      <c r="F689" s="10"/>
      <c r="G689" s="228"/>
      <c r="H689" s="229"/>
      <c r="I689" s="5"/>
      <c r="J689" s="10"/>
      <c r="K689" s="5"/>
      <c r="L689" s="5"/>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row>
    <row r="690" ht="15.75" customHeight="1">
      <c r="A690" s="10"/>
      <c r="B690" s="10"/>
      <c r="C690" s="227"/>
      <c r="D690" s="10"/>
      <c r="E690" s="10"/>
      <c r="F690" s="10"/>
      <c r="G690" s="228"/>
      <c r="H690" s="229"/>
      <c r="I690" s="5"/>
      <c r="J690" s="10"/>
      <c r="K690" s="5"/>
      <c r="L690" s="5"/>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row>
    <row r="691" ht="15.75" customHeight="1">
      <c r="A691" s="10"/>
      <c r="B691" s="10"/>
      <c r="C691" s="227"/>
      <c r="D691" s="10"/>
      <c r="E691" s="10"/>
      <c r="F691" s="10"/>
      <c r="G691" s="228"/>
      <c r="H691" s="229"/>
      <c r="I691" s="5"/>
      <c r="J691" s="10"/>
      <c r="K691" s="5"/>
      <c r="L691" s="5"/>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row>
    <row r="692" ht="15.75" customHeight="1">
      <c r="A692" s="10"/>
      <c r="B692" s="10"/>
      <c r="C692" s="227"/>
      <c r="D692" s="10"/>
      <c r="E692" s="10"/>
      <c r="F692" s="10"/>
      <c r="G692" s="228"/>
      <c r="H692" s="229"/>
      <c r="I692" s="5"/>
      <c r="J692" s="10"/>
      <c r="K692" s="5"/>
      <c r="L692" s="5"/>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row>
    <row r="693" ht="15.75" customHeight="1">
      <c r="A693" s="10"/>
      <c r="B693" s="10"/>
      <c r="C693" s="227"/>
      <c r="D693" s="10"/>
      <c r="E693" s="10"/>
      <c r="F693" s="10"/>
      <c r="G693" s="228"/>
      <c r="H693" s="229"/>
      <c r="I693" s="5"/>
      <c r="J693" s="10"/>
      <c r="K693" s="5"/>
      <c r="L693" s="5"/>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row>
    <row r="694" ht="15.75" customHeight="1">
      <c r="A694" s="10"/>
      <c r="B694" s="10"/>
      <c r="C694" s="227"/>
      <c r="D694" s="10"/>
      <c r="E694" s="10"/>
      <c r="F694" s="10"/>
      <c r="G694" s="228"/>
      <c r="H694" s="229"/>
      <c r="I694" s="5"/>
      <c r="J694" s="10"/>
      <c r="K694" s="5"/>
      <c r="L694" s="5"/>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row>
    <row r="695" ht="15.75" customHeight="1">
      <c r="A695" s="10"/>
      <c r="B695" s="10"/>
      <c r="C695" s="227"/>
      <c r="D695" s="10"/>
      <c r="E695" s="10"/>
      <c r="F695" s="10"/>
      <c r="G695" s="228"/>
      <c r="H695" s="229"/>
      <c r="I695" s="5"/>
      <c r="J695" s="10"/>
      <c r="K695" s="5"/>
      <c r="L695" s="5"/>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row>
    <row r="696" ht="15.75" customHeight="1">
      <c r="A696" s="10"/>
      <c r="B696" s="10"/>
      <c r="C696" s="227"/>
      <c r="D696" s="10"/>
      <c r="E696" s="10"/>
      <c r="F696" s="10"/>
      <c r="G696" s="228"/>
      <c r="H696" s="229"/>
      <c r="I696" s="5"/>
      <c r="J696" s="10"/>
      <c r="K696" s="5"/>
      <c r="L696" s="5"/>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row>
    <row r="697" ht="15.75" customHeight="1">
      <c r="A697" s="10"/>
      <c r="B697" s="10"/>
      <c r="C697" s="227"/>
      <c r="D697" s="10"/>
      <c r="E697" s="10"/>
      <c r="F697" s="10"/>
      <c r="G697" s="228"/>
      <c r="H697" s="229"/>
      <c r="I697" s="5"/>
      <c r="J697" s="10"/>
      <c r="K697" s="5"/>
      <c r="L697" s="5"/>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row>
    <row r="698" ht="15.75" customHeight="1">
      <c r="A698" s="10"/>
      <c r="B698" s="10"/>
      <c r="C698" s="227"/>
      <c r="D698" s="10"/>
      <c r="E698" s="10"/>
      <c r="F698" s="10"/>
      <c r="G698" s="228"/>
      <c r="H698" s="229"/>
      <c r="I698" s="5"/>
      <c r="J698" s="10"/>
      <c r="K698" s="5"/>
      <c r="L698" s="5"/>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row>
    <row r="699" ht="15.75" customHeight="1">
      <c r="A699" s="10"/>
      <c r="B699" s="10"/>
      <c r="C699" s="227"/>
      <c r="D699" s="10"/>
      <c r="E699" s="10"/>
      <c r="F699" s="10"/>
      <c r="G699" s="228"/>
      <c r="H699" s="229"/>
      <c r="I699" s="5"/>
      <c r="J699" s="10"/>
      <c r="K699" s="5"/>
      <c r="L699" s="5"/>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row>
    <row r="700" ht="15.75" customHeight="1">
      <c r="A700" s="10"/>
      <c r="B700" s="10"/>
      <c r="C700" s="227"/>
      <c r="D700" s="10"/>
      <c r="E700" s="10"/>
      <c r="F700" s="10"/>
      <c r="G700" s="228"/>
      <c r="H700" s="229"/>
      <c r="I700" s="5"/>
      <c r="J700" s="10"/>
      <c r="K700" s="5"/>
      <c r="L700" s="5"/>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row>
    <row r="701" ht="15.75" customHeight="1">
      <c r="A701" s="10"/>
      <c r="B701" s="10"/>
      <c r="C701" s="227"/>
      <c r="D701" s="10"/>
      <c r="E701" s="10"/>
      <c r="F701" s="10"/>
      <c r="G701" s="228"/>
      <c r="H701" s="229"/>
      <c r="I701" s="5"/>
      <c r="J701" s="10"/>
      <c r="K701" s="5"/>
      <c r="L701" s="5"/>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row>
    <row r="702" ht="15.75" customHeight="1">
      <c r="A702" s="10"/>
      <c r="B702" s="10"/>
      <c r="C702" s="227"/>
      <c r="D702" s="10"/>
      <c r="E702" s="10"/>
      <c r="F702" s="10"/>
      <c r="G702" s="228"/>
      <c r="H702" s="229"/>
      <c r="I702" s="5"/>
      <c r="J702" s="10"/>
      <c r="K702" s="5"/>
      <c r="L702" s="5"/>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row>
    <row r="703" ht="15.75" customHeight="1">
      <c r="A703" s="10"/>
      <c r="B703" s="10"/>
      <c r="C703" s="227"/>
      <c r="D703" s="10"/>
      <c r="E703" s="10"/>
      <c r="F703" s="10"/>
      <c r="G703" s="228"/>
      <c r="H703" s="229"/>
      <c r="I703" s="5"/>
      <c r="J703" s="10"/>
      <c r="K703" s="5"/>
      <c r="L703" s="5"/>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row>
    <row r="704" ht="15.75" customHeight="1">
      <c r="A704" s="10"/>
      <c r="B704" s="10"/>
      <c r="C704" s="227"/>
      <c r="D704" s="10"/>
      <c r="E704" s="10"/>
      <c r="F704" s="10"/>
      <c r="G704" s="228"/>
      <c r="H704" s="229"/>
      <c r="I704" s="5"/>
      <c r="J704" s="10"/>
      <c r="K704" s="5"/>
      <c r="L704" s="5"/>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row>
    <row r="705" ht="15.75" customHeight="1">
      <c r="A705" s="10"/>
      <c r="B705" s="10"/>
      <c r="C705" s="227"/>
      <c r="D705" s="10"/>
      <c r="E705" s="10"/>
      <c r="F705" s="10"/>
      <c r="G705" s="228"/>
      <c r="H705" s="229"/>
      <c r="I705" s="5"/>
      <c r="J705" s="10"/>
      <c r="K705" s="5"/>
      <c r="L705" s="5"/>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row>
    <row r="706" ht="15.75" customHeight="1">
      <c r="A706" s="10"/>
      <c r="B706" s="10"/>
      <c r="C706" s="227"/>
      <c r="D706" s="10"/>
      <c r="E706" s="10"/>
      <c r="F706" s="10"/>
      <c r="G706" s="228"/>
      <c r="H706" s="229"/>
      <c r="I706" s="5"/>
      <c r="J706" s="10"/>
      <c r="K706" s="5"/>
      <c r="L706" s="5"/>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row>
    <row r="707" ht="15.75" customHeight="1">
      <c r="A707" s="10"/>
      <c r="B707" s="10"/>
      <c r="C707" s="227"/>
      <c r="D707" s="10"/>
      <c r="E707" s="10"/>
      <c r="F707" s="10"/>
      <c r="G707" s="228"/>
      <c r="H707" s="229"/>
      <c r="I707" s="5"/>
      <c r="J707" s="10"/>
      <c r="K707" s="5"/>
      <c r="L707" s="5"/>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row>
    <row r="708" ht="15.75" customHeight="1">
      <c r="A708" s="10"/>
      <c r="B708" s="10"/>
      <c r="C708" s="227"/>
      <c r="D708" s="10"/>
      <c r="E708" s="10"/>
      <c r="F708" s="10"/>
      <c r="G708" s="228"/>
      <c r="H708" s="229"/>
      <c r="I708" s="5"/>
      <c r="J708" s="10"/>
      <c r="K708" s="5"/>
      <c r="L708" s="5"/>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row>
    <row r="709" ht="15.75" customHeight="1">
      <c r="A709" s="10"/>
      <c r="B709" s="10"/>
      <c r="C709" s="227"/>
      <c r="D709" s="10"/>
      <c r="E709" s="10"/>
      <c r="F709" s="10"/>
      <c r="G709" s="228"/>
      <c r="H709" s="229"/>
      <c r="I709" s="5"/>
      <c r="J709" s="10"/>
      <c r="K709" s="5"/>
      <c r="L709" s="5"/>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row>
    <row r="710" ht="15.75" customHeight="1">
      <c r="A710" s="10"/>
      <c r="B710" s="10"/>
      <c r="C710" s="227"/>
      <c r="D710" s="10"/>
      <c r="E710" s="10"/>
      <c r="F710" s="10"/>
      <c r="G710" s="228"/>
      <c r="H710" s="229"/>
      <c r="I710" s="5"/>
      <c r="J710" s="10"/>
      <c r="K710" s="5"/>
      <c r="L710" s="5"/>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row>
    <row r="711" ht="15.75" customHeight="1">
      <c r="A711" s="10"/>
      <c r="B711" s="10"/>
      <c r="C711" s="227"/>
      <c r="D711" s="10"/>
      <c r="E711" s="10"/>
      <c r="F711" s="10"/>
      <c r="G711" s="228"/>
      <c r="H711" s="229"/>
      <c r="I711" s="5"/>
      <c r="J711" s="10"/>
      <c r="K711" s="5"/>
      <c r="L711" s="5"/>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row>
    <row r="712" ht="15.75" customHeight="1">
      <c r="A712" s="10"/>
      <c r="B712" s="10"/>
      <c r="C712" s="227"/>
      <c r="D712" s="10"/>
      <c r="E712" s="10"/>
      <c r="F712" s="10"/>
      <c r="G712" s="228"/>
      <c r="H712" s="229"/>
      <c r="I712" s="5"/>
      <c r="J712" s="10"/>
      <c r="K712" s="5"/>
      <c r="L712" s="5"/>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row>
    <row r="713" ht="15.75" customHeight="1">
      <c r="A713" s="10"/>
      <c r="B713" s="10"/>
      <c r="C713" s="227"/>
      <c r="D713" s="10"/>
      <c r="E713" s="10"/>
      <c r="F713" s="10"/>
      <c r="G713" s="228"/>
      <c r="H713" s="229"/>
      <c r="I713" s="5"/>
      <c r="J713" s="10"/>
      <c r="K713" s="5"/>
      <c r="L713" s="5"/>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row>
    <row r="714" ht="15.75" customHeight="1">
      <c r="A714" s="10"/>
      <c r="B714" s="10"/>
      <c r="C714" s="227"/>
      <c r="D714" s="10"/>
      <c r="E714" s="10"/>
      <c r="F714" s="10"/>
      <c r="G714" s="228"/>
      <c r="H714" s="229"/>
      <c r="I714" s="5"/>
      <c r="J714" s="10"/>
      <c r="K714" s="5"/>
      <c r="L714" s="5"/>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row>
    <row r="715" ht="15.75" customHeight="1">
      <c r="A715" s="10"/>
      <c r="B715" s="10"/>
      <c r="C715" s="227"/>
      <c r="D715" s="10"/>
      <c r="E715" s="10"/>
      <c r="F715" s="10"/>
      <c r="G715" s="228"/>
      <c r="H715" s="229"/>
      <c r="I715" s="5"/>
      <c r="J715" s="10"/>
      <c r="K715" s="5"/>
      <c r="L715" s="5"/>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row>
    <row r="716" ht="15.75" customHeight="1">
      <c r="A716" s="10"/>
      <c r="B716" s="10"/>
      <c r="C716" s="227"/>
      <c r="D716" s="10"/>
      <c r="E716" s="10"/>
      <c r="F716" s="10"/>
      <c r="G716" s="228"/>
      <c r="H716" s="229"/>
      <c r="I716" s="5"/>
      <c r="J716" s="10"/>
      <c r="K716" s="5"/>
      <c r="L716" s="5"/>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row>
    <row r="717" ht="15.75" customHeight="1">
      <c r="A717" s="10"/>
      <c r="B717" s="10"/>
      <c r="C717" s="227"/>
      <c r="D717" s="10"/>
      <c r="E717" s="10"/>
      <c r="F717" s="10"/>
      <c r="G717" s="228"/>
      <c r="H717" s="229"/>
      <c r="I717" s="5"/>
      <c r="J717" s="10"/>
      <c r="K717" s="5"/>
      <c r="L717" s="5"/>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row>
    <row r="718" ht="15.75" customHeight="1">
      <c r="A718" s="10"/>
      <c r="B718" s="10"/>
      <c r="C718" s="227"/>
      <c r="D718" s="10"/>
      <c r="E718" s="10"/>
      <c r="F718" s="10"/>
      <c r="G718" s="228"/>
      <c r="H718" s="229"/>
      <c r="I718" s="5"/>
      <c r="J718" s="10"/>
      <c r="K718" s="5"/>
      <c r="L718" s="5"/>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row>
    <row r="719" ht="15.75" customHeight="1">
      <c r="A719" s="10"/>
      <c r="B719" s="10"/>
      <c r="C719" s="227"/>
      <c r="D719" s="10"/>
      <c r="E719" s="10"/>
      <c r="F719" s="10"/>
      <c r="G719" s="228"/>
      <c r="H719" s="229"/>
      <c r="I719" s="5"/>
      <c r="J719" s="10"/>
      <c r="K719" s="5"/>
      <c r="L719" s="5"/>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row>
    <row r="720" ht="15.75" customHeight="1">
      <c r="A720" s="10"/>
      <c r="B720" s="10"/>
      <c r="C720" s="227"/>
      <c r="D720" s="10"/>
      <c r="E720" s="10"/>
      <c r="F720" s="10"/>
      <c r="G720" s="228"/>
      <c r="H720" s="229"/>
      <c r="I720" s="5"/>
      <c r="J720" s="10"/>
      <c r="K720" s="5"/>
      <c r="L720" s="5"/>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row>
    <row r="721" ht="15.75" customHeight="1">
      <c r="A721" s="10"/>
      <c r="B721" s="10"/>
      <c r="C721" s="227"/>
      <c r="D721" s="10"/>
      <c r="E721" s="10"/>
      <c r="F721" s="10"/>
      <c r="G721" s="228"/>
      <c r="H721" s="229"/>
      <c r="I721" s="5"/>
      <c r="J721" s="10"/>
      <c r="K721" s="5"/>
      <c r="L721" s="5"/>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row>
    <row r="722" ht="15.75" customHeight="1">
      <c r="A722" s="10"/>
      <c r="B722" s="10"/>
      <c r="C722" s="227"/>
      <c r="D722" s="10"/>
      <c r="E722" s="10"/>
      <c r="F722" s="10"/>
      <c r="G722" s="228"/>
      <c r="H722" s="229"/>
      <c r="I722" s="5"/>
      <c r="J722" s="10"/>
      <c r="K722" s="5"/>
      <c r="L722" s="5"/>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row>
    <row r="723" ht="15.75" customHeight="1">
      <c r="A723" s="10"/>
      <c r="B723" s="10"/>
      <c r="C723" s="227"/>
      <c r="D723" s="10"/>
      <c r="E723" s="10"/>
      <c r="F723" s="10"/>
      <c r="G723" s="228"/>
      <c r="H723" s="229"/>
      <c r="I723" s="5"/>
      <c r="J723" s="10"/>
      <c r="K723" s="5"/>
      <c r="L723" s="5"/>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row>
    <row r="724" ht="15.75" customHeight="1">
      <c r="A724" s="10"/>
      <c r="B724" s="10"/>
      <c r="C724" s="227"/>
      <c r="D724" s="10"/>
      <c r="E724" s="10"/>
      <c r="F724" s="10"/>
      <c r="G724" s="228"/>
      <c r="H724" s="229"/>
      <c r="I724" s="5"/>
      <c r="J724" s="10"/>
      <c r="K724" s="5"/>
      <c r="L724" s="5"/>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row>
    <row r="725" ht="15.75" customHeight="1">
      <c r="A725" s="10"/>
      <c r="B725" s="10"/>
      <c r="C725" s="227"/>
      <c r="D725" s="10"/>
      <c r="E725" s="10"/>
      <c r="F725" s="10"/>
      <c r="G725" s="228"/>
      <c r="H725" s="229"/>
      <c r="I725" s="5"/>
      <c r="J725" s="10"/>
      <c r="K725" s="5"/>
      <c r="L725" s="5"/>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row>
    <row r="726" ht="15.75" customHeight="1">
      <c r="A726" s="10"/>
      <c r="B726" s="10"/>
      <c r="C726" s="227"/>
      <c r="D726" s="10"/>
      <c r="E726" s="10"/>
      <c r="F726" s="10"/>
      <c r="G726" s="228"/>
      <c r="H726" s="229"/>
      <c r="I726" s="5"/>
      <c r="J726" s="10"/>
      <c r="K726" s="5"/>
      <c r="L726" s="5"/>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row>
    <row r="727" ht="15.75" customHeight="1">
      <c r="A727" s="10"/>
      <c r="B727" s="10"/>
      <c r="C727" s="227"/>
      <c r="D727" s="10"/>
      <c r="E727" s="10"/>
      <c r="F727" s="10"/>
      <c r="G727" s="228"/>
      <c r="H727" s="229"/>
      <c r="I727" s="5"/>
      <c r="J727" s="10"/>
      <c r="K727" s="5"/>
      <c r="L727" s="5"/>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row>
    <row r="728" ht="15.75" customHeight="1">
      <c r="A728" s="10"/>
      <c r="B728" s="10"/>
      <c r="C728" s="227"/>
      <c r="D728" s="10"/>
      <c r="E728" s="10"/>
      <c r="F728" s="10"/>
      <c r="G728" s="228"/>
      <c r="H728" s="229"/>
      <c r="I728" s="5"/>
      <c r="J728" s="10"/>
      <c r="K728" s="5"/>
      <c r="L728" s="5"/>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row>
    <row r="729" ht="15.75" customHeight="1">
      <c r="A729" s="10"/>
      <c r="B729" s="10"/>
      <c r="C729" s="227"/>
      <c r="D729" s="10"/>
      <c r="E729" s="10"/>
      <c r="F729" s="10"/>
      <c r="G729" s="228"/>
      <c r="H729" s="229"/>
      <c r="I729" s="5"/>
      <c r="J729" s="10"/>
      <c r="K729" s="5"/>
      <c r="L729" s="5"/>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row>
    <row r="730" ht="15.75" customHeight="1">
      <c r="A730" s="10"/>
      <c r="B730" s="10"/>
      <c r="C730" s="227"/>
      <c r="D730" s="10"/>
      <c r="E730" s="10"/>
      <c r="F730" s="10"/>
      <c r="G730" s="228"/>
      <c r="H730" s="229"/>
      <c r="I730" s="5"/>
      <c r="J730" s="10"/>
      <c r="K730" s="5"/>
      <c r="L730" s="5"/>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row>
    <row r="731" ht="15.75" customHeight="1">
      <c r="A731" s="10"/>
      <c r="B731" s="10"/>
      <c r="C731" s="227"/>
      <c r="D731" s="10"/>
      <c r="E731" s="10"/>
      <c r="F731" s="10"/>
      <c r="G731" s="228"/>
      <c r="H731" s="229"/>
      <c r="I731" s="5"/>
      <c r="J731" s="10"/>
      <c r="K731" s="5"/>
      <c r="L731" s="5"/>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row>
    <row r="732" ht="15.75" customHeight="1">
      <c r="A732" s="10"/>
      <c r="B732" s="10"/>
      <c r="C732" s="227"/>
      <c r="D732" s="10"/>
      <c r="E732" s="10"/>
      <c r="F732" s="10"/>
      <c r="G732" s="228"/>
      <c r="H732" s="229"/>
      <c r="I732" s="5"/>
      <c r="J732" s="10"/>
      <c r="K732" s="5"/>
      <c r="L732" s="5"/>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row>
    <row r="733" ht="15.75" customHeight="1">
      <c r="A733" s="10"/>
      <c r="B733" s="10"/>
      <c r="C733" s="227"/>
      <c r="D733" s="10"/>
      <c r="E733" s="10"/>
      <c r="F733" s="10"/>
      <c r="G733" s="228"/>
      <c r="H733" s="229"/>
      <c r="I733" s="5"/>
      <c r="J733" s="10"/>
      <c r="K733" s="5"/>
      <c r="L733" s="5"/>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row>
    <row r="734" ht="15.75" customHeight="1">
      <c r="A734" s="10"/>
      <c r="B734" s="10"/>
      <c r="C734" s="227"/>
      <c r="D734" s="10"/>
      <c r="E734" s="10"/>
      <c r="F734" s="10"/>
      <c r="G734" s="228"/>
      <c r="H734" s="229"/>
      <c r="I734" s="5"/>
      <c r="J734" s="10"/>
      <c r="K734" s="5"/>
      <c r="L734" s="5"/>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row>
    <row r="735" ht="15.75" customHeight="1">
      <c r="A735" s="10"/>
      <c r="B735" s="10"/>
      <c r="C735" s="227"/>
      <c r="D735" s="10"/>
      <c r="E735" s="10"/>
      <c r="F735" s="10"/>
      <c r="G735" s="228"/>
      <c r="H735" s="229"/>
      <c r="I735" s="5"/>
      <c r="J735" s="10"/>
      <c r="K735" s="5"/>
      <c r="L735" s="5"/>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row>
    <row r="736" ht="15.75" customHeight="1">
      <c r="A736" s="10"/>
      <c r="B736" s="10"/>
      <c r="C736" s="227"/>
      <c r="D736" s="10"/>
      <c r="E736" s="10"/>
      <c r="F736" s="10"/>
      <c r="G736" s="228"/>
      <c r="H736" s="229"/>
      <c r="I736" s="5"/>
      <c r="J736" s="10"/>
      <c r="K736" s="5"/>
      <c r="L736" s="5"/>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row>
    <row r="737" ht="15.75" customHeight="1">
      <c r="A737" s="10"/>
      <c r="B737" s="10"/>
      <c r="C737" s="227"/>
      <c r="D737" s="10"/>
      <c r="E737" s="10"/>
      <c r="F737" s="10"/>
      <c r="G737" s="228"/>
      <c r="H737" s="229"/>
      <c r="I737" s="5"/>
      <c r="J737" s="10"/>
      <c r="K737" s="5"/>
      <c r="L737" s="5"/>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row>
    <row r="738" ht="15.75" customHeight="1">
      <c r="A738" s="10"/>
      <c r="B738" s="10"/>
      <c r="C738" s="227"/>
      <c r="D738" s="10"/>
      <c r="E738" s="10"/>
      <c r="F738" s="10"/>
      <c r="G738" s="228"/>
      <c r="H738" s="229"/>
      <c r="I738" s="5"/>
      <c r="J738" s="10"/>
      <c r="K738" s="5"/>
      <c r="L738" s="5"/>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row>
    <row r="739" ht="15.75" customHeight="1">
      <c r="A739" s="10"/>
      <c r="B739" s="10"/>
      <c r="C739" s="227"/>
      <c r="D739" s="10"/>
      <c r="E739" s="10"/>
      <c r="F739" s="10"/>
      <c r="G739" s="228"/>
      <c r="H739" s="229"/>
      <c r="I739" s="5"/>
      <c r="J739" s="10"/>
      <c r="K739" s="5"/>
      <c r="L739" s="5"/>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row>
    <row r="740" ht="15.75" customHeight="1">
      <c r="A740" s="10"/>
      <c r="B740" s="10"/>
      <c r="C740" s="227"/>
      <c r="D740" s="10"/>
      <c r="E740" s="10"/>
      <c r="F740" s="10"/>
      <c r="G740" s="228"/>
      <c r="H740" s="229"/>
      <c r="I740" s="5"/>
      <c r="J740" s="10"/>
      <c r="K740" s="5"/>
      <c r="L740" s="5"/>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row>
    <row r="741" ht="15.75" customHeight="1">
      <c r="A741" s="10"/>
      <c r="B741" s="10"/>
      <c r="C741" s="227"/>
      <c r="D741" s="10"/>
      <c r="E741" s="10"/>
      <c r="F741" s="10"/>
      <c r="G741" s="228"/>
      <c r="H741" s="229"/>
      <c r="I741" s="5"/>
      <c r="J741" s="10"/>
      <c r="K741" s="5"/>
      <c r="L741" s="5"/>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row>
    <row r="742" ht="15.75" customHeight="1">
      <c r="A742" s="10"/>
      <c r="B742" s="10"/>
      <c r="C742" s="227"/>
      <c r="D742" s="10"/>
      <c r="E742" s="10"/>
      <c r="F742" s="10"/>
      <c r="G742" s="228"/>
      <c r="H742" s="229"/>
      <c r="I742" s="5"/>
      <c r="J742" s="10"/>
      <c r="K742" s="5"/>
      <c r="L742" s="5"/>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row>
    <row r="743" ht="15.75" customHeight="1">
      <c r="A743" s="10"/>
      <c r="B743" s="10"/>
      <c r="C743" s="227"/>
      <c r="D743" s="10"/>
      <c r="E743" s="10"/>
      <c r="F743" s="10"/>
      <c r="G743" s="228"/>
      <c r="H743" s="229"/>
      <c r="I743" s="5"/>
      <c r="J743" s="10"/>
      <c r="K743" s="5"/>
      <c r="L743" s="5"/>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row>
    <row r="744" ht="15.75" customHeight="1">
      <c r="A744" s="10"/>
      <c r="B744" s="10"/>
      <c r="C744" s="227"/>
      <c r="D744" s="10"/>
      <c r="E744" s="10"/>
      <c r="F744" s="10"/>
      <c r="G744" s="228"/>
      <c r="H744" s="229"/>
      <c r="I744" s="5"/>
      <c r="J744" s="10"/>
      <c r="K744" s="5"/>
      <c r="L744" s="5"/>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row>
    <row r="745" ht="15.75" customHeight="1">
      <c r="A745" s="10"/>
      <c r="B745" s="10"/>
      <c r="C745" s="227"/>
      <c r="D745" s="10"/>
      <c r="E745" s="10"/>
      <c r="F745" s="10"/>
      <c r="G745" s="228"/>
      <c r="H745" s="229"/>
      <c r="I745" s="5"/>
      <c r="J745" s="10"/>
      <c r="K745" s="5"/>
      <c r="L745" s="5"/>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row>
    <row r="746" ht="15.75" customHeight="1">
      <c r="A746" s="10"/>
      <c r="B746" s="10"/>
      <c r="C746" s="227"/>
      <c r="D746" s="10"/>
      <c r="E746" s="10"/>
      <c r="F746" s="10"/>
      <c r="G746" s="228"/>
      <c r="H746" s="229"/>
      <c r="I746" s="5"/>
      <c r="J746" s="10"/>
      <c r="K746" s="5"/>
      <c r="L746" s="5"/>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row>
    <row r="747" ht="15.75" customHeight="1">
      <c r="A747" s="10"/>
      <c r="B747" s="10"/>
      <c r="C747" s="227"/>
      <c r="D747" s="10"/>
      <c r="E747" s="10"/>
      <c r="F747" s="10"/>
      <c r="G747" s="228"/>
      <c r="H747" s="229"/>
      <c r="I747" s="5"/>
      <c r="J747" s="10"/>
      <c r="K747" s="5"/>
      <c r="L747" s="5"/>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row>
    <row r="748" ht="15.75" customHeight="1">
      <c r="A748" s="10"/>
      <c r="B748" s="10"/>
      <c r="C748" s="227"/>
      <c r="D748" s="10"/>
      <c r="E748" s="10"/>
      <c r="F748" s="10"/>
      <c r="G748" s="228"/>
      <c r="H748" s="229"/>
      <c r="I748" s="5"/>
      <c r="J748" s="10"/>
      <c r="K748" s="5"/>
      <c r="L748" s="5"/>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row>
    <row r="749" ht="15.75" customHeight="1">
      <c r="A749" s="10"/>
      <c r="B749" s="10"/>
      <c r="C749" s="227"/>
      <c r="D749" s="10"/>
      <c r="E749" s="10"/>
      <c r="F749" s="10"/>
      <c r="G749" s="228"/>
      <c r="H749" s="229"/>
      <c r="I749" s="5"/>
      <c r="J749" s="10"/>
      <c r="K749" s="5"/>
      <c r="L749" s="5"/>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row>
    <row r="750" ht="15.75" customHeight="1">
      <c r="A750" s="10"/>
      <c r="B750" s="10"/>
      <c r="C750" s="227"/>
      <c r="D750" s="10"/>
      <c r="E750" s="10"/>
      <c r="F750" s="10"/>
      <c r="G750" s="228"/>
      <c r="H750" s="229"/>
      <c r="I750" s="5"/>
      <c r="J750" s="10"/>
      <c r="K750" s="5"/>
      <c r="L750" s="5"/>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row>
    <row r="751" ht="15.75" customHeight="1">
      <c r="A751" s="10"/>
      <c r="B751" s="10"/>
      <c r="C751" s="227"/>
      <c r="D751" s="10"/>
      <c r="E751" s="10"/>
      <c r="F751" s="10"/>
      <c r="G751" s="228"/>
      <c r="H751" s="229"/>
      <c r="I751" s="5"/>
      <c r="J751" s="10"/>
      <c r="K751" s="5"/>
      <c r="L751" s="5"/>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row>
    <row r="752" ht="15.75" customHeight="1">
      <c r="A752" s="10"/>
      <c r="B752" s="10"/>
      <c r="C752" s="227"/>
      <c r="D752" s="10"/>
      <c r="E752" s="10"/>
      <c r="F752" s="10"/>
      <c r="G752" s="228"/>
      <c r="H752" s="229"/>
      <c r="I752" s="5"/>
      <c r="J752" s="10"/>
      <c r="K752" s="5"/>
      <c r="L752" s="5"/>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row>
    <row r="753" ht="15.75" customHeight="1">
      <c r="A753" s="10"/>
      <c r="B753" s="10"/>
      <c r="C753" s="227"/>
      <c r="D753" s="10"/>
      <c r="E753" s="10"/>
      <c r="F753" s="10"/>
      <c r="G753" s="228"/>
      <c r="H753" s="229"/>
      <c r="I753" s="5"/>
      <c r="J753" s="10"/>
      <c r="K753" s="5"/>
      <c r="L753" s="5"/>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row>
    <row r="754" ht="15.75" customHeight="1">
      <c r="A754" s="10"/>
      <c r="B754" s="10"/>
      <c r="C754" s="227"/>
      <c r="D754" s="10"/>
      <c r="E754" s="10"/>
      <c r="F754" s="10"/>
      <c r="G754" s="228"/>
      <c r="H754" s="229"/>
      <c r="I754" s="5"/>
      <c r="J754" s="10"/>
      <c r="K754" s="5"/>
      <c r="L754" s="5"/>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row>
    <row r="755" ht="15.75" customHeight="1">
      <c r="A755" s="10"/>
      <c r="B755" s="10"/>
      <c r="C755" s="227"/>
      <c r="D755" s="10"/>
      <c r="E755" s="10"/>
      <c r="F755" s="10"/>
      <c r="G755" s="228"/>
      <c r="H755" s="229"/>
      <c r="I755" s="5"/>
      <c r="J755" s="10"/>
      <c r="K755" s="5"/>
      <c r="L755" s="5"/>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row>
    <row r="756" ht="15.75" customHeight="1">
      <c r="A756" s="10"/>
      <c r="B756" s="10"/>
      <c r="C756" s="227"/>
      <c r="D756" s="10"/>
      <c r="E756" s="10"/>
      <c r="F756" s="10"/>
      <c r="G756" s="228"/>
      <c r="H756" s="229"/>
      <c r="I756" s="5"/>
      <c r="J756" s="10"/>
      <c r="K756" s="5"/>
      <c r="L756" s="5"/>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row>
    <row r="757" ht="15.75" customHeight="1">
      <c r="A757" s="10"/>
      <c r="B757" s="10"/>
      <c r="C757" s="227"/>
      <c r="D757" s="10"/>
      <c r="E757" s="10"/>
      <c r="F757" s="10"/>
      <c r="G757" s="228"/>
      <c r="H757" s="229"/>
      <c r="I757" s="5"/>
      <c r="J757" s="10"/>
      <c r="K757" s="5"/>
      <c r="L757" s="5"/>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row>
    <row r="758" ht="15.75" customHeight="1">
      <c r="A758" s="10"/>
      <c r="B758" s="10"/>
      <c r="C758" s="227"/>
      <c r="D758" s="10"/>
      <c r="E758" s="10"/>
      <c r="F758" s="10"/>
      <c r="G758" s="228"/>
      <c r="H758" s="229"/>
      <c r="I758" s="5"/>
      <c r="J758" s="10"/>
      <c r="K758" s="5"/>
      <c r="L758" s="5"/>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row>
    <row r="759" ht="15.75" customHeight="1">
      <c r="A759" s="10"/>
      <c r="B759" s="10"/>
      <c r="C759" s="227"/>
      <c r="D759" s="10"/>
      <c r="E759" s="10"/>
      <c r="F759" s="10"/>
      <c r="G759" s="228"/>
      <c r="H759" s="229"/>
      <c r="I759" s="5"/>
      <c r="J759" s="10"/>
      <c r="K759" s="5"/>
      <c r="L759" s="5"/>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row>
    <row r="760" ht="15.75" customHeight="1">
      <c r="A760" s="10"/>
      <c r="B760" s="10"/>
      <c r="C760" s="227"/>
      <c r="D760" s="10"/>
      <c r="E760" s="10"/>
      <c r="F760" s="10"/>
      <c r="G760" s="228"/>
      <c r="H760" s="229"/>
      <c r="I760" s="5"/>
      <c r="J760" s="10"/>
      <c r="K760" s="5"/>
      <c r="L760" s="5"/>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row>
    <row r="761" ht="15.75" customHeight="1">
      <c r="A761" s="10"/>
      <c r="B761" s="10"/>
      <c r="C761" s="227"/>
      <c r="D761" s="10"/>
      <c r="E761" s="10"/>
      <c r="F761" s="10"/>
      <c r="G761" s="228"/>
      <c r="H761" s="229"/>
      <c r="I761" s="5"/>
      <c r="J761" s="10"/>
      <c r="K761" s="5"/>
      <c r="L761" s="5"/>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row>
    <row r="762" ht="15.75" customHeight="1">
      <c r="A762" s="10"/>
      <c r="B762" s="10"/>
      <c r="C762" s="227"/>
      <c r="D762" s="10"/>
      <c r="E762" s="10"/>
      <c r="F762" s="10"/>
      <c r="G762" s="228"/>
      <c r="H762" s="229"/>
      <c r="I762" s="5"/>
      <c r="J762" s="10"/>
      <c r="K762" s="5"/>
      <c r="L762" s="5"/>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row>
    <row r="763" ht="15.75" customHeight="1">
      <c r="A763" s="10"/>
      <c r="B763" s="10"/>
      <c r="C763" s="227"/>
      <c r="D763" s="10"/>
      <c r="E763" s="10"/>
      <c r="F763" s="10"/>
      <c r="G763" s="228"/>
      <c r="H763" s="229"/>
      <c r="I763" s="5"/>
      <c r="J763" s="10"/>
      <c r="K763" s="5"/>
      <c r="L763" s="5"/>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row>
    <row r="764" ht="15.75" customHeight="1">
      <c r="A764" s="10"/>
      <c r="B764" s="10"/>
      <c r="C764" s="227"/>
      <c r="D764" s="10"/>
      <c r="E764" s="10"/>
      <c r="F764" s="10"/>
      <c r="G764" s="228"/>
      <c r="H764" s="229"/>
      <c r="I764" s="5"/>
      <c r="J764" s="10"/>
      <c r="K764" s="5"/>
      <c r="L764" s="5"/>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row>
    <row r="765" ht="15.75" customHeight="1">
      <c r="A765" s="10"/>
      <c r="B765" s="10"/>
      <c r="C765" s="227"/>
      <c r="D765" s="10"/>
      <c r="E765" s="10"/>
      <c r="F765" s="10"/>
      <c r="G765" s="228"/>
      <c r="H765" s="229"/>
      <c r="I765" s="5"/>
      <c r="J765" s="10"/>
      <c r="K765" s="5"/>
      <c r="L765" s="5"/>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row>
    <row r="766" ht="15.75" customHeight="1">
      <c r="A766" s="10"/>
      <c r="B766" s="10"/>
      <c r="C766" s="227"/>
      <c r="D766" s="10"/>
      <c r="E766" s="10"/>
      <c r="F766" s="10"/>
      <c r="G766" s="228"/>
      <c r="H766" s="229"/>
      <c r="I766" s="5"/>
      <c r="J766" s="10"/>
      <c r="K766" s="5"/>
      <c r="L766" s="5"/>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row>
    <row r="767" ht="15.75" customHeight="1">
      <c r="A767" s="10"/>
      <c r="B767" s="10"/>
      <c r="C767" s="227"/>
      <c r="D767" s="10"/>
      <c r="E767" s="10"/>
      <c r="F767" s="10"/>
      <c r="G767" s="228"/>
      <c r="H767" s="229"/>
      <c r="I767" s="5"/>
      <c r="J767" s="10"/>
      <c r="K767" s="5"/>
      <c r="L767" s="5"/>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row>
    <row r="768" ht="15.75" customHeight="1">
      <c r="A768" s="10"/>
      <c r="B768" s="10"/>
      <c r="C768" s="227"/>
      <c r="D768" s="10"/>
      <c r="E768" s="10"/>
      <c r="F768" s="10"/>
      <c r="G768" s="228"/>
      <c r="H768" s="229"/>
      <c r="I768" s="5"/>
      <c r="J768" s="10"/>
      <c r="K768" s="5"/>
      <c r="L768" s="5"/>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row>
    <row r="769" ht="15.75" customHeight="1">
      <c r="A769" s="10"/>
      <c r="B769" s="10"/>
      <c r="C769" s="227"/>
      <c r="D769" s="10"/>
      <c r="E769" s="10"/>
      <c r="F769" s="10"/>
      <c r="G769" s="228"/>
      <c r="H769" s="229"/>
      <c r="I769" s="5"/>
      <c r="J769" s="10"/>
      <c r="K769" s="5"/>
      <c r="L769" s="5"/>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row>
    <row r="770" ht="15.75" customHeight="1">
      <c r="A770" s="10"/>
      <c r="B770" s="10"/>
      <c r="C770" s="227"/>
      <c r="D770" s="10"/>
      <c r="E770" s="10"/>
      <c r="F770" s="10"/>
      <c r="G770" s="228"/>
      <c r="H770" s="229"/>
      <c r="I770" s="5"/>
      <c r="J770" s="10"/>
      <c r="K770" s="5"/>
      <c r="L770" s="5"/>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row>
    <row r="771" ht="15.75" customHeight="1">
      <c r="A771" s="10"/>
      <c r="B771" s="10"/>
      <c r="C771" s="227"/>
      <c r="D771" s="10"/>
      <c r="E771" s="10"/>
      <c r="F771" s="10"/>
      <c r="G771" s="228"/>
      <c r="H771" s="229"/>
      <c r="I771" s="5"/>
      <c r="J771" s="10"/>
      <c r="K771" s="5"/>
      <c r="L771" s="5"/>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row>
    <row r="772" ht="15.75" customHeight="1">
      <c r="A772" s="10"/>
      <c r="B772" s="10"/>
      <c r="C772" s="227"/>
      <c r="D772" s="10"/>
      <c r="E772" s="10"/>
      <c r="F772" s="10"/>
      <c r="G772" s="228"/>
      <c r="H772" s="229"/>
      <c r="I772" s="5"/>
      <c r="J772" s="10"/>
      <c r="K772" s="5"/>
      <c r="L772" s="5"/>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row>
    <row r="773" ht="15.75" customHeight="1">
      <c r="A773" s="10"/>
      <c r="B773" s="10"/>
      <c r="C773" s="227"/>
      <c r="D773" s="10"/>
      <c r="E773" s="10"/>
      <c r="F773" s="10"/>
      <c r="G773" s="228"/>
      <c r="H773" s="229"/>
      <c r="I773" s="5"/>
      <c r="J773" s="10"/>
      <c r="K773" s="5"/>
      <c r="L773" s="5"/>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row>
    <row r="774" ht="15.75" customHeight="1">
      <c r="A774" s="10"/>
      <c r="B774" s="10"/>
      <c r="C774" s="227"/>
      <c r="D774" s="10"/>
      <c r="E774" s="10"/>
      <c r="F774" s="10"/>
      <c r="G774" s="228"/>
      <c r="H774" s="229"/>
      <c r="I774" s="5"/>
      <c r="J774" s="10"/>
      <c r="K774" s="5"/>
      <c r="L774" s="5"/>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row>
    <row r="775" ht="15.75" customHeight="1">
      <c r="A775" s="10"/>
      <c r="B775" s="10"/>
      <c r="C775" s="227"/>
      <c r="D775" s="10"/>
      <c r="E775" s="10"/>
      <c r="F775" s="10"/>
      <c r="G775" s="228"/>
      <c r="H775" s="229"/>
      <c r="I775" s="5"/>
      <c r="J775" s="10"/>
      <c r="K775" s="5"/>
      <c r="L775" s="5"/>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row>
    <row r="776" ht="15.75" customHeight="1">
      <c r="A776" s="10"/>
      <c r="B776" s="10"/>
      <c r="C776" s="227"/>
      <c r="D776" s="10"/>
      <c r="E776" s="10"/>
      <c r="F776" s="10"/>
      <c r="G776" s="228"/>
      <c r="H776" s="229"/>
      <c r="I776" s="5"/>
      <c r="J776" s="10"/>
      <c r="K776" s="5"/>
      <c r="L776" s="5"/>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row>
    <row r="777" ht="15.75" customHeight="1">
      <c r="A777" s="10"/>
      <c r="B777" s="10"/>
      <c r="C777" s="227"/>
      <c r="D777" s="10"/>
      <c r="E777" s="10"/>
      <c r="F777" s="10"/>
      <c r="G777" s="228"/>
      <c r="H777" s="229"/>
      <c r="I777" s="5"/>
      <c r="J777" s="10"/>
      <c r="K777" s="5"/>
      <c r="L777" s="5"/>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row>
    <row r="778" ht="15.75" customHeight="1">
      <c r="A778" s="10"/>
      <c r="B778" s="10"/>
      <c r="C778" s="227"/>
      <c r="D778" s="10"/>
      <c r="E778" s="10"/>
      <c r="F778" s="10"/>
      <c r="G778" s="228"/>
      <c r="H778" s="229"/>
      <c r="I778" s="5"/>
      <c r="J778" s="10"/>
      <c r="K778" s="5"/>
      <c r="L778" s="5"/>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row>
    <row r="779" ht="15.75" customHeight="1">
      <c r="A779" s="10"/>
      <c r="B779" s="10"/>
      <c r="C779" s="227"/>
      <c r="D779" s="10"/>
      <c r="E779" s="10"/>
      <c r="F779" s="10"/>
      <c r="G779" s="228"/>
      <c r="H779" s="229"/>
      <c r="I779" s="5"/>
      <c r="J779" s="10"/>
      <c r="K779" s="5"/>
      <c r="L779" s="5"/>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row>
    <row r="780" ht="15.75" customHeight="1">
      <c r="A780" s="10"/>
      <c r="B780" s="10"/>
      <c r="C780" s="227"/>
      <c r="D780" s="10"/>
      <c r="E780" s="10"/>
      <c r="F780" s="10"/>
      <c r="G780" s="228"/>
      <c r="H780" s="229"/>
      <c r="I780" s="5"/>
      <c r="J780" s="10"/>
      <c r="K780" s="5"/>
      <c r="L780" s="5"/>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row>
    <row r="781" ht="15.75" customHeight="1">
      <c r="A781" s="10"/>
      <c r="B781" s="10"/>
      <c r="C781" s="227"/>
      <c r="D781" s="10"/>
      <c r="E781" s="10"/>
      <c r="F781" s="10"/>
      <c r="G781" s="228"/>
      <c r="H781" s="229"/>
      <c r="I781" s="5"/>
      <c r="J781" s="10"/>
      <c r="K781" s="5"/>
      <c r="L781" s="5"/>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row>
    <row r="782" ht="15.75" customHeight="1">
      <c r="A782" s="10"/>
      <c r="B782" s="10"/>
      <c r="C782" s="227"/>
      <c r="D782" s="10"/>
      <c r="E782" s="10"/>
      <c r="F782" s="10"/>
      <c r="G782" s="228"/>
      <c r="H782" s="229"/>
      <c r="I782" s="5"/>
      <c r="J782" s="10"/>
      <c r="K782" s="5"/>
      <c r="L782" s="5"/>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row>
    <row r="783" ht="15.75" customHeight="1">
      <c r="A783" s="10"/>
      <c r="B783" s="10"/>
      <c r="C783" s="227"/>
      <c r="D783" s="10"/>
      <c r="E783" s="10"/>
      <c r="F783" s="10"/>
      <c r="G783" s="228"/>
      <c r="H783" s="229"/>
      <c r="I783" s="5"/>
      <c r="J783" s="10"/>
      <c r="K783" s="5"/>
      <c r="L783" s="5"/>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row>
    <row r="784" ht="15.75" customHeight="1">
      <c r="A784" s="10"/>
      <c r="B784" s="10"/>
      <c r="C784" s="227"/>
      <c r="D784" s="10"/>
      <c r="E784" s="10"/>
      <c r="F784" s="10"/>
      <c r="G784" s="228"/>
      <c r="H784" s="229"/>
      <c r="I784" s="5"/>
      <c r="J784" s="10"/>
      <c r="K784" s="5"/>
      <c r="L784" s="5"/>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row>
    <row r="785" ht="15.75" customHeight="1">
      <c r="A785" s="10"/>
      <c r="B785" s="10"/>
      <c r="C785" s="227"/>
      <c r="D785" s="10"/>
      <c r="E785" s="10"/>
      <c r="F785" s="10"/>
      <c r="G785" s="228"/>
      <c r="H785" s="229"/>
      <c r="I785" s="5"/>
      <c r="J785" s="10"/>
      <c r="K785" s="5"/>
      <c r="L785" s="5"/>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row>
    <row r="786" ht="15.75" customHeight="1">
      <c r="A786" s="10"/>
      <c r="B786" s="10"/>
      <c r="C786" s="227"/>
      <c r="D786" s="10"/>
      <c r="E786" s="10"/>
      <c r="F786" s="10"/>
      <c r="G786" s="228"/>
      <c r="H786" s="229"/>
      <c r="I786" s="5"/>
      <c r="J786" s="10"/>
      <c r="K786" s="5"/>
      <c r="L786" s="5"/>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row>
    <row r="787" ht="15.75" customHeight="1">
      <c r="A787" s="10"/>
      <c r="B787" s="10"/>
      <c r="C787" s="227"/>
      <c r="D787" s="10"/>
      <c r="E787" s="10"/>
      <c r="F787" s="10"/>
      <c r="G787" s="228"/>
      <c r="H787" s="229"/>
      <c r="I787" s="5"/>
      <c r="J787" s="10"/>
      <c r="K787" s="5"/>
      <c r="L787" s="5"/>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row>
    <row r="788" ht="15.75" customHeight="1">
      <c r="A788" s="10"/>
      <c r="B788" s="10"/>
      <c r="C788" s="227"/>
      <c r="D788" s="10"/>
      <c r="E788" s="10"/>
      <c r="F788" s="10"/>
      <c r="G788" s="228"/>
      <c r="H788" s="229"/>
      <c r="I788" s="5"/>
      <c r="J788" s="10"/>
      <c r="K788" s="5"/>
      <c r="L788" s="5"/>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row>
    <row r="789" ht="15.75" customHeight="1">
      <c r="A789" s="10"/>
      <c r="B789" s="10"/>
      <c r="C789" s="227"/>
      <c r="D789" s="10"/>
      <c r="E789" s="10"/>
      <c r="F789" s="10"/>
      <c r="G789" s="228"/>
      <c r="H789" s="229"/>
      <c r="I789" s="5"/>
      <c r="J789" s="10"/>
      <c r="K789" s="5"/>
      <c r="L789" s="5"/>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row>
    <row r="790" ht="15.75" customHeight="1">
      <c r="A790" s="10"/>
      <c r="B790" s="10"/>
      <c r="C790" s="227"/>
      <c r="D790" s="10"/>
      <c r="E790" s="10"/>
      <c r="F790" s="10"/>
      <c r="G790" s="228"/>
      <c r="H790" s="229"/>
      <c r="I790" s="5"/>
      <c r="J790" s="10"/>
      <c r="K790" s="5"/>
      <c r="L790" s="5"/>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row>
    <row r="791" ht="15.75" customHeight="1">
      <c r="A791" s="10"/>
      <c r="B791" s="10"/>
      <c r="C791" s="227"/>
      <c r="D791" s="10"/>
      <c r="E791" s="10"/>
      <c r="F791" s="10"/>
      <c r="G791" s="228"/>
      <c r="H791" s="229"/>
      <c r="I791" s="5"/>
      <c r="J791" s="10"/>
      <c r="K791" s="5"/>
      <c r="L791" s="5"/>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row>
    <row r="792" ht="15.75" customHeight="1">
      <c r="A792" s="10"/>
      <c r="B792" s="10"/>
      <c r="C792" s="227"/>
      <c r="D792" s="10"/>
      <c r="E792" s="10"/>
      <c r="F792" s="10"/>
      <c r="G792" s="228"/>
      <c r="H792" s="229"/>
      <c r="I792" s="5"/>
      <c r="J792" s="10"/>
      <c r="K792" s="5"/>
      <c r="L792" s="5"/>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row>
    <row r="793" ht="15.75" customHeight="1">
      <c r="A793" s="10"/>
      <c r="B793" s="10"/>
      <c r="C793" s="227"/>
      <c r="D793" s="10"/>
      <c r="E793" s="10"/>
      <c r="F793" s="10"/>
      <c r="G793" s="228"/>
      <c r="H793" s="229"/>
      <c r="I793" s="5"/>
      <c r="J793" s="10"/>
      <c r="K793" s="5"/>
      <c r="L793" s="5"/>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row>
    <row r="794" ht="15.75" customHeight="1">
      <c r="A794" s="10"/>
      <c r="B794" s="10"/>
      <c r="C794" s="227"/>
      <c r="D794" s="10"/>
      <c r="E794" s="10"/>
      <c r="F794" s="10"/>
      <c r="G794" s="228"/>
      <c r="H794" s="229"/>
      <c r="I794" s="5"/>
      <c r="J794" s="10"/>
      <c r="K794" s="5"/>
      <c r="L794" s="5"/>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row>
    <row r="795" ht="15.75" customHeight="1">
      <c r="A795" s="10"/>
      <c r="B795" s="10"/>
      <c r="C795" s="227"/>
      <c r="D795" s="10"/>
      <c r="E795" s="10"/>
      <c r="F795" s="10"/>
      <c r="G795" s="228"/>
      <c r="H795" s="229"/>
      <c r="I795" s="5"/>
      <c r="J795" s="10"/>
      <c r="K795" s="5"/>
      <c r="L795" s="5"/>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row>
    <row r="796" ht="15.75" customHeight="1">
      <c r="A796" s="10"/>
      <c r="B796" s="10"/>
      <c r="C796" s="227"/>
      <c r="D796" s="10"/>
      <c r="E796" s="10"/>
      <c r="F796" s="10"/>
      <c r="G796" s="228"/>
      <c r="H796" s="229"/>
      <c r="I796" s="5"/>
      <c r="J796" s="10"/>
      <c r="K796" s="5"/>
      <c r="L796" s="5"/>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row>
    <row r="797" ht="15.75" customHeight="1">
      <c r="A797" s="10"/>
      <c r="B797" s="10"/>
      <c r="C797" s="227"/>
      <c r="D797" s="10"/>
      <c r="E797" s="10"/>
      <c r="F797" s="10"/>
      <c r="G797" s="228"/>
      <c r="H797" s="229"/>
      <c r="I797" s="5"/>
      <c r="J797" s="10"/>
      <c r="K797" s="5"/>
      <c r="L797" s="5"/>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row>
    <row r="798" ht="15.75" customHeight="1">
      <c r="A798" s="10"/>
      <c r="B798" s="10"/>
      <c r="C798" s="227"/>
      <c r="D798" s="10"/>
      <c r="E798" s="10"/>
      <c r="F798" s="10"/>
      <c r="G798" s="228"/>
      <c r="H798" s="229"/>
      <c r="I798" s="5"/>
      <c r="J798" s="10"/>
      <c r="K798" s="5"/>
      <c r="L798" s="5"/>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row>
    <row r="799" ht="15.75" customHeight="1">
      <c r="A799" s="10"/>
      <c r="B799" s="10"/>
      <c r="C799" s="227"/>
      <c r="D799" s="10"/>
      <c r="E799" s="10"/>
      <c r="F799" s="10"/>
      <c r="G799" s="228"/>
      <c r="H799" s="229"/>
      <c r="I799" s="5"/>
      <c r="J799" s="10"/>
      <c r="K799" s="5"/>
      <c r="L799" s="5"/>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row>
    <row r="800" ht="15.75" customHeight="1">
      <c r="A800" s="10"/>
      <c r="B800" s="10"/>
      <c r="C800" s="227"/>
      <c r="D800" s="10"/>
      <c r="E800" s="10"/>
      <c r="F800" s="10"/>
      <c r="G800" s="228"/>
      <c r="H800" s="229"/>
      <c r="I800" s="5"/>
      <c r="J800" s="10"/>
      <c r="K800" s="5"/>
      <c r="L800" s="5"/>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row>
    <row r="801" ht="15.75" customHeight="1">
      <c r="A801" s="10"/>
      <c r="B801" s="10"/>
      <c r="C801" s="227"/>
      <c r="D801" s="10"/>
      <c r="E801" s="10"/>
      <c r="F801" s="10"/>
      <c r="G801" s="228"/>
      <c r="H801" s="229"/>
      <c r="I801" s="5"/>
      <c r="J801" s="10"/>
      <c r="K801" s="5"/>
      <c r="L801" s="5"/>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row>
    <row r="802" ht="15.75" customHeight="1">
      <c r="A802" s="10"/>
      <c r="B802" s="10"/>
      <c r="C802" s="227"/>
      <c r="D802" s="10"/>
      <c r="E802" s="10"/>
      <c r="F802" s="10"/>
      <c r="G802" s="228"/>
      <c r="H802" s="229"/>
      <c r="I802" s="5"/>
      <c r="J802" s="10"/>
      <c r="K802" s="5"/>
      <c r="L802" s="5"/>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row>
    <row r="803" ht="15.75" customHeight="1">
      <c r="A803" s="10"/>
      <c r="B803" s="10"/>
      <c r="C803" s="227"/>
      <c r="D803" s="10"/>
      <c r="E803" s="10"/>
      <c r="F803" s="10"/>
      <c r="G803" s="228"/>
      <c r="H803" s="229"/>
      <c r="I803" s="5"/>
      <c r="J803" s="10"/>
      <c r="K803" s="5"/>
      <c r="L803" s="5"/>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row>
    <row r="804" ht="15.75" customHeight="1">
      <c r="A804" s="10"/>
      <c r="B804" s="10"/>
      <c r="C804" s="227"/>
      <c r="D804" s="10"/>
      <c r="E804" s="10"/>
      <c r="F804" s="10"/>
      <c r="G804" s="228"/>
      <c r="H804" s="229"/>
      <c r="I804" s="5"/>
      <c r="J804" s="10"/>
      <c r="K804" s="5"/>
      <c r="L804" s="5"/>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row>
    <row r="805" ht="15.75" customHeight="1">
      <c r="A805" s="10"/>
      <c r="B805" s="10"/>
      <c r="C805" s="227"/>
      <c r="D805" s="10"/>
      <c r="E805" s="10"/>
      <c r="F805" s="10"/>
      <c r="G805" s="228"/>
      <c r="H805" s="229"/>
      <c r="I805" s="5"/>
      <c r="J805" s="10"/>
      <c r="K805" s="5"/>
      <c r="L805" s="5"/>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row>
    <row r="806" ht="15.75" customHeight="1">
      <c r="A806" s="10"/>
      <c r="B806" s="10"/>
      <c r="C806" s="227"/>
      <c r="D806" s="10"/>
      <c r="E806" s="10"/>
      <c r="F806" s="10"/>
      <c r="G806" s="228"/>
      <c r="H806" s="229"/>
      <c r="I806" s="5"/>
      <c r="J806" s="10"/>
      <c r="K806" s="5"/>
      <c r="L806" s="5"/>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row>
    <row r="807" ht="15.75" customHeight="1">
      <c r="A807" s="10"/>
      <c r="B807" s="10"/>
      <c r="C807" s="227"/>
      <c r="D807" s="10"/>
      <c r="E807" s="10"/>
      <c r="F807" s="10"/>
      <c r="G807" s="228"/>
      <c r="H807" s="229"/>
      <c r="I807" s="5"/>
      <c r="J807" s="10"/>
      <c r="K807" s="5"/>
      <c r="L807" s="5"/>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row>
    <row r="808" ht="15.75" customHeight="1">
      <c r="A808" s="10"/>
      <c r="B808" s="10"/>
      <c r="C808" s="227"/>
      <c r="D808" s="10"/>
      <c r="E808" s="10"/>
      <c r="F808" s="10"/>
      <c r="G808" s="228"/>
      <c r="H808" s="229"/>
      <c r="I808" s="5"/>
      <c r="J808" s="10"/>
      <c r="K808" s="5"/>
      <c r="L808" s="5"/>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row>
    <row r="809" ht="15.75" customHeight="1">
      <c r="A809" s="10"/>
      <c r="B809" s="10"/>
      <c r="C809" s="227"/>
      <c r="D809" s="10"/>
      <c r="E809" s="10"/>
      <c r="F809" s="10"/>
      <c r="G809" s="228"/>
      <c r="H809" s="229"/>
      <c r="I809" s="5"/>
      <c r="J809" s="10"/>
      <c r="K809" s="5"/>
      <c r="L809" s="5"/>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row>
    <row r="810" ht="15.75" customHeight="1">
      <c r="A810" s="10"/>
      <c r="B810" s="10"/>
      <c r="C810" s="227"/>
      <c r="D810" s="10"/>
      <c r="E810" s="10"/>
      <c r="F810" s="10"/>
      <c r="G810" s="228"/>
      <c r="H810" s="229"/>
      <c r="I810" s="5"/>
      <c r="J810" s="10"/>
      <c r="K810" s="5"/>
      <c r="L810" s="5"/>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row>
    <row r="811" ht="15.75" customHeight="1">
      <c r="A811" s="10"/>
      <c r="B811" s="10"/>
      <c r="C811" s="227"/>
      <c r="D811" s="10"/>
      <c r="E811" s="10"/>
      <c r="F811" s="10"/>
      <c r="G811" s="228"/>
      <c r="H811" s="229"/>
      <c r="I811" s="5"/>
      <c r="J811" s="10"/>
      <c r="K811" s="5"/>
      <c r="L811" s="5"/>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row>
    <row r="812" ht="15.75" customHeight="1">
      <c r="A812" s="10"/>
      <c r="B812" s="10"/>
      <c r="C812" s="227"/>
      <c r="D812" s="10"/>
      <c r="E812" s="10"/>
      <c r="F812" s="10"/>
      <c r="G812" s="228"/>
      <c r="H812" s="229"/>
      <c r="I812" s="5"/>
      <c r="J812" s="10"/>
      <c r="K812" s="5"/>
      <c r="L812" s="5"/>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row>
    <row r="813" ht="15.75" customHeight="1">
      <c r="A813" s="10"/>
      <c r="B813" s="10"/>
      <c r="C813" s="227"/>
      <c r="D813" s="10"/>
      <c r="E813" s="10"/>
      <c r="F813" s="10"/>
      <c r="G813" s="228"/>
      <c r="H813" s="229"/>
      <c r="I813" s="5"/>
      <c r="J813" s="10"/>
      <c r="K813" s="5"/>
      <c r="L813" s="5"/>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row>
    <row r="814" ht="15.75" customHeight="1">
      <c r="A814" s="10"/>
      <c r="B814" s="10"/>
      <c r="C814" s="227"/>
      <c r="D814" s="10"/>
      <c r="E814" s="10"/>
      <c r="F814" s="10"/>
      <c r="G814" s="228"/>
      <c r="H814" s="229"/>
      <c r="I814" s="5"/>
      <c r="J814" s="10"/>
      <c r="K814" s="5"/>
      <c r="L814" s="5"/>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row>
    <row r="815" ht="15.75" customHeight="1">
      <c r="A815" s="10"/>
      <c r="B815" s="10"/>
      <c r="C815" s="227"/>
      <c r="D815" s="10"/>
      <c r="E815" s="10"/>
      <c r="F815" s="10"/>
      <c r="G815" s="228"/>
      <c r="H815" s="229"/>
      <c r="I815" s="5"/>
      <c r="J815" s="10"/>
      <c r="K815" s="5"/>
      <c r="L815" s="5"/>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row>
    <row r="816" ht="15.75" customHeight="1">
      <c r="A816" s="10"/>
      <c r="B816" s="10"/>
      <c r="C816" s="227"/>
      <c r="D816" s="10"/>
      <c r="E816" s="10"/>
      <c r="F816" s="10"/>
      <c r="G816" s="228"/>
      <c r="H816" s="229"/>
      <c r="I816" s="5"/>
      <c r="J816" s="10"/>
      <c r="K816" s="5"/>
      <c r="L816" s="5"/>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row>
    <row r="817" ht="15.75" customHeight="1">
      <c r="A817" s="10"/>
      <c r="B817" s="10"/>
      <c r="C817" s="227"/>
      <c r="D817" s="10"/>
      <c r="E817" s="10"/>
      <c r="F817" s="10"/>
      <c r="G817" s="228"/>
      <c r="H817" s="229"/>
      <c r="I817" s="5"/>
      <c r="J817" s="10"/>
      <c r="K817" s="5"/>
      <c r="L817" s="5"/>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row>
    <row r="818" ht="15.75" customHeight="1">
      <c r="A818" s="10"/>
      <c r="B818" s="10"/>
      <c r="C818" s="227"/>
      <c r="D818" s="10"/>
      <c r="E818" s="10"/>
      <c r="F818" s="10"/>
      <c r="G818" s="228"/>
      <c r="H818" s="229"/>
      <c r="I818" s="5"/>
      <c r="J818" s="10"/>
      <c r="K818" s="5"/>
      <c r="L818" s="5"/>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row>
    <row r="819" ht="15.75" customHeight="1">
      <c r="A819" s="10"/>
      <c r="B819" s="10"/>
      <c r="C819" s="227"/>
      <c r="D819" s="10"/>
      <c r="E819" s="10"/>
      <c r="F819" s="10"/>
      <c r="G819" s="228"/>
      <c r="H819" s="229"/>
      <c r="I819" s="5"/>
      <c r="J819" s="10"/>
      <c r="K819" s="5"/>
      <c r="L819" s="5"/>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row>
    <row r="820" ht="15.75" customHeight="1">
      <c r="A820" s="10"/>
      <c r="B820" s="10"/>
      <c r="C820" s="227"/>
      <c r="D820" s="10"/>
      <c r="E820" s="10"/>
      <c r="F820" s="10"/>
      <c r="G820" s="228"/>
      <c r="H820" s="229"/>
      <c r="I820" s="5"/>
      <c r="J820" s="10"/>
      <c r="K820" s="5"/>
      <c r="L820" s="5"/>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row>
    <row r="821" ht="15.75" customHeight="1">
      <c r="A821" s="10"/>
      <c r="B821" s="10"/>
      <c r="C821" s="227"/>
      <c r="D821" s="10"/>
      <c r="E821" s="10"/>
      <c r="F821" s="10"/>
      <c r="G821" s="228"/>
      <c r="H821" s="229"/>
      <c r="I821" s="5"/>
      <c r="J821" s="10"/>
      <c r="K821" s="5"/>
      <c r="L821" s="5"/>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row>
    <row r="822" ht="15.75" customHeight="1">
      <c r="A822" s="10"/>
      <c r="B822" s="10"/>
      <c r="C822" s="227"/>
      <c r="D822" s="10"/>
      <c r="E822" s="10"/>
      <c r="F822" s="10"/>
      <c r="G822" s="228"/>
      <c r="H822" s="229"/>
      <c r="I822" s="5"/>
      <c r="J822" s="10"/>
      <c r="K822" s="5"/>
      <c r="L822" s="5"/>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row>
    <row r="823" ht="15.75" customHeight="1">
      <c r="A823" s="10"/>
      <c r="B823" s="10"/>
      <c r="C823" s="227"/>
      <c r="D823" s="10"/>
      <c r="E823" s="10"/>
      <c r="F823" s="10"/>
      <c r="G823" s="228"/>
      <c r="H823" s="229"/>
      <c r="I823" s="5"/>
      <c r="J823" s="10"/>
      <c r="K823" s="5"/>
      <c r="L823" s="5"/>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row>
    <row r="824" ht="15.75" customHeight="1">
      <c r="A824" s="10"/>
      <c r="B824" s="10"/>
      <c r="C824" s="227"/>
      <c r="D824" s="10"/>
      <c r="E824" s="10"/>
      <c r="F824" s="10"/>
      <c r="G824" s="228"/>
      <c r="H824" s="229"/>
      <c r="I824" s="5"/>
      <c r="J824" s="10"/>
      <c r="K824" s="5"/>
      <c r="L824" s="5"/>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row>
    <row r="825" ht="15.75" customHeight="1">
      <c r="A825" s="10"/>
      <c r="B825" s="10"/>
      <c r="C825" s="227"/>
      <c r="D825" s="10"/>
      <c r="E825" s="10"/>
      <c r="F825" s="10"/>
      <c r="G825" s="228"/>
      <c r="H825" s="229"/>
      <c r="I825" s="5"/>
      <c r="J825" s="10"/>
      <c r="K825" s="5"/>
      <c r="L825" s="5"/>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row>
    <row r="826" ht="15.75" customHeight="1">
      <c r="A826" s="10"/>
      <c r="B826" s="10"/>
      <c r="C826" s="227"/>
      <c r="D826" s="10"/>
      <c r="E826" s="10"/>
      <c r="F826" s="10"/>
      <c r="G826" s="228"/>
      <c r="H826" s="229"/>
      <c r="I826" s="5"/>
      <c r="J826" s="10"/>
      <c r="K826" s="5"/>
      <c r="L826" s="5"/>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row>
    <row r="827" ht="15.75" customHeight="1">
      <c r="A827" s="10"/>
      <c r="B827" s="10"/>
      <c r="C827" s="227"/>
      <c r="D827" s="10"/>
      <c r="E827" s="10"/>
      <c r="F827" s="10"/>
      <c r="G827" s="228"/>
      <c r="H827" s="229"/>
      <c r="I827" s="5"/>
      <c r="J827" s="10"/>
      <c r="K827" s="5"/>
      <c r="L827" s="5"/>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row>
    <row r="828" ht="15.75" customHeight="1">
      <c r="A828" s="10"/>
      <c r="B828" s="10"/>
      <c r="C828" s="227"/>
      <c r="D828" s="10"/>
      <c r="E828" s="10"/>
      <c r="F828" s="10"/>
      <c r="G828" s="228"/>
      <c r="H828" s="229"/>
      <c r="I828" s="5"/>
      <c r="J828" s="10"/>
      <c r="K828" s="5"/>
      <c r="L828" s="5"/>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row>
    <row r="829" ht="15.75" customHeight="1">
      <c r="A829" s="10"/>
      <c r="B829" s="10"/>
      <c r="C829" s="227"/>
      <c r="D829" s="10"/>
      <c r="E829" s="10"/>
      <c r="F829" s="10"/>
      <c r="G829" s="228"/>
      <c r="H829" s="229"/>
      <c r="I829" s="5"/>
      <c r="J829" s="10"/>
      <c r="K829" s="5"/>
      <c r="L829" s="5"/>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row>
    <row r="830" ht="15.75" customHeight="1">
      <c r="A830" s="10"/>
      <c r="B830" s="10"/>
      <c r="C830" s="227"/>
      <c r="D830" s="10"/>
      <c r="E830" s="10"/>
      <c r="F830" s="10"/>
      <c r="G830" s="228"/>
      <c r="H830" s="229"/>
      <c r="I830" s="5"/>
      <c r="J830" s="10"/>
      <c r="K830" s="5"/>
      <c r="L830" s="5"/>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row>
    <row r="831" ht="15.75" customHeight="1">
      <c r="A831" s="10"/>
      <c r="B831" s="10"/>
      <c r="C831" s="227"/>
      <c r="D831" s="10"/>
      <c r="E831" s="10"/>
      <c r="F831" s="10"/>
      <c r="G831" s="228"/>
      <c r="H831" s="229"/>
      <c r="I831" s="5"/>
      <c r="J831" s="10"/>
      <c r="K831" s="5"/>
      <c r="L831" s="5"/>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row>
    <row r="832" ht="15.75" customHeight="1">
      <c r="A832" s="10"/>
      <c r="B832" s="10"/>
      <c r="C832" s="227"/>
      <c r="D832" s="10"/>
      <c r="E832" s="10"/>
      <c r="F832" s="10"/>
      <c r="G832" s="228"/>
      <c r="H832" s="229"/>
      <c r="I832" s="5"/>
      <c r="J832" s="10"/>
      <c r="K832" s="5"/>
      <c r="L832" s="5"/>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row>
    <row r="833" ht="15.75" customHeight="1">
      <c r="A833" s="10"/>
      <c r="B833" s="10"/>
      <c r="C833" s="227"/>
      <c r="D833" s="10"/>
      <c r="E833" s="10"/>
      <c r="F833" s="10"/>
      <c r="G833" s="228"/>
      <c r="H833" s="229"/>
      <c r="I833" s="5"/>
      <c r="J833" s="10"/>
      <c r="K833" s="5"/>
      <c r="L833" s="5"/>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row>
    <row r="834" ht="15.75" customHeight="1">
      <c r="A834" s="10"/>
      <c r="B834" s="10"/>
      <c r="C834" s="227"/>
      <c r="D834" s="10"/>
      <c r="E834" s="10"/>
      <c r="F834" s="10"/>
      <c r="G834" s="228"/>
      <c r="H834" s="229"/>
      <c r="I834" s="5"/>
      <c r="J834" s="10"/>
      <c r="K834" s="5"/>
      <c r="L834" s="5"/>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row>
    <row r="835" ht="15.75" customHeight="1">
      <c r="A835" s="10"/>
      <c r="B835" s="10"/>
      <c r="C835" s="227"/>
      <c r="D835" s="10"/>
      <c r="E835" s="10"/>
      <c r="F835" s="10"/>
      <c r="G835" s="228"/>
      <c r="H835" s="229"/>
      <c r="I835" s="5"/>
      <c r="J835" s="10"/>
      <c r="K835" s="5"/>
      <c r="L835" s="5"/>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row>
    <row r="836" ht="15.75" customHeight="1">
      <c r="A836" s="10"/>
      <c r="B836" s="10"/>
      <c r="C836" s="227"/>
      <c r="D836" s="10"/>
      <c r="E836" s="10"/>
      <c r="F836" s="10"/>
      <c r="G836" s="228"/>
      <c r="H836" s="229"/>
      <c r="I836" s="5"/>
      <c r="J836" s="10"/>
      <c r="K836" s="5"/>
      <c r="L836" s="5"/>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row>
    <row r="837" ht="15.75" customHeight="1">
      <c r="A837" s="10"/>
      <c r="B837" s="10"/>
      <c r="C837" s="227"/>
      <c r="D837" s="10"/>
      <c r="E837" s="10"/>
      <c r="F837" s="10"/>
      <c r="G837" s="228"/>
      <c r="H837" s="229"/>
      <c r="I837" s="5"/>
      <c r="J837" s="10"/>
      <c r="K837" s="5"/>
      <c r="L837" s="5"/>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row>
    <row r="838" ht="15.75" customHeight="1">
      <c r="A838" s="10"/>
      <c r="B838" s="10"/>
      <c r="C838" s="227"/>
      <c r="D838" s="10"/>
      <c r="E838" s="10"/>
      <c r="F838" s="10"/>
      <c r="G838" s="228"/>
      <c r="H838" s="229"/>
      <c r="I838" s="5"/>
      <c r="J838" s="10"/>
      <c r="K838" s="5"/>
      <c r="L838" s="5"/>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row>
    <row r="839" ht="15.75" customHeight="1">
      <c r="A839" s="10"/>
      <c r="B839" s="10"/>
      <c r="C839" s="227"/>
      <c r="D839" s="10"/>
      <c r="E839" s="10"/>
      <c r="F839" s="10"/>
      <c r="G839" s="228"/>
      <c r="H839" s="229"/>
      <c r="I839" s="5"/>
      <c r="J839" s="10"/>
      <c r="K839" s="5"/>
      <c r="L839" s="5"/>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row>
    <row r="840" ht="15.75" customHeight="1">
      <c r="A840" s="10"/>
      <c r="B840" s="10"/>
      <c r="C840" s="227"/>
      <c r="D840" s="10"/>
      <c r="E840" s="10"/>
      <c r="F840" s="10"/>
      <c r="G840" s="228"/>
      <c r="H840" s="229"/>
      <c r="I840" s="5"/>
      <c r="J840" s="10"/>
      <c r="K840" s="5"/>
      <c r="L840" s="5"/>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row>
    <row r="841" ht="15.75" customHeight="1">
      <c r="A841" s="10"/>
      <c r="B841" s="10"/>
      <c r="C841" s="227"/>
      <c r="D841" s="10"/>
      <c r="E841" s="10"/>
      <c r="F841" s="10"/>
      <c r="G841" s="228"/>
      <c r="H841" s="229"/>
      <c r="I841" s="5"/>
      <c r="J841" s="10"/>
      <c r="K841" s="5"/>
      <c r="L841" s="5"/>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row>
    <row r="842" ht="15.75" customHeight="1">
      <c r="A842" s="10"/>
      <c r="B842" s="10"/>
      <c r="C842" s="227"/>
      <c r="D842" s="10"/>
      <c r="E842" s="10"/>
      <c r="F842" s="10"/>
      <c r="G842" s="228"/>
      <c r="H842" s="229"/>
      <c r="I842" s="5"/>
      <c r="J842" s="10"/>
      <c r="K842" s="5"/>
      <c r="L842" s="5"/>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row>
    <row r="843" ht="15.75" customHeight="1">
      <c r="A843" s="10"/>
      <c r="B843" s="10"/>
      <c r="C843" s="227"/>
      <c r="D843" s="10"/>
      <c r="E843" s="10"/>
      <c r="F843" s="10"/>
      <c r="G843" s="228"/>
      <c r="H843" s="229"/>
      <c r="I843" s="5"/>
      <c r="J843" s="10"/>
      <c r="K843" s="5"/>
      <c r="L843" s="5"/>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row>
    <row r="844" ht="15.75" customHeight="1">
      <c r="A844" s="10"/>
      <c r="B844" s="10"/>
      <c r="C844" s="227"/>
      <c r="D844" s="10"/>
      <c r="E844" s="10"/>
      <c r="F844" s="10"/>
      <c r="G844" s="228"/>
      <c r="H844" s="229"/>
      <c r="I844" s="5"/>
      <c r="J844" s="10"/>
      <c r="K844" s="5"/>
      <c r="L844" s="5"/>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row>
    <row r="845" ht="15.75" customHeight="1">
      <c r="A845" s="10"/>
      <c r="B845" s="10"/>
      <c r="C845" s="227"/>
      <c r="D845" s="10"/>
      <c r="E845" s="10"/>
      <c r="F845" s="10"/>
      <c r="G845" s="228"/>
      <c r="H845" s="229"/>
      <c r="I845" s="5"/>
      <c r="J845" s="10"/>
      <c r="K845" s="5"/>
      <c r="L845" s="5"/>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row>
    <row r="846" ht="15.75" customHeight="1">
      <c r="A846" s="10"/>
      <c r="B846" s="10"/>
      <c r="C846" s="227"/>
      <c r="D846" s="10"/>
      <c r="E846" s="10"/>
      <c r="F846" s="10"/>
      <c r="G846" s="228"/>
      <c r="H846" s="229"/>
      <c r="I846" s="5"/>
      <c r="J846" s="10"/>
      <c r="K846" s="5"/>
      <c r="L846" s="5"/>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row>
    <row r="847" ht="15.75" customHeight="1">
      <c r="A847" s="10"/>
      <c r="B847" s="10"/>
      <c r="C847" s="227"/>
      <c r="D847" s="10"/>
      <c r="E847" s="10"/>
      <c r="F847" s="10"/>
      <c r="G847" s="228"/>
      <c r="H847" s="229"/>
      <c r="I847" s="5"/>
      <c r="J847" s="10"/>
      <c r="K847" s="5"/>
      <c r="L847" s="5"/>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row>
    <row r="848" ht="15.75" customHeight="1">
      <c r="A848" s="10"/>
      <c r="B848" s="10"/>
      <c r="C848" s="227"/>
      <c r="D848" s="10"/>
      <c r="E848" s="10"/>
      <c r="F848" s="10"/>
      <c r="G848" s="228"/>
      <c r="H848" s="229"/>
      <c r="I848" s="5"/>
      <c r="J848" s="10"/>
      <c r="K848" s="5"/>
      <c r="L848" s="5"/>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row>
    <row r="849" ht="15.75" customHeight="1">
      <c r="A849" s="10"/>
      <c r="B849" s="10"/>
      <c r="C849" s="227"/>
      <c r="D849" s="10"/>
      <c r="E849" s="10"/>
      <c r="F849" s="10"/>
      <c r="G849" s="228"/>
      <c r="H849" s="229"/>
      <c r="I849" s="5"/>
      <c r="J849" s="10"/>
      <c r="K849" s="5"/>
      <c r="L849" s="5"/>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row>
    <row r="850" ht="15.75" customHeight="1">
      <c r="A850" s="10"/>
      <c r="B850" s="10"/>
      <c r="C850" s="227"/>
      <c r="D850" s="10"/>
      <c r="E850" s="10"/>
      <c r="F850" s="10"/>
      <c r="G850" s="228"/>
      <c r="H850" s="229"/>
      <c r="I850" s="5"/>
      <c r="J850" s="10"/>
      <c r="K850" s="5"/>
      <c r="L850" s="5"/>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row>
    <row r="851" ht="15.75" customHeight="1">
      <c r="A851" s="10"/>
      <c r="B851" s="10"/>
      <c r="C851" s="227"/>
      <c r="D851" s="10"/>
      <c r="E851" s="10"/>
      <c r="F851" s="10"/>
      <c r="G851" s="228"/>
      <c r="H851" s="229"/>
      <c r="I851" s="5"/>
      <c r="J851" s="10"/>
      <c r="K851" s="5"/>
      <c r="L851" s="5"/>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row>
    <row r="852" ht="15.75" customHeight="1">
      <c r="A852" s="10"/>
      <c r="B852" s="10"/>
      <c r="C852" s="227"/>
      <c r="D852" s="10"/>
      <c r="E852" s="10"/>
      <c r="F852" s="10"/>
      <c r="G852" s="228"/>
      <c r="H852" s="229"/>
      <c r="I852" s="5"/>
      <c r="J852" s="10"/>
      <c r="K852" s="5"/>
      <c r="L852" s="5"/>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row>
    <row r="853" ht="15.75" customHeight="1">
      <c r="A853" s="10"/>
      <c r="B853" s="10"/>
      <c r="C853" s="227"/>
      <c r="D853" s="10"/>
      <c r="E853" s="10"/>
      <c r="F853" s="10"/>
      <c r="G853" s="228"/>
      <c r="H853" s="229"/>
      <c r="I853" s="5"/>
      <c r="J853" s="10"/>
      <c r="K853" s="5"/>
      <c r="L853" s="5"/>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row>
    <row r="854" ht="15.75" customHeight="1">
      <c r="A854" s="10"/>
      <c r="B854" s="10"/>
      <c r="C854" s="227"/>
      <c r="D854" s="10"/>
      <c r="E854" s="10"/>
      <c r="F854" s="10"/>
      <c r="G854" s="228"/>
      <c r="H854" s="229"/>
      <c r="I854" s="5"/>
      <c r="J854" s="10"/>
      <c r="K854" s="5"/>
      <c r="L854" s="5"/>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row>
    <row r="855" ht="15.75" customHeight="1">
      <c r="A855" s="10"/>
      <c r="B855" s="10"/>
      <c r="C855" s="227"/>
      <c r="D855" s="10"/>
      <c r="E855" s="10"/>
      <c r="F855" s="10"/>
      <c r="G855" s="228"/>
      <c r="H855" s="229"/>
      <c r="I855" s="5"/>
      <c r="J855" s="10"/>
      <c r="K855" s="5"/>
      <c r="L855" s="5"/>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row>
    <row r="856" ht="15.75" customHeight="1">
      <c r="A856" s="10"/>
      <c r="B856" s="10"/>
      <c r="C856" s="227"/>
      <c r="D856" s="10"/>
      <c r="E856" s="10"/>
      <c r="F856" s="10"/>
      <c r="G856" s="228"/>
      <c r="H856" s="229"/>
      <c r="I856" s="5"/>
      <c r="J856" s="10"/>
      <c r="K856" s="5"/>
      <c r="L856" s="5"/>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row>
    <row r="857" ht="15.75" customHeight="1">
      <c r="A857" s="10"/>
      <c r="B857" s="10"/>
      <c r="C857" s="227"/>
      <c r="D857" s="10"/>
      <c r="E857" s="10"/>
      <c r="F857" s="10"/>
      <c r="G857" s="228"/>
      <c r="H857" s="229"/>
      <c r="I857" s="5"/>
      <c r="J857" s="10"/>
      <c r="K857" s="5"/>
      <c r="L857" s="5"/>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row>
    <row r="858" ht="15.75" customHeight="1">
      <c r="A858" s="10"/>
      <c r="B858" s="10"/>
      <c r="C858" s="227"/>
      <c r="D858" s="10"/>
      <c r="E858" s="10"/>
      <c r="F858" s="10"/>
      <c r="G858" s="228"/>
      <c r="H858" s="229"/>
      <c r="I858" s="5"/>
      <c r="J858" s="10"/>
      <c r="K858" s="5"/>
      <c r="L858" s="5"/>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row>
    <row r="859" ht="15.75" customHeight="1">
      <c r="A859" s="10"/>
      <c r="B859" s="10"/>
      <c r="C859" s="227"/>
      <c r="D859" s="10"/>
      <c r="E859" s="10"/>
      <c r="F859" s="10"/>
      <c r="G859" s="228"/>
      <c r="H859" s="229"/>
      <c r="I859" s="5"/>
      <c r="J859" s="10"/>
      <c r="K859" s="5"/>
      <c r="L859" s="5"/>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row>
    <row r="860" ht="15.75" customHeight="1">
      <c r="A860" s="10"/>
      <c r="B860" s="10"/>
      <c r="C860" s="227"/>
      <c r="D860" s="10"/>
      <c r="E860" s="10"/>
      <c r="F860" s="10"/>
      <c r="G860" s="228"/>
      <c r="H860" s="229"/>
      <c r="I860" s="5"/>
      <c r="J860" s="10"/>
      <c r="K860" s="5"/>
      <c r="L860" s="5"/>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row>
    <row r="861" ht="15.75" customHeight="1">
      <c r="A861" s="10"/>
      <c r="B861" s="10"/>
      <c r="C861" s="227"/>
      <c r="D861" s="10"/>
      <c r="E861" s="10"/>
      <c r="F861" s="10"/>
      <c r="G861" s="228"/>
      <c r="H861" s="229"/>
      <c r="I861" s="5"/>
      <c r="J861" s="10"/>
      <c r="K861" s="5"/>
      <c r="L861" s="5"/>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row>
    <row r="862" ht="15.75" customHeight="1">
      <c r="A862" s="10"/>
      <c r="B862" s="10"/>
      <c r="C862" s="227"/>
      <c r="D862" s="10"/>
      <c r="E862" s="10"/>
      <c r="F862" s="10"/>
      <c r="G862" s="228"/>
      <c r="H862" s="229"/>
      <c r="I862" s="5"/>
      <c r="J862" s="10"/>
      <c r="K862" s="5"/>
      <c r="L862" s="5"/>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row>
    <row r="863" ht="15.75" customHeight="1">
      <c r="A863" s="10"/>
      <c r="B863" s="10"/>
      <c r="C863" s="227"/>
      <c r="D863" s="10"/>
      <c r="E863" s="10"/>
      <c r="F863" s="10"/>
      <c r="G863" s="228"/>
      <c r="H863" s="229"/>
      <c r="I863" s="5"/>
      <c r="J863" s="10"/>
      <c r="K863" s="5"/>
      <c r="L863" s="5"/>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row>
    <row r="864" ht="15.75" customHeight="1">
      <c r="A864" s="10"/>
      <c r="B864" s="10"/>
      <c r="C864" s="227"/>
      <c r="D864" s="10"/>
      <c r="E864" s="10"/>
      <c r="F864" s="10"/>
      <c r="G864" s="228"/>
      <c r="H864" s="229"/>
      <c r="I864" s="5"/>
      <c r="J864" s="10"/>
      <c r="K864" s="5"/>
      <c r="L864" s="5"/>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row>
    <row r="865" ht="15.75" customHeight="1">
      <c r="A865" s="10"/>
      <c r="B865" s="10"/>
      <c r="C865" s="227"/>
      <c r="D865" s="10"/>
      <c r="E865" s="10"/>
      <c r="F865" s="10"/>
      <c r="G865" s="228"/>
      <c r="H865" s="229"/>
      <c r="I865" s="5"/>
      <c r="J865" s="10"/>
      <c r="K865" s="5"/>
      <c r="L865" s="5"/>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row>
    <row r="866" ht="15.75" customHeight="1">
      <c r="A866" s="10"/>
      <c r="B866" s="10"/>
      <c r="C866" s="227"/>
      <c r="D866" s="10"/>
      <c r="E866" s="10"/>
      <c r="F866" s="10"/>
      <c r="G866" s="228"/>
      <c r="H866" s="229"/>
      <c r="I866" s="5"/>
      <c r="J866" s="10"/>
      <c r="K866" s="5"/>
      <c r="L866" s="5"/>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row>
    <row r="867" ht="15.75" customHeight="1">
      <c r="A867" s="10"/>
      <c r="B867" s="10"/>
      <c r="C867" s="227"/>
      <c r="D867" s="10"/>
      <c r="E867" s="10"/>
      <c r="F867" s="10"/>
      <c r="G867" s="228"/>
      <c r="H867" s="229"/>
      <c r="I867" s="5"/>
      <c r="J867" s="10"/>
      <c r="K867" s="5"/>
      <c r="L867" s="5"/>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row>
    <row r="868" ht="15.75" customHeight="1">
      <c r="A868" s="10"/>
      <c r="B868" s="10"/>
      <c r="C868" s="227"/>
      <c r="D868" s="10"/>
      <c r="E868" s="10"/>
      <c r="F868" s="10"/>
      <c r="G868" s="228"/>
      <c r="H868" s="229"/>
      <c r="I868" s="5"/>
      <c r="J868" s="10"/>
      <c r="K868" s="5"/>
      <c r="L868" s="5"/>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row>
    <row r="869" ht="15.75" customHeight="1">
      <c r="A869" s="10"/>
      <c r="B869" s="10"/>
      <c r="C869" s="227"/>
      <c r="D869" s="10"/>
      <c r="E869" s="10"/>
      <c r="F869" s="10"/>
      <c r="G869" s="228"/>
      <c r="H869" s="229"/>
      <c r="I869" s="5"/>
      <c r="J869" s="10"/>
      <c r="K869" s="5"/>
      <c r="L869" s="5"/>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row>
    <row r="870" ht="15.75" customHeight="1">
      <c r="A870" s="10"/>
      <c r="B870" s="10"/>
      <c r="C870" s="227"/>
      <c r="D870" s="10"/>
      <c r="E870" s="10"/>
      <c r="F870" s="10"/>
      <c r="G870" s="228"/>
      <c r="H870" s="229"/>
      <c r="I870" s="5"/>
      <c r="J870" s="10"/>
      <c r="K870" s="5"/>
      <c r="L870" s="5"/>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row>
    <row r="871" ht="15.75" customHeight="1">
      <c r="A871" s="10"/>
      <c r="B871" s="10"/>
      <c r="C871" s="227"/>
      <c r="D871" s="10"/>
      <c r="E871" s="10"/>
      <c r="F871" s="10"/>
      <c r="G871" s="228"/>
      <c r="H871" s="229"/>
      <c r="I871" s="5"/>
      <c r="J871" s="10"/>
      <c r="K871" s="5"/>
      <c r="L871" s="5"/>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row>
    <row r="872" ht="15.75" customHeight="1">
      <c r="A872" s="10"/>
      <c r="B872" s="10"/>
      <c r="C872" s="227"/>
      <c r="D872" s="10"/>
      <c r="E872" s="10"/>
      <c r="F872" s="10"/>
      <c r="G872" s="228"/>
      <c r="H872" s="229"/>
      <c r="I872" s="5"/>
      <c r="J872" s="10"/>
      <c r="K872" s="5"/>
      <c r="L872" s="5"/>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row>
    <row r="873" ht="15.75" customHeight="1">
      <c r="A873" s="10"/>
      <c r="B873" s="10"/>
      <c r="C873" s="227"/>
      <c r="D873" s="10"/>
      <c r="E873" s="10"/>
      <c r="F873" s="10"/>
      <c r="G873" s="228"/>
      <c r="H873" s="229"/>
      <c r="I873" s="5"/>
      <c r="J873" s="10"/>
      <c r="K873" s="5"/>
      <c r="L873" s="5"/>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row>
    <row r="874" ht="15.75" customHeight="1">
      <c r="A874" s="10"/>
      <c r="B874" s="10"/>
      <c r="C874" s="227"/>
      <c r="D874" s="10"/>
      <c r="E874" s="10"/>
      <c r="F874" s="10"/>
      <c r="G874" s="228"/>
      <c r="H874" s="229"/>
      <c r="I874" s="5"/>
      <c r="J874" s="10"/>
      <c r="K874" s="5"/>
      <c r="L874" s="5"/>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row>
    <row r="875" ht="15.75" customHeight="1">
      <c r="A875" s="10"/>
      <c r="B875" s="10"/>
      <c r="C875" s="227"/>
      <c r="D875" s="10"/>
      <c r="E875" s="10"/>
      <c r="F875" s="10"/>
      <c r="G875" s="228"/>
      <c r="H875" s="229"/>
      <c r="I875" s="5"/>
      <c r="J875" s="10"/>
      <c r="K875" s="5"/>
      <c r="L875" s="5"/>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row>
    <row r="876" ht="15.75" customHeight="1">
      <c r="A876" s="10"/>
      <c r="B876" s="10"/>
      <c r="C876" s="227"/>
      <c r="D876" s="10"/>
      <c r="E876" s="10"/>
      <c r="F876" s="10"/>
      <c r="G876" s="228"/>
      <c r="H876" s="229"/>
      <c r="I876" s="5"/>
      <c r="J876" s="10"/>
      <c r="K876" s="5"/>
      <c r="L876" s="5"/>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row>
    <row r="877" ht="15.75" customHeight="1">
      <c r="A877" s="10"/>
      <c r="B877" s="10"/>
      <c r="C877" s="227"/>
      <c r="D877" s="10"/>
      <c r="E877" s="10"/>
      <c r="F877" s="10"/>
      <c r="G877" s="228"/>
      <c r="H877" s="229"/>
      <c r="I877" s="5"/>
      <c r="J877" s="10"/>
      <c r="K877" s="5"/>
      <c r="L877" s="5"/>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row>
    <row r="878" ht="15.75" customHeight="1">
      <c r="A878" s="10"/>
      <c r="B878" s="10"/>
      <c r="C878" s="227"/>
      <c r="D878" s="10"/>
      <c r="E878" s="10"/>
      <c r="F878" s="10"/>
      <c r="G878" s="228"/>
      <c r="H878" s="229"/>
      <c r="I878" s="5"/>
      <c r="J878" s="10"/>
      <c r="K878" s="5"/>
      <c r="L878" s="5"/>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row>
    <row r="879" ht="15.75" customHeight="1">
      <c r="A879" s="10"/>
      <c r="B879" s="10"/>
      <c r="C879" s="227"/>
      <c r="D879" s="10"/>
      <c r="E879" s="10"/>
      <c r="F879" s="10"/>
      <c r="G879" s="228"/>
      <c r="H879" s="229"/>
      <c r="I879" s="5"/>
      <c r="J879" s="10"/>
      <c r="K879" s="5"/>
      <c r="L879" s="5"/>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row>
    <row r="880" ht="15.75" customHeight="1">
      <c r="A880" s="10"/>
      <c r="B880" s="10"/>
      <c r="C880" s="227"/>
      <c r="D880" s="10"/>
      <c r="E880" s="10"/>
      <c r="F880" s="10"/>
      <c r="G880" s="228"/>
      <c r="H880" s="229"/>
      <c r="I880" s="5"/>
      <c r="J880" s="10"/>
      <c r="K880" s="5"/>
      <c r="L880" s="5"/>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row>
    <row r="881" ht="15.75" customHeight="1">
      <c r="A881" s="10"/>
      <c r="B881" s="10"/>
      <c r="C881" s="227"/>
      <c r="D881" s="10"/>
      <c r="E881" s="10"/>
      <c r="F881" s="10"/>
      <c r="G881" s="228"/>
      <c r="H881" s="229"/>
      <c r="I881" s="5"/>
      <c r="J881" s="10"/>
      <c r="K881" s="5"/>
      <c r="L881" s="5"/>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row>
    <row r="882" ht="15.75" customHeight="1">
      <c r="A882" s="10"/>
      <c r="B882" s="10"/>
      <c r="C882" s="227"/>
      <c r="D882" s="10"/>
      <c r="E882" s="10"/>
      <c r="F882" s="10"/>
      <c r="G882" s="228"/>
      <c r="H882" s="229"/>
      <c r="I882" s="5"/>
      <c r="J882" s="10"/>
      <c r="K882" s="5"/>
      <c r="L882" s="5"/>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row>
    <row r="883" ht="15.75" customHeight="1">
      <c r="A883" s="10"/>
      <c r="B883" s="10"/>
      <c r="C883" s="227"/>
      <c r="D883" s="10"/>
      <c r="E883" s="10"/>
      <c r="F883" s="10"/>
      <c r="G883" s="228"/>
      <c r="H883" s="229"/>
      <c r="I883" s="5"/>
      <c r="J883" s="10"/>
      <c r="K883" s="5"/>
      <c r="L883" s="5"/>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row>
    <row r="884" ht="15.75" customHeight="1">
      <c r="A884" s="10"/>
      <c r="B884" s="10"/>
      <c r="C884" s="227"/>
      <c r="D884" s="10"/>
      <c r="E884" s="10"/>
      <c r="F884" s="10"/>
      <c r="G884" s="228"/>
      <c r="H884" s="229"/>
      <c r="I884" s="5"/>
      <c r="J884" s="10"/>
      <c r="K884" s="5"/>
      <c r="L884" s="5"/>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row>
    <row r="885" ht="15.75" customHeight="1">
      <c r="A885" s="10"/>
      <c r="B885" s="10"/>
      <c r="C885" s="227"/>
      <c r="D885" s="10"/>
      <c r="E885" s="10"/>
      <c r="F885" s="10"/>
      <c r="G885" s="228"/>
      <c r="H885" s="229"/>
      <c r="I885" s="5"/>
      <c r="J885" s="10"/>
      <c r="K885" s="5"/>
      <c r="L885" s="5"/>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row>
    <row r="886" ht="15.75" customHeight="1">
      <c r="A886" s="10"/>
      <c r="B886" s="10"/>
      <c r="C886" s="227"/>
      <c r="D886" s="10"/>
      <c r="E886" s="10"/>
      <c r="F886" s="10"/>
      <c r="G886" s="228"/>
      <c r="H886" s="229"/>
      <c r="I886" s="5"/>
      <c r="J886" s="10"/>
      <c r="K886" s="5"/>
      <c r="L886" s="5"/>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row>
    <row r="887" ht="15.75" customHeight="1">
      <c r="A887" s="10"/>
      <c r="B887" s="10"/>
      <c r="C887" s="227"/>
      <c r="D887" s="10"/>
      <c r="E887" s="10"/>
      <c r="F887" s="10"/>
      <c r="G887" s="228"/>
      <c r="H887" s="229"/>
      <c r="I887" s="5"/>
      <c r="J887" s="10"/>
      <c r="K887" s="5"/>
      <c r="L887" s="5"/>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row>
    <row r="888" ht="15.75" customHeight="1">
      <c r="A888" s="10"/>
      <c r="B888" s="10"/>
      <c r="C888" s="227"/>
      <c r="D888" s="10"/>
      <c r="E888" s="10"/>
      <c r="F888" s="10"/>
      <c r="G888" s="228"/>
      <c r="H888" s="229"/>
      <c r="I888" s="5"/>
      <c r="J888" s="10"/>
      <c r="K888" s="5"/>
      <c r="L888" s="5"/>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row>
    <row r="889" ht="15.75" customHeight="1">
      <c r="A889" s="10"/>
      <c r="B889" s="10"/>
      <c r="C889" s="227"/>
      <c r="D889" s="10"/>
      <c r="E889" s="10"/>
      <c r="F889" s="10"/>
      <c r="G889" s="228"/>
      <c r="H889" s="229"/>
      <c r="I889" s="5"/>
      <c r="J889" s="10"/>
      <c r="K889" s="5"/>
      <c r="L889" s="5"/>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row>
    <row r="890" ht="15.75" customHeight="1">
      <c r="A890" s="10"/>
      <c r="B890" s="10"/>
      <c r="C890" s="227"/>
      <c r="D890" s="10"/>
      <c r="E890" s="10"/>
      <c r="F890" s="10"/>
      <c r="G890" s="228"/>
      <c r="H890" s="229"/>
      <c r="I890" s="5"/>
      <c r="J890" s="10"/>
      <c r="K890" s="5"/>
      <c r="L890" s="5"/>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row>
    <row r="891" ht="15.75" customHeight="1">
      <c r="A891" s="10"/>
      <c r="B891" s="10"/>
      <c r="C891" s="227"/>
      <c r="D891" s="10"/>
      <c r="E891" s="10"/>
      <c r="F891" s="10"/>
      <c r="G891" s="228"/>
      <c r="H891" s="229"/>
      <c r="I891" s="5"/>
      <c r="J891" s="10"/>
      <c r="K891" s="5"/>
      <c r="L891" s="5"/>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row>
    <row r="892" ht="15.75" customHeight="1">
      <c r="A892" s="10"/>
      <c r="B892" s="10"/>
      <c r="C892" s="227"/>
      <c r="D892" s="10"/>
      <c r="E892" s="10"/>
      <c r="F892" s="10"/>
      <c r="G892" s="228"/>
      <c r="H892" s="229"/>
      <c r="I892" s="5"/>
      <c r="J892" s="10"/>
      <c r="K892" s="5"/>
      <c r="L892" s="5"/>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row>
    <row r="893" ht="15.75" customHeight="1">
      <c r="A893" s="10"/>
      <c r="B893" s="10"/>
      <c r="C893" s="227"/>
      <c r="D893" s="10"/>
      <c r="E893" s="10"/>
      <c r="F893" s="10"/>
      <c r="G893" s="228"/>
      <c r="H893" s="229"/>
      <c r="I893" s="5"/>
      <c r="J893" s="10"/>
      <c r="K893" s="5"/>
      <c r="L893" s="5"/>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row>
    <row r="894" ht="15.75" customHeight="1">
      <c r="A894" s="10"/>
      <c r="B894" s="10"/>
      <c r="C894" s="227"/>
      <c r="D894" s="10"/>
      <c r="E894" s="10"/>
      <c r="F894" s="10"/>
      <c r="G894" s="228"/>
      <c r="H894" s="229"/>
      <c r="I894" s="5"/>
      <c r="J894" s="10"/>
      <c r="K894" s="5"/>
      <c r="L894" s="5"/>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row>
    <row r="895" ht="15.75" customHeight="1">
      <c r="A895" s="10"/>
      <c r="B895" s="10"/>
      <c r="C895" s="227"/>
      <c r="D895" s="10"/>
      <c r="E895" s="10"/>
      <c r="F895" s="10"/>
      <c r="G895" s="228"/>
      <c r="H895" s="229"/>
      <c r="I895" s="5"/>
      <c r="J895" s="10"/>
      <c r="K895" s="5"/>
      <c r="L895" s="5"/>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row>
    <row r="896" ht="15.75" customHeight="1">
      <c r="A896" s="10"/>
      <c r="B896" s="10"/>
      <c r="C896" s="227"/>
      <c r="D896" s="10"/>
      <c r="E896" s="10"/>
      <c r="F896" s="10"/>
      <c r="G896" s="228"/>
      <c r="H896" s="229"/>
      <c r="I896" s="5"/>
      <c r="J896" s="10"/>
      <c r="K896" s="5"/>
      <c r="L896" s="5"/>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row>
    <row r="897" ht="15.75" customHeight="1">
      <c r="A897" s="10"/>
      <c r="B897" s="10"/>
      <c r="C897" s="227"/>
      <c r="D897" s="10"/>
      <c r="E897" s="10"/>
      <c r="F897" s="10"/>
      <c r="G897" s="228"/>
      <c r="H897" s="229"/>
      <c r="I897" s="5"/>
      <c r="J897" s="10"/>
      <c r="K897" s="5"/>
      <c r="L897" s="5"/>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row>
    <row r="898" ht="15.75" customHeight="1">
      <c r="A898" s="10"/>
      <c r="B898" s="10"/>
      <c r="C898" s="227"/>
      <c r="D898" s="10"/>
      <c r="E898" s="10"/>
      <c r="F898" s="10"/>
      <c r="G898" s="228"/>
      <c r="H898" s="229"/>
      <c r="I898" s="5"/>
      <c r="J898" s="10"/>
      <c r="K898" s="5"/>
      <c r="L898" s="5"/>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row>
    <row r="899" ht="15.75" customHeight="1">
      <c r="A899" s="10"/>
      <c r="B899" s="10"/>
      <c r="C899" s="227"/>
      <c r="D899" s="10"/>
      <c r="E899" s="10"/>
      <c r="F899" s="10"/>
      <c r="G899" s="228"/>
      <c r="H899" s="229"/>
      <c r="I899" s="5"/>
      <c r="J899" s="10"/>
      <c r="K899" s="5"/>
      <c r="L899" s="5"/>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row>
    <row r="900" ht="15.75" customHeight="1">
      <c r="A900" s="10"/>
      <c r="B900" s="10"/>
      <c r="C900" s="227"/>
      <c r="D900" s="10"/>
      <c r="E900" s="10"/>
      <c r="F900" s="10"/>
      <c r="G900" s="228"/>
      <c r="H900" s="229"/>
      <c r="I900" s="5"/>
      <c r="J900" s="10"/>
      <c r="K900" s="5"/>
      <c r="L900" s="5"/>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row>
    <row r="901" ht="15.75" customHeight="1">
      <c r="A901" s="10"/>
      <c r="B901" s="10"/>
      <c r="C901" s="227"/>
      <c r="D901" s="10"/>
      <c r="E901" s="10"/>
      <c r="F901" s="10"/>
      <c r="G901" s="228"/>
      <c r="H901" s="229"/>
      <c r="I901" s="5"/>
      <c r="J901" s="10"/>
      <c r="K901" s="5"/>
      <c r="L901" s="5"/>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row>
    <row r="902" ht="15.75" customHeight="1">
      <c r="A902" s="10"/>
      <c r="B902" s="10"/>
      <c r="C902" s="227"/>
      <c r="D902" s="10"/>
      <c r="E902" s="10"/>
      <c r="F902" s="10"/>
      <c r="G902" s="228"/>
      <c r="H902" s="229"/>
      <c r="I902" s="5"/>
      <c r="J902" s="10"/>
      <c r="K902" s="5"/>
      <c r="L902" s="5"/>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row>
    <row r="903" ht="15.75" customHeight="1">
      <c r="A903" s="10"/>
      <c r="B903" s="10"/>
      <c r="C903" s="227"/>
      <c r="D903" s="10"/>
      <c r="E903" s="10"/>
      <c r="F903" s="10"/>
      <c r="G903" s="228"/>
      <c r="H903" s="229"/>
      <c r="I903" s="5"/>
      <c r="J903" s="10"/>
      <c r="K903" s="5"/>
      <c r="L903" s="5"/>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row>
    <row r="904" ht="15.75" customHeight="1">
      <c r="A904" s="10"/>
      <c r="B904" s="10"/>
      <c r="C904" s="227"/>
      <c r="D904" s="10"/>
      <c r="E904" s="10"/>
      <c r="F904" s="10"/>
      <c r="G904" s="228"/>
      <c r="H904" s="229"/>
      <c r="I904" s="5"/>
      <c r="J904" s="10"/>
      <c r="K904" s="5"/>
      <c r="L904" s="5"/>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row>
    <row r="905" ht="15.75" customHeight="1">
      <c r="A905" s="10"/>
      <c r="B905" s="10"/>
      <c r="C905" s="227"/>
      <c r="D905" s="10"/>
      <c r="E905" s="10"/>
      <c r="F905" s="10"/>
      <c r="G905" s="228"/>
      <c r="H905" s="229"/>
      <c r="I905" s="5"/>
      <c r="J905" s="10"/>
      <c r="K905" s="5"/>
      <c r="L905" s="5"/>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row>
    <row r="906" ht="15.75" customHeight="1">
      <c r="A906" s="10"/>
      <c r="B906" s="10"/>
      <c r="C906" s="227"/>
      <c r="D906" s="10"/>
      <c r="E906" s="10"/>
      <c r="F906" s="10"/>
      <c r="G906" s="228"/>
      <c r="H906" s="229"/>
      <c r="I906" s="5"/>
      <c r="J906" s="10"/>
      <c r="K906" s="5"/>
      <c r="L906" s="5"/>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row>
    <row r="907" ht="15.75" customHeight="1">
      <c r="A907" s="10"/>
      <c r="B907" s="10"/>
      <c r="C907" s="227"/>
      <c r="D907" s="10"/>
      <c r="E907" s="10"/>
      <c r="F907" s="10"/>
      <c r="G907" s="228"/>
      <c r="H907" s="229"/>
      <c r="I907" s="5"/>
      <c r="J907" s="10"/>
      <c r="K907" s="5"/>
      <c r="L907" s="5"/>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row>
    <row r="908" ht="15.75" customHeight="1">
      <c r="A908" s="10"/>
      <c r="B908" s="10"/>
      <c r="C908" s="227"/>
      <c r="D908" s="10"/>
      <c r="E908" s="10"/>
      <c r="F908" s="10"/>
      <c r="G908" s="228"/>
      <c r="H908" s="229"/>
      <c r="I908" s="5"/>
      <c r="J908" s="10"/>
      <c r="K908" s="5"/>
      <c r="L908" s="5"/>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row>
    <row r="909" ht="15.75" customHeight="1">
      <c r="A909" s="10"/>
      <c r="B909" s="10"/>
      <c r="C909" s="227"/>
      <c r="D909" s="10"/>
      <c r="E909" s="10"/>
      <c r="F909" s="10"/>
      <c r="G909" s="228"/>
      <c r="H909" s="229"/>
      <c r="I909" s="5"/>
      <c r="J909" s="10"/>
      <c r="K909" s="5"/>
      <c r="L909" s="5"/>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row>
    <row r="910" ht="15.75" customHeight="1">
      <c r="A910" s="10"/>
      <c r="B910" s="10"/>
      <c r="C910" s="227"/>
      <c r="D910" s="10"/>
      <c r="E910" s="10"/>
      <c r="F910" s="10"/>
      <c r="G910" s="228"/>
      <c r="H910" s="229"/>
      <c r="I910" s="5"/>
      <c r="J910" s="10"/>
      <c r="K910" s="5"/>
      <c r="L910" s="5"/>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row>
    <row r="911" ht="15.75" customHeight="1">
      <c r="A911" s="10"/>
      <c r="B911" s="10"/>
      <c r="C911" s="227"/>
      <c r="D911" s="10"/>
      <c r="E911" s="10"/>
      <c r="F911" s="10"/>
      <c r="G911" s="228"/>
      <c r="H911" s="229"/>
      <c r="I911" s="5"/>
      <c r="J911" s="10"/>
      <c r="K911" s="5"/>
      <c r="L911" s="5"/>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row>
    <row r="912" ht="15.75" customHeight="1">
      <c r="A912" s="10"/>
      <c r="B912" s="10"/>
      <c r="C912" s="227"/>
      <c r="D912" s="10"/>
      <c r="E912" s="10"/>
      <c r="F912" s="10"/>
      <c r="G912" s="228"/>
      <c r="H912" s="229"/>
      <c r="I912" s="5"/>
      <c r="J912" s="10"/>
      <c r="K912" s="5"/>
      <c r="L912" s="5"/>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row>
    <row r="913" ht="15.75" customHeight="1">
      <c r="A913" s="10"/>
      <c r="B913" s="10"/>
      <c r="C913" s="227"/>
      <c r="D913" s="10"/>
      <c r="E913" s="10"/>
      <c r="F913" s="10"/>
      <c r="G913" s="228"/>
      <c r="H913" s="229"/>
      <c r="I913" s="5"/>
      <c r="J913" s="10"/>
      <c r="K913" s="5"/>
      <c r="L913" s="5"/>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row>
    <row r="914" ht="15.75" customHeight="1">
      <c r="A914" s="10"/>
      <c r="B914" s="10"/>
      <c r="C914" s="227"/>
      <c r="D914" s="10"/>
      <c r="E914" s="10"/>
      <c r="F914" s="10"/>
      <c r="G914" s="228"/>
      <c r="H914" s="229"/>
      <c r="I914" s="5"/>
      <c r="J914" s="10"/>
      <c r="K914" s="5"/>
      <c r="L914" s="5"/>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row>
    <row r="915" ht="15.75" customHeight="1">
      <c r="A915" s="10"/>
      <c r="B915" s="10"/>
      <c r="C915" s="227"/>
      <c r="D915" s="10"/>
      <c r="E915" s="10"/>
      <c r="F915" s="10"/>
      <c r="G915" s="228"/>
      <c r="H915" s="229"/>
      <c r="I915" s="5"/>
      <c r="J915" s="10"/>
      <c r="K915" s="5"/>
      <c r="L915" s="5"/>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row>
    <row r="916" ht="15.75" customHeight="1">
      <c r="A916" s="10"/>
      <c r="B916" s="10"/>
      <c r="C916" s="227"/>
      <c r="D916" s="10"/>
      <c r="E916" s="10"/>
      <c r="F916" s="10"/>
      <c r="G916" s="228"/>
      <c r="H916" s="229"/>
      <c r="I916" s="5"/>
      <c r="J916" s="10"/>
      <c r="K916" s="5"/>
      <c r="L916" s="5"/>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row>
    <row r="917" ht="15.75" customHeight="1">
      <c r="A917" s="10"/>
      <c r="B917" s="10"/>
      <c r="C917" s="227"/>
      <c r="D917" s="10"/>
      <c r="E917" s="10"/>
      <c r="F917" s="10"/>
      <c r="G917" s="228"/>
      <c r="H917" s="229"/>
      <c r="I917" s="5"/>
      <c r="J917" s="10"/>
      <c r="K917" s="5"/>
      <c r="L917" s="5"/>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row>
    <row r="918" ht="15.75" customHeight="1">
      <c r="A918" s="10"/>
      <c r="B918" s="10"/>
      <c r="C918" s="227"/>
      <c r="D918" s="10"/>
      <c r="E918" s="10"/>
      <c r="F918" s="10"/>
      <c r="G918" s="228"/>
      <c r="H918" s="229"/>
      <c r="I918" s="5"/>
      <c r="J918" s="10"/>
      <c r="K918" s="5"/>
      <c r="L918" s="5"/>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row>
    <row r="919" ht="15.75" customHeight="1">
      <c r="A919" s="10"/>
      <c r="B919" s="10"/>
      <c r="C919" s="227"/>
      <c r="D919" s="10"/>
      <c r="E919" s="10"/>
      <c r="F919" s="10"/>
      <c r="G919" s="228"/>
      <c r="H919" s="229"/>
      <c r="I919" s="5"/>
      <c r="J919" s="10"/>
      <c r="K919" s="5"/>
      <c r="L919" s="5"/>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row>
    <row r="920" ht="15.75" customHeight="1">
      <c r="A920" s="10"/>
      <c r="B920" s="10"/>
      <c r="C920" s="227"/>
      <c r="D920" s="10"/>
      <c r="E920" s="10"/>
      <c r="F920" s="10"/>
      <c r="G920" s="228"/>
      <c r="H920" s="229"/>
      <c r="I920" s="5"/>
      <c r="J920" s="10"/>
      <c r="K920" s="5"/>
      <c r="L920" s="5"/>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row>
    <row r="921" ht="15.75" customHeight="1">
      <c r="A921" s="10"/>
      <c r="B921" s="10"/>
      <c r="C921" s="227"/>
      <c r="D921" s="10"/>
      <c r="E921" s="10"/>
      <c r="F921" s="10"/>
      <c r="G921" s="228"/>
      <c r="H921" s="229"/>
      <c r="I921" s="5"/>
      <c r="J921" s="10"/>
      <c r="K921" s="5"/>
      <c r="L921" s="5"/>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row>
    <row r="922" ht="15.75" customHeight="1">
      <c r="A922" s="10"/>
      <c r="B922" s="10"/>
      <c r="C922" s="227"/>
      <c r="D922" s="10"/>
      <c r="E922" s="10"/>
      <c r="F922" s="10"/>
      <c r="G922" s="228"/>
      <c r="H922" s="229"/>
      <c r="I922" s="5"/>
      <c r="J922" s="10"/>
      <c r="K922" s="5"/>
      <c r="L922" s="5"/>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row>
    <row r="923" ht="15.75" customHeight="1">
      <c r="A923" s="10"/>
      <c r="B923" s="10"/>
      <c r="C923" s="227"/>
      <c r="D923" s="10"/>
      <c r="E923" s="10"/>
      <c r="F923" s="10"/>
      <c r="G923" s="228"/>
      <c r="H923" s="229"/>
      <c r="I923" s="5"/>
      <c r="J923" s="10"/>
      <c r="K923" s="5"/>
      <c r="L923" s="5"/>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row>
    <row r="924" ht="15.75" customHeight="1">
      <c r="A924" s="10"/>
      <c r="B924" s="10"/>
      <c r="C924" s="227"/>
      <c r="D924" s="10"/>
      <c r="E924" s="10"/>
      <c r="F924" s="10"/>
      <c r="G924" s="228"/>
      <c r="H924" s="229"/>
      <c r="I924" s="5"/>
      <c r="J924" s="10"/>
      <c r="K924" s="5"/>
      <c r="L924" s="5"/>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row>
    <row r="925" ht="15.75" customHeight="1">
      <c r="A925" s="10"/>
      <c r="B925" s="10"/>
      <c r="C925" s="227"/>
      <c r="D925" s="10"/>
      <c r="E925" s="10"/>
      <c r="F925" s="10"/>
      <c r="G925" s="228"/>
      <c r="H925" s="229"/>
      <c r="I925" s="5"/>
      <c r="J925" s="10"/>
      <c r="K925" s="5"/>
      <c r="L925" s="5"/>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row>
    <row r="926" ht="15.75" customHeight="1">
      <c r="A926" s="10"/>
      <c r="B926" s="10"/>
      <c r="C926" s="227"/>
      <c r="D926" s="10"/>
      <c r="E926" s="10"/>
      <c r="F926" s="10"/>
      <c r="G926" s="228"/>
      <c r="H926" s="229"/>
      <c r="I926" s="5"/>
      <c r="J926" s="10"/>
      <c r="K926" s="5"/>
      <c r="L926" s="5"/>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row>
    <row r="927" ht="15.75" customHeight="1">
      <c r="A927" s="10"/>
      <c r="B927" s="10"/>
      <c r="C927" s="227"/>
      <c r="D927" s="10"/>
      <c r="E927" s="10"/>
      <c r="F927" s="10"/>
      <c r="G927" s="228"/>
      <c r="H927" s="229"/>
      <c r="I927" s="5"/>
      <c r="J927" s="10"/>
      <c r="K927" s="5"/>
      <c r="L927" s="5"/>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row>
    <row r="928" ht="15.75" customHeight="1">
      <c r="A928" s="10"/>
      <c r="B928" s="10"/>
      <c r="C928" s="227"/>
      <c r="D928" s="10"/>
      <c r="E928" s="10"/>
      <c r="F928" s="10"/>
      <c r="G928" s="228"/>
      <c r="H928" s="229"/>
      <c r="I928" s="5"/>
      <c r="J928" s="10"/>
      <c r="K928" s="5"/>
      <c r="L928" s="5"/>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row>
    <row r="929" ht="15.75" customHeight="1">
      <c r="A929" s="10"/>
      <c r="B929" s="10"/>
      <c r="C929" s="227"/>
      <c r="D929" s="10"/>
      <c r="E929" s="10"/>
      <c r="F929" s="10"/>
      <c r="G929" s="228"/>
      <c r="H929" s="229"/>
      <c r="I929" s="5"/>
      <c r="J929" s="10"/>
      <c r="K929" s="5"/>
      <c r="L929" s="5"/>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row>
    <row r="930" ht="15.75" customHeight="1">
      <c r="A930" s="10"/>
      <c r="B930" s="10"/>
      <c r="C930" s="227"/>
      <c r="D930" s="10"/>
      <c r="E930" s="10"/>
      <c r="F930" s="10"/>
      <c r="G930" s="228"/>
      <c r="H930" s="229"/>
      <c r="I930" s="5"/>
      <c r="J930" s="10"/>
      <c r="K930" s="5"/>
      <c r="L930" s="5"/>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row>
    <row r="931" ht="15.75" customHeight="1">
      <c r="A931" s="10"/>
      <c r="B931" s="10"/>
      <c r="C931" s="227"/>
      <c r="D931" s="10"/>
      <c r="E931" s="10"/>
      <c r="F931" s="10"/>
      <c r="G931" s="228"/>
      <c r="H931" s="229"/>
      <c r="I931" s="5"/>
      <c r="J931" s="10"/>
      <c r="K931" s="5"/>
      <c r="L931" s="5"/>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row>
    <row r="932" ht="15.75" customHeight="1">
      <c r="A932" s="10"/>
      <c r="B932" s="10"/>
      <c r="C932" s="227"/>
      <c r="D932" s="10"/>
      <c r="E932" s="10"/>
      <c r="F932" s="10"/>
      <c r="G932" s="228"/>
      <c r="H932" s="229"/>
      <c r="I932" s="5"/>
      <c r="J932" s="10"/>
      <c r="K932" s="5"/>
      <c r="L932" s="5"/>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row>
    <row r="933" ht="15.75" customHeight="1">
      <c r="A933" s="10"/>
      <c r="B933" s="10"/>
      <c r="C933" s="227"/>
      <c r="D933" s="10"/>
      <c r="E933" s="10"/>
      <c r="F933" s="10"/>
      <c r="G933" s="228"/>
      <c r="H933" s="229"/>
      <c r="I933" s="5"/>
      <c r="J933" s="10"/>
      <c r="K933" s="5"/>
      <c r="L933" s="5"/>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row>
    <row r="934" ht="15.75" customHeight="1">
      <c r="A934" s="10"/>
      <c r="B934" s="10"/>
      <c r="C934" s="227"/>
      <c r="D934" s="10"/>
      <c r="E934" s="10"/>
      <c r="F934" s="10"/>
      <c r="G934" s="228"/>
      <c r="H934" s="229"/>
      <c r="I934" s="5"/>
      <c r="J934" s="10"/>
      <c r="K934" s="5"/>
      <c r="L934" s="5"/>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row>
    <row r="935" ht="15.75" customHeight="1">
      <c r="A935" s="10"/>
      <c r="B935" s="10"/>
      <c r="C935" s="227"/>
      <c r="D935" s="10"/>
      <c r="E935" s="10"/>
      <c r="F935" s="10"/>
      <c r="G935" s="228"/>
      <c r="H935" s="229"/>
      <c r="I935" s="5"/>
      <c r="J935" s="10"/>
      <c r="K935" s="5"/>
      <c r="L935" s="5"/>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row>
    <row r="936" ht="15.75" customHeight="1">
      <c r="A936" s="10"/>
      <c r="B936" s="10"/>
      <c r="C936" s="227"/>
      <c r="D936" s="10"/>
      <c r="E936" s="10"/>
      <c r="F936" s="10"/>
      <c r="G936" s="228"/>
      <c r="H936" s="229"/>
      <c r="I936" s="5"/>
      <c r="J936" s="10"/>
      <c r="K936" s="5"/>
      <c r="L936" s="5"/>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row>
    <row r="937" ht="15.75" customHeight="1">
      <c r="A937" s="10"/>
      <c r="B937" s="10"/>
      <c r="C937" s="227"/>
      <c r="D937" s="10"/>
      <c r="E937" s="10"/>
      <c r="F937" s="10"/>
      <c r="G937" s="228"/>
      <c r="H937" s="229"/>
      <c r="I937" s="5"/>
      <c r="J937" s="10"/>
      <c r="K937" s="5"/>
      <c r="L937" s="5"/>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row>
    <row r="938" ht="15.75" customHeight="1">
      <c r="A938" s="10"/>
      <c r="B938" s="10"/>
      <c r="C938" s="227"/>
      <c r="D938" s="10"/>
      <c r="E938" s="10"/>
      <c r="F938" s="10"/>
      <c r="G938" s="228"/>
      <c r="H938" s="229"/>
      <c r="I938" s="5"/>
      <c r="J938" s="10"/>
      <c r="K938" s="5"/>
      <c r="L938" s="5"/>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row>
    <row r="939" ht="15.75" customHeight="1">
      <c r="A939" s="10"/>
      <c r="B939" s="10"/>
      <c r="C939" s="227"/>
      <c r="D939" s="10"/>
      <c r="E939" s="10"/>
      <c r="F939" s="10"/>
      <c r="G939" s="228"/>
      <c r="H939" s="229"/>
      <c r="I939" s="5"/>
      <c r="J939" s="10"/>
      <c r="K939" s="5"/>
      <c r="L939" s="5"/>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row>
    <row r="940" ht="15.75" customHeight="1">
      <c r="A940" s="10"/>
      <c r="B940" s="10"/>
      <c r="C940" s="227"/>
      <c r="D940" s="10"/>
      <c r="E940" s="10"/>
      <c r="F940" s="10"/>
      <c r="G940" s="228"/>
      <c r="H940" s="229"/>
      <c r="I940" s="5"/>
      <c r="J940" s="10"/>
      <c r="K940" s="5"/>
      <c r="L940" s="5"/>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row>
    <row r="941" ht="15.75" customHeight="1">
      <c r="A941" s="10"/>
      <c r="B941" s="10"/>
      <c r="C941" s="227"/>
      <c r="D941" s="10"/>
      <c r="E941" s="10"/>
      <c r="F941" s="10"/>
      <c r="G941" s="228"/>
      <c r="H941" s="229"/>
      <c r="I941" s="5"/>
      <c r="J941" s="10"/>
      <c r="K941" s="5"/>
      <c r="L941" s="5"/>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row>
    <row r="942" ht="15.75" customHeight="1">
      <c r="A942" s="10"/>
      <c r="B942" s="10"/>
      <c r="C942" s="227"/>
      <c r="D942" s="10"/>
      <c r="E942" s="10"/>
      <c r="F942" s="10"/>
      <c r="G942" s="228"/>
      <c r="H942" s="229"/>
      <c r="I942" s="5"/>
      <c r="J942" s="10"/>
      <c r="K942" s="5"/>
      <c r="L942" s="5"/>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row>
    <row r="943" ht="15.75" customHeight="1">
      <c r="A943" s="10"/>
      <c r="B943" s="10"/>
      <c r="C943" s="227"/>
      <c r="D943" s="10"/>
      <c r="E943" s="10"/>
      <c r="F943" s="10"/>
      <c r="G943" s="228"/>
      <c r="H943" s="229"/>
      <c r="I943" s="5"/>
      <c r="J943" s="10"/>
      <c r="K943" s="5"/>
      <c r="L943" s="5"/>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row>
    <row r="944" ht="15.75" customHeight="1">
      <c r="A944" s="10"/>
      <c r="B944" s="10"/>
      <c r="C944" s="227"/>
      <c r="D944" s="10"/>
      <c r="E944" s="10"/>
      <c r="F944" s="10"/>
      <c r="G944" s="228"/>
      <c r="H944" s="229"/>
      <c r="I944" s="5"/>
      <c r="J944" s="10"/>
      <c r="K944" s="5"/>
      <c r="L944" s="5"/>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row>
    <row r="945" ht="15.75" customHeight="1">
      <c r="A945" s="10"/>
      <c r="B945" s="10"/>
      <c r="C945" s="227"/>
      <c r="D945" s="10"/>
      <c r="E945" s="10"/>
      <c r="F945" s="10"/>
      <c r="G945" s="228"/>
      <c r="H945" s="229"/>
      <c r="I945" s="5"/>
      <c r="J945" s="10"/>
      <c r="K945" s="5"/>
      <c r="L945" s="5"/>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row>
    <row r="946" ht="15.75" customHeight="1">
      <c r="A946" s="10"/>
      <c r="B946" s="10"/>
      <c r="C946" s="227"/>
      <c r="D946" s="10"/>
      <c r="E946" s="10"/>
      <c r="F946" s="10"/>
      <c r="G946" s="228"/>
      <c r="H946" s="229"/>
      <c r="I946" s="5"/>
      <c r="J946" s="10"/>
      <c r="K946" s="5"/>
      <c r="L946" s="5"/>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row>
    <row r="947" ht="15.75" customHeight="1">
      <c r="A947" s="10"/>
      <c r="B947" s="10"/>
      <c r="C947" s="227"/>
      <c r="D947" s="10"/>
      <c r="E947" s="10"/>
      <c r="F947" s="10"/>
      <c r="G947" s="228"/>
      <c r="H947" s="229"/>
      <c r="I947" s="5"/>
      <c r="J947" s="10"/>
      <c r="K947" s="5"/>
      <c r="L947" s="5"/>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row>
    <row r="948" ht="15.75" customHeight="1">
      <c r="A948" s="10"/>
      <c r="B948" s="10"/>
      <c r="C948" s="227"/>
      <c r="D948" s="10"/>
      <c r="E948" s="10"/>
      <c r="F948" s="10"/>
      <c r="G948" s="228"/>
      <c r="H948" s="229"/>
      <c r="I948" s="5"/>
      <c r="J948" s="10"/>
      <c r="K948" s="5"/>
      <c r="L948" s="5"/>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row>
    <row r="949" ht="15.75" customHeight="1">
      <c r="A949" s="10"/>
      <c r="B949" s="10"/>
      <c r="C949" s="227"/>
      <c r="D949" s="10"/>
      <c r="E949" s="10"/>
      <c r="F949" s="10"/>
      <c r="G949" s="228"/>
      <c r="H949" s="229"/>
      <c r="I949" s="5"/>
      <c r="J949" s="10"/>
      <c r="K949" s="5"/>
      <c r="L949" s="5"/>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row>
    <row r="950" ht="15.75" customHeight="1">
      <c r="A950" s="10"/>
      <c r="B950" s="10"/>
      <c r="C950" s="227"/>
      <c r="D950" s="10"/>
      <c r="E950" s="10"/>
      <c r="F950" s="10"/>
      <c r="G950" s="228"/>
      <c r="H950" s="229"/>
      <c r="I950" s="5"/>
      <c r="J950" s="10"/>
      <c r="K950" s="5"/>
      <c r="L950" s="5"/>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row>
    <row r="951" ht="15.75" customHeight="1">
      <c r="A951" s="10"/>
      <c r="B951" s="10"/>
      <c r="C951" s="227"/>
      <c r="D951" s="10"/>
      <c r="E951" s="10"/>
      <c r="F951" s="10"/>
      <c r="G951" s="228"/>
      <c r="H951" s="229"/>
      <c r="I951" s="5"/>
      <c r="J951" s="10"/>
      <c r="K951" s="5"/>
      <c r="L951" s="5"/>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row>
    <row r="952" ht="15.75" customHeight="1">
      <c r="A952" s="10"/>
      <c r="B952" s="10"/>
      <c r="C952" s="227"/>
      <c r="D952" s="10"/>
      <c r="E952" s="10"/>
      <c r="F952" s="10"/>
      <c r="G952" s="228"/>
      <c r="H952" s="229"/>
      <c r="I952" s="5"/>
      <c r="J952" s="10"/>
      <c r="K952" s="5"/>
      <c r="L952" s="5"/>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row>
    <row r="953" ht="15.75" customHeight="1">
      <c r="A953" s="10"/>
      <c r="B953" s="10"/>
      <c r="C953" s="227"/>
      <c r="D953" s="10"/>
      <c r="E953" s="10"/>
      <c r="F953" s="10"/>
      <c r="G953" s="228"/>
      <c r="H953" s="229"/>
      <c r="I953" s="5"/>
      <c r="J953" s="10"/>
      <c r="K953" s="5"/>
      <c r="L953" s="5"/>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row>
    <row r="954" ht="15.75" customHeight="1">
      <c r="A954" s="10"/>
      <c r="B954" s="10"/>
      <c r="C954" s="227"/>
      <c r="D954" s="10"/>
      <c r="E954" s="10"/>
      <c r="F954" s="10"/>
      <c r="G954" s="228"/>
      <c r="H954" s="229"/>
      <c r="I954" s="5"/>
      <c r="J954" s="10"/>
      <c r="K954" s="5"/>
      <c r="L954" s="5"/>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row>
    <row r="955" ht="15.75" customHeight="1">
      <c r="A955" s="10"/>
      <c r="B955" s="10"/>
      <c r="C955" s="227"/>
      <c r="D955" s="10"/>
      <c r="E955" s="10"/>
      <c r="F955" s="10"/>
      <c r="G955" s="228"/>
      <c r="H955" s="229"/>
      <c r="I955" s="5"/>
      <c r="J955" s="10"/>
      <c r="K955" s="5"/>
      <c r="L955" s="5"/>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row>
    <row r="956" ht="15.75" customHeight="1">
      <c r="A956" s="10"/>
      <c r="B956" s="10"/>
      <c r="C956" s="227"/>
      <c r="D956" s="10"/>
      <c r="E956" s="10"/>
      <c r="F956" s="10"/>
      <c r="G956" s="228"/>
      <c r="H956" s="229"/>
      <c r="I956" s="5"/>
      <c r="J956" s="10"/>
      <c r="K956" s="5"/>
      <c r="L956" s="5"/>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row>
    <row r="957" ht="15.75" customHeight="1">
      <c r="A957" s="10"/>
      <c r="B957" s="10"/>
      <c r="C957" s="227"/>
      <c r="D957" s="10"/>
      <c r="E957" s="10"/>
      <c r="F957" s="10"/>
      <c r="G957" s="228"/>
      <c r="H957" s="229"/>
      <c r="I957" s="5"/>
      <c r="J957" s="10"/>
      <c r="K957" s="5"/>
      <c r="L957" s="5"/>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row>
    <row r="958" ht="15.75" customHeight="1">
      <c r="A958" s="10"/>
      <c r="B958" s="10"/>
      <c r="C958" s="227"/>
      <c r="D958" s="10"/>
      <c r="E958" s="10"/>
      <c r="F958" s="10"/>
      <c r="G958" s="228"/>
      <c r="H958" s="229"/>
      <c r="I958" s="5"/>
      <c r="J958" s="10"/>
      <c r="K958" s="5"/>
      <c r="L958" s="5"/>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row>
    <row r="959" ht="15.75" customHeight="1">
      <c r="A959" s="10"/>
      <c r="B959" s="10"/>
      <c r="C959" s="227"/>
      <c r="D959" s="10"/>
      <c r="E959" s="10"/>
      <c r="F959" s="10"/>
      <c r="G959" s="228"/>
      <c r="H959" s="229"/>
      <c r="I959" s="5"/>
      <c r="J959" s="10"/>
      <c r="K959" s="5"/>
      <c r="L959" s="5"/>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row>
    <row r="960" ht="15.75" customHeight="1">
      <c r="A960" s="10"/>
      <c r="B960" s="10"/>
      <c r="C960" s="227"/>
      <c r="D960" s="10"/>
      <c r="E960" s="10"/>
      <c r="F960" s="10"/>
      <c r="G960" s="228"/>
      <c r="H960" s="229"/>
      <c r="I960" s="5"/>
      <c r="J960" s="10"/>
      <c r="K960" s="5"/>
      <c r="L960" s="5"/>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row>
    <row r="961" ht="15.75" customHeight="1">
      <c r="A961" s="10"/>
      <c r="B961" s="10"/>
      <c r="C961" s="227"/>
      <c r="D961" s="10"/>
      <c r="E961" s="10"/>
      <c r="F961" s="10"/>
      <c r="G961" s="228"/>
      <c r="H961" s="229"/>
      <c r="I961" s="5"/>
      <c r="J961" s="10"/>
      <c r="K961" s="5"/>
      <c r="L961" s="5"/>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row>
    <row r="962" ht="15.75" customHeight="1">
      <c r="A962" s="10"/>
      <c r="B962" s="10"/>
      <c r="C962" s="227"/>
      <c r="D962" s="10"/>
      <c r="E962" s="10"/>
      <c r="F962" s="10"/>
      <c r="G962" s="228"/>
      <c r="H962" s="229"/>
      <c r="I962" s="5"/>
      <c r="J962" s="10"/>
      <c r="K962" s="5"/>
      <c r="L962" s="5"/>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row>
    <row r="963" ht="15.75" customHeight="1">
      <c r="A963" s="10"/>
      <c r="B963" s="10"/>
      <c r="C963" s="227"/>
      <c r="D963" s="10"/>
      <c r="E963" s="10"/>
      <c r="F963" s="10"/>
      <c r="G963" s="228"/>
      <c r="H963" s="229"/>
      <c r="I963" s="5"/>
      <c r="J963" s="10"/>
      <c r="K963" s="5"/>
      <c r="L963" s="5"/>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row>
    <row r="964" ht="15.75" customHeight="1">
      <c r="A964" s="10"/>
      <c r="B964" s="10"/>
      <c r="C964" s="227"/>
      <c r="D964" s="10"/>
      <c r="E964" s="10"/>
      <c r="F964" s="10"/>
      <c r="G964" s="228"/>
      <c r="H964" s="229"/>
      <c r="I964" s="5"/>
      <c r="J964" s="10"/>
      <c r="K964" s="5"/>
      <c r="L964" s="5"/>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row>
    <row r="965" ht="15.75" customHeight="1">
      <c r="A965" s="10"/>
      <c r="B965" s="10"/>
      <c r="C965" s="227"/>
      <c r="D965" s="10"/>
      <c r="E965" s="10"/>
      <c r="F965" s="10"/>
      <c r="G965" s="228"/>
      <c r="H965" s="229"/>
      <c r="I965" s="5"/>
      <c r="J965" s="10"/>
      <c r="K965" s="5"/>
      <c r="L965" s="5"/>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row>
    <row r="966" ht="15.75" customHeight="1">
      <c r="A966" s="10"/>
      <c r="B966" s="10"/>
      <c r="C966" s="227"/>
      <c r="D966" s="10"/>
      <c r="E966" s="10"/>
      <c r="F966" s="10"/>
      <c r="G966" s="228"/>
      <c r="H966" s="229"/>
      <c r="I966" s="5"/>
      <c r="J966" s="10"/>
      <c r="K966" s="5"/>
      <c r="L966" s="5"/>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row>
    <row r="967" ht="15.75" customHeight="1">
      <c r="A967" s="10"/>
      <c r="B967" s="10"/>
      <c r="C967" s="227"/>
      <c r="D967" s="10"/>
      <c r="E967" s="10"/>
      <c r="F967" s="10"/>
      <c r="G967" s="228"/>
      <c r="H967" s="229"/>
      <c r="I967" s="5"/>
      <c r="J967" s="10"/>
      <c r="K967" s="5"/>
      <c r="L967" s="5"/>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row>
    <row r="968" ht="15.75" customHeight="1">
      <c r="A968" s="10"/>
      <c r="B968" s="10"/>
      <c r="C968" s="227"/>
      <c r="D968" s="10"/>
      <c r="E968" s="10"/>
      <c r="F968" s="10"/>
      <c r="G968" s="228"/>
      <c r="H968" s="229"/>
      <c r="I968" s="5"/>
      <c r="J968" s="10"/>
      <c r="K968" s="5"/>
      <c r="L968" s="5"/>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row>
    <row r="969" ht="15.75" customHeight="1">
      <c r="A969" s="10"/>
      <c r="B969" s="10"/>
      <c r="C969" s="227"/>
      <c r="D969" s="10"/>
      <c r="E969" s="10"/>
      <c r="F969" s="10"/>
      <c r="G969" s="228"/>
      <c r="H969" s="229"/>
      <c r="I969" s="5"/>
      <c r="J969" s="10"/>
      <c r="K969" s="5"/>
      <c r="L969" s="5"/>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row>
    <row r="970" ht="15.75" customHeight="1">
      <c r="A970" s="10"/>
      <c r="B970" s="10"/>
      <c r="C970" s="227"/>
      <c r="D970" s="10"/>
      <c r="E970" s="10"/>
      <c r="F970" s="10"/>
      <c r="G970" s="228"/>
      <c r="H970" s="229"/>
      <c r="I970" s="5"/>
      <c r="J970" s="10"/>
      <c r="K970" s="5"/>
      <c r="L970" s="5"/>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row>
    <row r="971" ht="15.75" customHeight="1">
      <c r="A971" s="10"/>
      <c r="B971" s="10"/>
      <c r="C971" s="227"/>
      <c r="D971" s="10"/>
      <c r="E971" s="10"/>
      <c r="F971" s="10"/>
      <c r="G971" s="228"/>
      <c r="H971" s="229"/>
      <c r="I971" s="5"/>
      <c r="J971" s="10"/>
      <c r="K971" s="5"/>
      <c r="L971" s="5"/>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row>
    <row r="972" ht="15.75" customHeight="1">
      <c r="A972" s="10"/>
      <c r="B972" s="10"/>
      <c r="C972" s="227"/>
      <c r="D972" s="10"/>
      <c r="E972" s="10"/>
      <c r="F972" s="10"/>
      <c r="G972" s="228"/>
      <c r="H972" s="229"/>
      <c r="I972" s="5"/>
      <c r="J972" s="10"/>
      <c r="K972" s="5"/>
      <c r="L972" s="5"/>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row>
    <row r="973" ht="15.75" customHeight="1">
      <c r="A973" s="10"/>
      <c r="B973" s="10"/>
      <c r="C973" s="227"/>
      <c r="D973" s="10"/>
      <c r="E973" s="10"/>
      <c r="F973" s="10"/>
      <c r="G973" s="228"/>
      <c r="H973" s="229"/>
      <c r="I973" s="5"/>
      <c r="J973" s="10"/>
      <c r="K973" s="5"/>
      <c r="L973" s="5"/>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row>
    <row r="974" ht="15.75" customHeight="1">
      <c r="A974" s="10"/>
      <c r="B974" s="10"/>
      <c r="C974" s="227"/>
      <c r="D974" s="10"/>
      <c r="E974" s="10"/>
      <c r="F974" s="10"/>
      <c r="G974" s="228"/>
      <c r="H974" s="229"/>
      <c r="I974" s="5"/>
      <c r="J974" s="10"/>
      <c r="K974" s="5"/>
      <c r="L974" s="5"/>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row>
    <row r="975" ht="15.75" customHeight="1">
      <c r="A975" s="10"/>
      <c r="B975" s="10"/>
      <c r="C975" s="227"/>
      <c r="D975" s="10"/>
      <c r="E975" s="10"/>
      <c r="F975" s="10"/>
      <c r="G975" s="228"/>
      <c r="H975" s="229"/>
      <c r="I975" s="5"/>
      <c r="J975" s="10"/>
      <c r="K975" s="5"/>
      <c r="L975" s="5"/>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row>
    <row r="976" ht="15.75" customHeight="1">
      <c r="A976" s="10"/>
      <c r="B976" s="10"/>
      <c r="C976" s="227"/>
      <c r="D976" s="10"/>
      <c r="E976" s="10"/>
      <c r="F976" s="10"/>
      <c r="G976" s="228"/>
      <c r="H976" s="229"/>
      <c r="I976" s="5"/>
      <c r="J976" s="10"/>
      <c r="K976" s="5"/>
      <c r="L976" s="5"/>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row>
    <row r="977" ht="15.75" customHeight="1">
      <c r="A977" s="10"/>
      <c r="B977" s="10"/>
      <c r="C977" s="227"/>
      <c r="D977" s="10"/>
      <c r="E977" s="10"/>
      <c r="F977" s="10"/>
      <c r="G977" s="228"/>
      <c r="H977" s="229"/>
      <c r="I977" s="5"/>
      <c r="J977" s="10"/>
      <c r="K977" s="5"/>
      <c r="L977" s="5"/>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row>
    <row r="978" ht="15.75" customHeight="1">
      <c r="A978" s="10"/>
      <c r="B978" s="10"/>
      <c r="C978" s="227"/>
      <c r="D978" s="10"/>
      <c r="E978" s="10"/>
      <c r="F978" s="10"/>
      <c r="G978" s="228"/>
      <c r="H978" s="229"/>
      <c r="I978" s="5"/>
      <c r="J978" s="10"/>
      <c r="K978" s="5"/>
      <c r="L978" s="5"/>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row>
    <row r="979" ht="15.75" customHeight="1">
      <c r="A979" s="10"/>
      <c r="B979" s="10"/>
      <c r="C979" s="227"/>
      <c r="D979" s="10"/>
      <c r="E979" s="10"/>
      <c r="F979" s="10"/>
      <c r="G979" s="228"/>
      <c r="H979" s="229"/>
      <c r="I979" s="5"/>
      <c r="J979" s="10"/>
      <c r="K979" s="5"/>
      <c r="L979" s="5"/>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row>
    <row r="980" ht="15.75" customHeight="1">
      <c r="A980" s="10"/>
      <c r="B980" s="10"/>
      <c r="C980" s="227"/>
      <c r="D980" s="10"/>
      <c r="E980" s="10"/>
      <c r="F980" s="10"/>
      <c r="G980" s="228"/>
      <c r="H980" s="229"/>
      <c r="I980" s="5"/>
      <c r="J980" s="10"/>
      <c r="K980" s="5"/>
      <c r="L980" s="5"/>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row>
    <row r="981" ht="15.75" customHeight="1">
      <c r="A981" s="10"/>
      <c r="B981" s="10"/>
      <c r="C981" s="227"/>
      <c r="D981" s="10"/>
      <c r="E981" s="10"/>
      <c r="F981" s="10"/>
      <c r="G981" s="228"/>
      <c r="H981" s="229"/>
      <c r="I981" s="5"/>
      <c r="J981" s="10"/>
      <c r="K981" s="5"/>
      <c r="L981" s="5"/>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row>
    <row r="982" ht="15.75" customHeight="1">
      <c r="A982" s="10"/>
      <c r="B982" s="10"/>
      <c r="C982" s="227"/>
      <c r="D982" s="10"/>
      <c r="E982" s="10"/>
      <c r="F982" s="10"/>
      <c r="G982" s="228"/>
      <c r="H982" s="229"/>
      <c r="I982" s="5"/>
      <c r="J982" s="10"/>
      <c r="K982" s="5"/>
      <c r="L982" s="5"/>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row>
    <row r="983" ht="15.75" customHeight="1">
      <c r="A983" s="10"/>
      <c r="B983" s="10"/>
      <c r="C983" s="227"/>
      <c r="D983" s="10"/>
      <c r="E983" s="10"/>
      <c r="F983" s="10"/>
      <c r="G983" s="228"/>
      <c r="H983" s="229"/>
      <c r="I983" s="5"/>
      <c r="J983" s="10"/>
      <c r="K983" s="5"/>
      <c r="L983" s="5"/>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row>
    <row r="984" ht="15.75" customHeight="1">
      <c r="A984" s="10"/>
      <c r="B984" s="10"/>
      <c r="C984" s="227"/>
      <c r="D984" s="10"/>
      <c r="E984" s="10"/>
      <c r="F984" s="10"/>
      <c r="G984" s="228"/>
      <c r="H984" s="229"/>
      <c r="I984" s="5"/>
      <c r="J984" s="10"/>
      <c r="K984" s="5"/>
      <c r="L984" s="5"/>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row>
    <row r="985" ht="15.75" customHeight="1">
      <c r="A985" s="10"/>
      <c r="B985" s="10"/>
      <c r="C985" s="227"/>
      <c r="D985" s="10"/>
      <c r="E985" s="10"/>
      <c r="F985" s="10"/>
      <c r="G985" s="228"/>
      <c r="H985" s="229"/>
      <c r="I985" s="5"/>
      <c r="J985" s="10"/>
      <c r="K985" s="5"/>
      <c r="L985" s="5"/>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row>
    <row r="986" ht="15.75" customHeight="1">
      <c r="A986" s="10"/>
      <c r="B986" s="10"/>
      <c r="C986" s="227"/>
      <c r="D986" s="10"/>
      <c r="E986" s="10"/>
      <c r="F986" s="10"/>
      <c r="G986" s="228"/>
      <c r="H986" s="229"/>
      <c r="I986" s="5"/>
      <c r="J986" s="10"/>
      <c r="K986" s="5"/>
      <c r="L986" s="5"/>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row>
    <row r="987" ht="15.75" customHeight="1">
      <c r="A987" s="10"/>
      <c r="B987" s="10"/>
      <c r="C987" s="227"/>
      <c r="D987" s="10"/>
      <c r="E987" s="10"/>
      <c r="F987" s="10"/>
      <c r="G987" s="228"/>
      <c r="H987" s="229"/>
      <c r="I987" s="5"/>
      <c r="J987" s="10"/>
      <c r="K987" s="5"/>
      <c r="L987" s="5"/>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row>
    <row r="988" ht="15.75" customHeight="1">
      <c r="A988" s="10"/>
      <c r="B988" s="10"/>
      <c r="C988" s="227"/>
      <c r="D988" s="10"/>
      <c r="E988" s="10"/>
      <c r="F988" s="10"/>
      <c r="G988" s="228"/>
      <c r="H988" s="229"/>
      <c r="I988" s="5"/>
      <c r="J988" s="10"/>
      <c r="K988" s="5"/>
      <c r="L988" s="5"/>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row>
    <row r="989" ht="15.75" customHeight="1">
      <c r="A989" s="10"/>
      <c r="B989" s="10"/>
      <c r="C989" s="227"/>
      <c r="D989" s="10"/>
      <c r="E989" s="10"/>
      <c r="F989" s="10"/>
      <c r="G989" s="228"/>
      <c r="H989" s="229"/>
      <c r="I989" s="5"/>
      <c r="J989" s="10"/>
      <c r="K989" s="5"/>
      <c r="L989" s="5"/>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row>
    <row r="990" ht="15.75" customHeight="1">
      <c r="A990" s="10"/>
      <c r="B990" s="10"/>
      <c r="C990" s="227"/>
      <c r="D990" s="10"/>
      <c r="E990" s="10"/>
      <c r="F990" s="10"/>
      <c r="G990" s="228"/>
      <c r="H990" s="229"/>
      <c r="I990" s="5"/>
      <c r="J990" s="10"/>
      <c r="K990" s="5"/>
      <c r="L990" s="5"/>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row>
    <row r="991" ht="15.75" customHeight="1">
      <c r="A991" s="10"/>
      <c r="B991" s="10"/>
      <c r="C991" s="227"/>
      <c r="D991" s="10"/>
      <c r="E991" s="10"/>
      <c r="F991" s="10"/>
      <c r="G991" s="228"/>
      <c r="H991" s="229"/>
      <c r="I991" s="5"/>
      <c r="J991" s="10"/>
      <c r="K991" s="5"/>
      <c r="L991" s="5"/>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row>
    <row r="992" ht="15.75" customHeight="1">
      <c r="A992" s="10"/>
      <c r="B992" s="10"/>
      <c r="C992" s="227"/>
      <c r="D992" s="10"/>
      <c r="E992" s="10"/>
      <c r="F992" s="10"/>
      <c r="G992" s="228"/>
      <c r="H992" s="229"/>
      <c r="I992" s="5"/>
      <c r="J992" s="10"/>
      <c r="K992" s="5"/>
      <c r="L992" s="5"/>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row>
    <row r="993" ht="15.75" customHeight="1">
      <c r="A993" s="10"/>
      <c r="B993" s="10"/>
      <c r="C993" s="227"/>
      <c r="D993" s="10"/>
      <c r="E993" s="10"/>
      <c r="F993" s="10"/>
      <c r="G993" s="228"/>
      <c r="H993" s="229"/>
      <c r="I993" s="5"/>
      <c r="J993" s="10"/>
      <c r="K993" s="5"/>
      <c r="L993" s="5"/>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row>
    <row r="994" ht="15.75" customHeight="1">
      <c r="A994" s="10"/>
      <c r="B994" s="10"/>
      <c r="C994" s="227"/>
      <c r="D994" s="10"/>
      <c r="E994" s="10"/>
      <c r="F994" s="10"/>
      <c r="G994" s="228"/>
      <c r="H994" s="229"/>
      <c r="I994" s="5"/>
      <c r="J994" s="10"/>
      <c r="K994" s="5"/>
      <c r="L994" s="5"/>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row>
    <row r="995" ht="15.75" customHeight="1">
      <c r="A995" s="10"/>
      <c r="B995" s="10"/>
      <c r="C995" s="227"/>
      <c r="D995" s="10"/>
      <c r="E995" s="10"/>
      <c r="F995" s="10"/>
      <c r="G995" s="228"/>
      <c r="H995" s="229"/>
      <c r="I995" s="5"/>
      <c r="J995" s="10"/>
      <c r="K995" s="5"/>
      <c r="L995" s="5"/>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row>
    <row r="996" ht="15.75" customHeight="1">
      <c r="A996" s="10"/>
      <c r="B996" s="10"/>
      <c r="C996" s="227"/>
      <c r="D996" s="10"/>
      <c r="E996" s="10"/>
      <c r="F996" s="10"/>
      <c r="G996" s="228"/>
      <c r="H996" s="229"/>
      <c r="I996" s="5"/>
      <c r="J996" s="10"/>
      <c r="K996" s="5"/>
      <c r="L996" s="5"/>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row>
    <row r="997" ht="15.75" customHeight="1">
      <c r="A997" s="10"/>
      <c r="B997" s="10"/>
      <c r="C997" s="227"/>
      <c r="D997" s="10"/>
      <c r="E997" s="10"/>
      <c r="F997" s="10"/>
      <c r="G997" s="228"/>
      <c r="H997" s="229"/>
      <c r="I997" s="5"/>
      <c r="J997" s="10"/>
      <c r="K997" s="5"/>
      <c r="L997" s="5"/>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row>
    <row r="998" ht="15.75" customHeight="1">
      <c r="A998" s="10"/>
      <c r="B998" s="10"/>
      <c r="C998" s="227"/>
      <c r="D998" s="10"/>
      <c r="E998" s="10"/>
      <c r="F998" s="10"/>
      <c r="G998" s="228"/>
      <c r="H998" s="229"/>
      <c r="I998" s="5"/>
      <c r="J998" s="10"/>
      <c r="K998" s="5"/>
      <c r="L998" s="5"/>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row>
    <row r="999" ht="15.75" customHeight="1">
      <c r="A999" s="10"/>
      <c r="B999" s="10"/>
      <c r="C999" s="227"/>
      <c r="D999" s="10"/>
      <c r="E999" s="10"/>
      <c r="F999" s="10"/>
      <c r="G999" s="228"/>
      <c r="H999" s="229"/>
      <c r="I999" s="5"/>
      <c r="J999" s="10"/>
      <c r="K999" s="5"/>
      <c r="L999" s="5"/>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row>
    <row r="1000" ht="15.75" customHeight="1">
      <c r="A1000" s="10"/>
      <c r="B1000" s="10"/>
      <c r="C1000" s="227"/>
      <c r="D1000" s="10"/>
      <c r="E1000" s="10"/>
      <c r="F1000" s="10"/>
      <c r="G1000" s="228"/>
      <c r="H1000" s="229"/>
      <c r="I1000" s="5"/>
      <c r="J1000" s="10"/>
      <c r="K1000" s="5"/>
      <c r="L1000" s="5"/>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row>
  </sheetData>
  <autoFilter ref="$E$1:$E$193"/>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38"/>
    <col customWidth="1" min="2" max="2" width="26.63"/>
    <col customWidth="1" min="3" max="3" width="24.25"/>
    <col customWidth="1" min="4" max="26" width="7.63"/>
  </cols>
  <sheetData>
    <row r="1">
      <c r="A1" s="1" t="s">
        <v>0</v>
      </c>
      <c r="B1" s="1" t="s">
        <v>2</v>
      </c>
      <c r="C1" s="5" t="s">
        <v>3</v>
      </c>
      <c r="D1" s="1" t="s">
        <v>13</v>
      </c>
      <c r="E1" s="1" t="s">
        <v>14</v>
      </c>
      <c r="F1" s="1" t="s">
        <v>15</v>
      </c>
      <c r="L1" s="1">
        <f>SUM(MicronOxford!K:K)</f>
        <v>7253</v>
      </c>
    </row>
    <row r="2">
      <c r="A2" s="1" t="str">
        <f>IF(MicronOxford!A2&gt;0,MicronOxford!A2,"")</f>
        <v/>
      </c>
      <c r="B2" s="1" t="str">
        <f>IF(MicronOxford!E2&gt;0,MicronOxford!E2,"")</f>
        <v/>
      </c>
      <c r="C2" s="5" t="str">
        <f>IF(MicronOxford!D2&gt;0,MicronOxford!D2,"")</f>
        <v/>
      </c>
      <c r="D2" s="1">
        <f>IF(ISBLANK(MicronOxford!H2), MicronOxford!G2, 0)</f>
        <v>0</v>
      </c>
      <c r="E2" s="1">
        <f>IF(MicronOxford!H2="EUR", MicronOxford!G2, 0)</f>
        <v>0</v>
      </c>
      <c r="F2" s="1">
        <f>IF(MicronOxford!H2="USD", MicronOxford!G2, 0)</f>
        <v>0</v>
      </c>
    </row>
    <row r="3">
      <c r="A3" s="1" t="str">
        <f>IF(MicronOxford!A3&gt;0,MicronOxford!A3,"")</f>
        <v/>
      </c>
      <c r="B3" s="1" t="str">
        <f>IF(MicronOxford!E3&gt;0,MicronOxford!E3,"")</f>
        <v/>
      </c>
      <c r="C3" s="5" t="str">
        <f>IF(MicronOxford!D3&gt;0,MicronOxford!D3,"")</f>
        <v/>
      </c>
      <c r="D3" s="1" t="str">
        <f>IF(ISBLANK(MicronOxford!H3), MicronOxford!G3, 0)</f>
        <v/>
      </c>
      <c r="E3" s="1">
        <f>IF(MicronOxford!H3="EUR", MicronOxford!G3, 0)</f>
        <v>0</v>
      </c>
      <c r="F3" s="1">
        <f>IF(MicronOxford!H3="USD", MicronOxford!G3, 0)</f>
        <v>0</v>
      </c>
    </row>
    <row r="4">
      <c r="A4" s="1" t="s">
        <v>24</v>
      </c>
      <c r="B4" s="1" t="str">
        <f t="shared" ref="B4:C4" si="1">IF(#REF!&gt;0,#REF!,"")</f>
        <v>#REF!</v>
      </c>
      <c r="C4" s="5" t="str">
        <f t="shared" si="1"/>
        <v>#REF!</v>
      </c>
      <c r="D4" s="1">
        <f>IF(ISBLANK(#REF!), #REF!, 0)</f>
        <v>0</v>
      </c>
      <c r="E4" s="1" t="str">
        <f>IF(#REF!="EUR", #REF!, 0)</f>
        <v>#REF!</v>
      </c>
      <c r="F4" s="1" t="str">
        <f>IF(#REF!="USD", #REF!, 0)</f>
        <v>#REF!</v>
      </c>
    </row>
    <row r="5">
      <c r="A5" s="1" t="str">
        <f>IF(MicronOxford!A5&gt;0,MicronOxford!A5,"")</f>
        <v>optomech</v>
      </c>
      <c r="B5" s="1" t="str">
        <f>IF(MicronOxford!E5&gt;0,MicronOxford!E5,"")</f>
        <v>Thorlabs</v>
      </c>
      <c r="C5" s="5" t="str">
        <f>IF(MicronOxford!D5&gt;0,MicronOxford!D5,"")</f>
        <v>Optical Breadboard 900 x 300 x 58mm M6/25mm/SPL 6mm top and bottom skin. Full Matrix both sides.</v>
      </c>
      <c r="D5" s="1">
        <f>IF(ISBLANK(MicronOxford!H5), MicronOxford!G5, 0)</f>
        <v>513.78</v>
      </c>
      <c r="E5" s="1">
        <f>IF(MicronOxford!H5="EUR", MicronOxford!G5, 0)</f>
        <v>0</v>
      </c>
      <c r="F5" s="1">
        <f>IF(MicronOxford!H5="USD", MicronOxford!G5, 0)</f>
        <v>0</v>
      </c>
    </row>
    <row r="6">
      <c r="A6" s="1" t="str">
        <f t="shared" ref="A6:C6" si="2">IF(#REF!&gt;0,#REF!,"")</f>
        <v>#REF!</v>
      </c>
      <c r="B6" s="1" t="str">
        <f t="shared" si="2"/>
        <v>#REF!</v>
      </c>
      <c r="C6" s="5" t="str">
        <f t="shared" si="2"/>
        <v>#REF!</v>
      </c>
      <c r="D6" s="1">
        <f>IF(ISBLANK(#REF!), #REF!, 0)</f>
        <v>0</v>
      </c>
      <c r="E6" s="1" t="str">
        <f>IF(#REF!="EUR", #REF!, 0)</f>
        <v>#REF!</v>
      </c>
      <c r="F6" s="1" t="str">
        <f>IF(#REF!="USD", #REF!, 0)</f>
        <v>#REF!</v>
      </c>
    </row>
    <row r="7">
      <c r="A7" s="1" t="str">
        <f>IF(MicronOxford!A7&gt;0,MicronOxford!A7,"")</f>
        <v>optomech - cavity</v>
      </c>
      <c r="B7" s="1" t="str">
        <f>IF(MicronOxford!E7&gt;0,MicronOxford!E7,"")</f>
        <v>Thorlabs</v>
      </c>
      <c r="C7" s="5" t="str">
        <f>IF(MicronOxford!D7&gt;0,MicronOxford!D7,"")</f>
        <v>High Precision Rotation Mount for Ø1/2" (12.5 mm) Optics, Metric</v>
      </c>
      <c r="D7" s="1">
        <f>IF(ISBLANK(MicronOxford!H7), MicronOxford!G7, 0)</f>
        <v>230.5</v>
      </c>
      <c r="E7" s="1">
        <f>IF(MicronOxford!H7="EUR", MicronOxford!G7, 0)</f>
        <v>0</v>
      </c>
      <c r="F7" s="1">
        <f>IF(MicronOxford!H7="USD", MicronOxford!G7, 0)</f>
        <v>0</v>
      </c>
    </row>
    <row r="8">
      <c r="A8" s="1" t="str">
        <f>IF(MicronOxford!A8&gt;0,MicronOxford!A8,"")</f>
        <v>optomech </v>
      </c>
      <c r="B8" s="1" t="str">
        <f>IF(MicronOxford!E8&gt;0,MicronOxford!E8,"")</f>
        <v>Newport</v>
      </c>
      <c r="C8" s="5" t="str">
        <f>IF(MicronOxford!D8&gt;0,MicronOxford!D8,"")</f>
        <v>Suprema Mirror Mount, 1.0 in. Diameter, 3 Locking Hex-Broach, Front Load, 8-32 (M4) CLR</v>
      </c>
      <c r="D8" s="1">
        <f>IF(ISBLANK(MicronOxford!H8), MicronOxford!G8, 0)</f>
        <v>1188</v>
      </c>
      <c r="E8" s="1">
        <f>IF(MicronOxford!H8="EUR", MicronOxford!G8, 0)</f>
        <v>0</v>
      </c>
      <c r="F8" s="1">
        <f>IF(MicronOxford!H8="USD", MicronOxford!G8, 0)</f>
        <v>0</v>
      </c>
    </row>
    <row r="9">
      <c r="A9" s="1" t="str">
        <f>IF(MicronOxford!A9&gt;0,MicronOxford!A9,"")</f>
        <v>optomech</v>
      </c>
      <c r="B9" s="1" t="str">
        <f>IF(MicronOxford!E9&gt;0,MicronOxford!E9,"")</f>
        <v>Thorlabs</v>
      </c>
      <c r="C9" s="5" t="str">
        <f>IF(MicronOxford!D9&gt;0,MicronOxford!D9,"")</f>
        <v>XY Translator with 100 TPI Drives, Metric</v>
      </c>
      <c r="D9" s="1" t="str">
        <f>IF(ISBLANK(MicronOxford!H9), MicronOxford!G9, 0)</f>
        <v/>
      </c>
      <c r="E9" s="1">
        <f>IF(MicronOxford!H9="EUR", MicronOxford!G9, 0)</f>
        <v>0</v>
      </c>
      <c r="F9" s="1">
        <f>IF(MicronOxford!H9="USD", MicronOxford!G9, 0)</f>
        <v>0</v>
      </c>
    </row>
    <row r="10">
      <c r="A10" s="1" t="str">
        <f>IF(MicronOxford!A10&gt;0,MicronOxford!A10,"")</f>
        <v>optomech</v>
      </c>
      <c r="B10" s="1" t="str">
        <f>IF(MicronOxford!E10&gt;0,MicronOxford!E10,"")</f>
        <v>Newport</v>
      </c>
      <c r="C10" s="5" t="str">
        <f>IF(MicronOxford!D10&gt;0,MicronOxford!D10,"")</f>
        <v>Precision Clear Edge Left Handed Mount, 1.0 in. Diameter, 3 Locking Allen-Keys</v>
      </c>
      <c r="D10" s="1">
        <f>IF(ISBLANK(MicronOxford!H10), MicronOxford!G10, 0)</f>
        <v>92</v>
      </c>
      <c r="E10" s="1">
        <f>IF(MicronOxford!H10="EUR", MicronOxford!G10, 0)</f>
        <v>0</v>
      </c>
      <c r="F10" s="1">
        <f>IF(MicronOxford!H10="USD", MicronOxford!G10, 0)</f>
        <v>0</v>
      </c>
    </row>
    <row r="11">
      <c r="A11" s="1" t="str">
        <f>IF(MicronOxford!A11&gt;0,MicronOxford!A11,"")</f>
        <v>optomech</v>
      </c>
      <c r="B11" s="1" t="str">
        <f>IF(MicronOxford!E11&gt;0,MicronOxford!E11,"")</f>
        <v>Newport</v>
      </c>
      <c r="C11" s="5" t="str">
        <f>IF(MicronOxford!D11&gt;0,MicronOxford!D11,"")</f>
        <v>Precision Clear Edge Mount, 1.0 in. Diameter, 3 Locking Allen-Key Adjustment</v>
      </c>
      <c r="D11" s="1">
        <f>IF(ISBLANK(MicronOxford!H11), MicronOxford!G11, 0)</f>
        <v>92</v>
      </c>
      <c r="E11" s="1">
        <f>IF(MicronOxford!H11="EUR", MicronOxford!G11, 0)</f>
        <v>0</v>
      </c>
      <c r="F11" s="1">
        <f>IF(MicronOxford!H11="USD", MicronOxford!G11, 0)</f>
        <v>0</v>
      </c>
    </row>
    <row r="12">
      <c r="A12" s="1" t="str">
        <f>IF(MicronOxford!A12&gt;0,MicronOxford!A12,"")</f>
        <v>optomech</v>
      </c>
      <c r="B12" s="1" t="str">
        <f>IF(MicronOxford!E12&gt;0,MicronOxford!E12,"")</f>
        <v>Thorlabs</v>
      </c>
      <c r="C12" s="5" t="str">
        <f>IF(MicronOxford!D12&gt;0,MicronOxford!D12,"")</f>
        <v>Metric, Lens Mount for Ø1" Optics, Retaining Ring Included</v>
      </c>
      <c r="D12" s="1">
        <f>IF(ISBLANK(MicronOxford!H12), MicronOxford!G12, 0)</f>
        <v>65.82</v>
      </c>
      <c r="E12" s="1">
        <f>IF(MicronOxford!H12="EUR", MicronOxford!G12, 0)</f>
        <v>0</v>
      </c>
      <c r="F12" s="1">
        <f>IF(MicronOxford!H12="USD", MicronOxford!G12, 0)</f>
        <v>0</v>
      </c>
    </row>
    <row r="13">
      <c r="A13" s="1" t="str">
        <f>IF(MicronOxford!A13&gt;0,MicronOxford!A13,"")</f>
        <v>optomech</v>
      </c>
      <c r="B13" s="1" t="str">
        <f>IF(MicronOxford!E13&gt;0,MicronOxford!E13,"")</f>
        <v>Newfocus</v>
      </c>
      <c r="C13" s="5" t="str">
        <f>IF(MicronOxford!D13&gt;0,MicronOxford!D13,"")</f>
        <v>Pint-Sized Prism Mount, 0.25 to 1.00 in., ±3.5 °, M4</v>
      </c>
      <c r="D13" s="1">
        <f>IF(ISBLANK(MicronOxford!H13), MicronOxford!G13, 0)</f>
        <v>256</v>
      </c>
      <c r="E13" s="1">
        <f>IF(MicronOxford!H13="EUR", MicronOxford!G13, 0)</f>
        <v>0</v>
      </c>
      <c r="F13" s="1">
        <f>IF(MicronOxford!H13="USD", MicronOxford!G13, 0)</f>
        <v>0</v>
      </c>
    </row>
    <row r="14">
      <c r="A14" s="1" t="str">
        <f>IF(MicronOxford!A14&gt;0,MicronOxford!A14,"")</f>
        <v>optomech</v>
      </c>
      <c r="B14" s="1" t="str">
        <f>IF(MicronOxford!E14&gt;0,MicronOxford!E14,"")</f>
        <v>Newport</v>
      </c>
      <c r="C14" s="5" t="str">
        <f>IF(MicronOxford!D14&gt;0,MicronOxford!D14,"")</f>
        <v/>
      </c>
      <c r="D14" s="1">
        <f>IF(ISBLANK(MicronOxford!H14), MicronOxford!G14, 0)</f>
        <v>107</v>
      </c>
      <c r="E14" s="1">
        <f>IF(MicronOxford!H14="EUR", MicronOxford!G14, 0)</f>
        <v>0</v>
      </c>
      <c r="F14" s="1">
        <f>IF(MicronOxford!H14="USD", MicronOxford!G14, 0)</f>
        <v>0</v>
      </c>
    </row>
    <row r="15">
      <c r="A15" s="1" t="str">
        <f>IF(MicronOxford!A15&gt;0,MicronOxford!A15,"")</f>
        <v>optomech</v>
      </c>
      <c r="B15" s="1" t="str">
        <f>IF(MicronOxford!E15&gt;0,MicronOxford!E15,"")</f>
        <v>Edmund Optics</v>
      </c>
      <c r="C15" s="5" t="str">
        <f>IF(MicronOxford!D15&gt;0,MicronOxford!D15,"")</f>
        <v>Optic Mount, 40.0mm Optic Diameter </v>
      </c>
      <c r="D15" s="1">
        <f>IF(ISBLANK(MicronOxford!H15), MicronOxford!G15, 0)</f>
        <v>42.5</v>
      </c>
      <c r="E15" s="1">
        <f>IF(MicronOxford!H15="EUR", MicronOxford!G15, 0)</f>
        <v>0</v>
      </c>
      <c r="F15" s="1">
        <f>IF(MicronOxford!H15="USD", MicronOxford!G15, 0)</f>
        <v>0</v>
      </c>
    </row>
    <row r="16">
      <c r="A16" s="1" t="str">
        <f>IF(MicronOxford!A16&gt;0,MicronOxford!A16,"")</f>
        <v>optomech</v>
      </c>
      <c r="B16" s="1" t="str">
        <f>IF(MicronOxford!E16&gt;0,MicronOxford!E16,"")</f>
        <v>Edmund Optics</v>
      </c>
      <c r="C16" s="5" t="str">
        <f>IF(MicronOxford!D16&gt;0,MicronOxford!D16,"")</f>
        <v>Optic Mount, 25.0mm Optic Diameter </v>
      </c>
      <c r="D16" s="1">
        <f>IF(ISBLANK(MicronOxford!H16), MicronOxford!G16, 0)</f>
        <v>36.13</v>
      </c>
      <c r="E16" s="1">
        <f>IF(MicronOxford!H16="EUR", MicronOxford!G16, 0)</f>
        <v>0</v>
      </c>
      <c r="F16" s="1">
        <f>IF(MicronOxford!H16="USD", MicronOxford!G16, 0)</f>
        <v>0</v>
      </c>
    </row>
    <row r="17">
      <c r="A17" s="1" t="str">
        <f>IF(MicronOxford!A17&gt;0,MicronOxford!A17,"")</f>
        <v>optomech</v>
      </c>
      <c r="B17" s="1" t="str">
        <f>IF(MicronOxford!E17&gt;0,MicronOxford!E17,"")</f>
        <v>Newport</v>
      </c>
      <c r="C17" s="5" t="str">
        <f>IF(MicronOxford!D17&gt;0,MicronOxford!D17,"")</f>
        <v>XYZ θXθY Lens Positioner, 2.0 in. (50.8 mm) Diameter</v>
      </c>
      <c r="D17" s="1">
        <f>IF(ISBLANK(MicronOxford!H17), MicronOxford!G17, 0)</f>
        <v>1132</v>
      </c>
      <c r="E17" s="1">
        <f>IF(MicronOxford!H17="EUR", MicronOxford!G17, 0)</f>
        <v>0</v>
      </c>
      <c r="F17" s="1">
        <f>IF(MicronOxford!H17="USD", MicronOxford!G17, 0)</f>
        <v>0</v>
      </c>
    </row>
    <row r="18">
      <c r="A18" s="1" t="str">
        <f>IF(MicronOxford!A18&gt;0,MicronOxford!A18,"")</f>
        <v>optomech</v>
      </c>
      <c r="B18" s="1" t="str">
        <f>IF(MicronOxford!E18&gt;0,MicronOxford!E18,"")</f>
        <v>Thorlabs</v>
      </c>
      <c r="C18" s="5" t="str">
        <f>IF(MicronOxford!D18&gt;0,MicronOxford!D18,"")</f>
        <v>Complete 25 mm x 25 mm Kinematic Base</v>
      </c>
      <c r="D18" s="1" t="str">
        <f>IF(ISBLANK(MicronOxford!H18), MicronOxford!G18, 0)</f>
        <v/>
      </c>
      <c r="E18" s="1">
        <f>IF(MicronOxford!H18="EUR", MicronOxford!G18, 0)</f>
        <v>0</v>
      </c>
      <c r="F18" s="1">
        <f>IF(MicronOxford!H18="USD", MicronOxford!G18, 0)</f>
        <v>0</v>
      </c>
    </row>
    <row r="19">
      <c r="A19" s="1" t="str">
        <f>IF(MicronOxford!A19&gt;0,MicronOxford!A19,"")</f>
        <v>optomech</v>
      </c>
      <c r="B19" s="1" t="str">
        <f>IF(MicronOxford!E19&gt;0,MicronOxford!E19,"")</f>
        <v>Thorlabs</v>
      </c>
      <c r="C19" s="5" t="str">
        <f>IF(MicronOxford!D19&gt;0,MicronOxford!D19,"")</f>
        <v>Rail Carrier, 1" x 1", 1/4" (M6) Counterbored Mounting Hole</v>
      </c>
      <c r="D19" s="1">
        <f>IF(ISBLANK(MicronOxford!H19), MicronOxford!G19, 0)</f>
        <v>17.93</v>
      </c>
      <c r="E19" s="1">
        <f>IF(MicronOxford!H19="EUR", MicronOxford!G19, 0)</f>
        <v>0</v>
      </c>
      <c r="F19" s="1">
        <f>IF(MicronOxford!H19="USD", MicronOxford!G19, 0)</f>
        <v>0</v>
      </c>
    </row>
    <row r="20">
      <c r="A20" s="1" t="str">
        <f>IF(MicronOxford!A20&gt;0,MicronOxford!A20,"")</f>
        <v>optomech</v>
      </c>
      <c r="B20" s="1" t="str">
        <f>IF(MicronOxford!E20&gt;0,MicronOxford!E20,"")</f>
        <v>Thorlabs</v>
      </c>
      <c r="C20" s="5" t="str">
        <f>IF(MicronOxford!D20&gt;0,MicronOxford!D20,"")</f>
        <v>Dovetail Optical Rail, 300 mm, Metric</v>
      </c>
      <c r="D20" s="1">
        <f>IF(ISBLANK(MicronOxford!H20), MicronOxford!G20, 0)</f>
        <v>52.66</v>
      </c>
      <c r="E20" s="1">
        <f>IF(MicronOxford!H20="EUR", MicronOxford!G20, 0)</f>
        <v>0</v>
      </c>
      <c r="F20" s="1">
        <f>IF(MicronOxford!H20="USD", MicronOxford!G20, 0)</f>
        <v>0</v>
      </c>
    </row>
    <row r="21" ht="15.75" customHeight="1">
      <c r="A21" s="1" t="str">
        <f>IF(MicronOxford!A21&gt;0,MicronOxford!A21,"")</f>
        <v>optomech</v>
      </c>
      <c r="B21" s="1" t="str">
        <f>IF(MicronOxford!E21&gt;0,MicronOxford!E21,"")</f>
        <v>Thorlabs</v>
      </c>
      <c r="C21" s="5" t="str">
        <f>IF(MicronOxford!D21&gt;0,MicronOxford!D21,"")</f>
        <v>Dovetail Optical Rail, 600 mm, Metric</v>
      </c>
      <c r="D21" s="1">
        <f>IF(ISBLANK(MicronOxford!H21), MicronOxford!G21, 0)</f>
        <v>103.72</v>
      </c>
      <c r="E21" s="1">
        <f>IF(MicronOxford!H21="EUR", MicronOxford!G21, 0)</f>
        <v>0</v>
      </c>
      <c r="F21" s="1">
        <f>IF(MicronOxford!H21="USD", MicronOxford!G21, 0)</f>
        <v>0</v>
      </c>
    </row>
    <row r="22" ht="15.75" customHeight="1">
      <c r="A22" s="1" t="str">
        <f>IF(MicronOxford!A23&gt;0,MicronOxford!A23,"")</f>
        <v>shutter</v>
      </c>
      <c r="B22" s="1" t="str">
        <f>IF(MicronOxford!E23&gt;0,MicronOxford!E23,"")</f>
        <v>CVI Melles Griot</v>
      </c>
      <c r="C22" s="5" t="str">
        <f>IF(MicronOxford!D23&gt;0,MicronOxford!D23,"")</f>
        <v>Cavity Bi-Stable Shutter</v>
      </c>
      <c r="D22" s="1">
        <f>IF(ISBLANK(MicronOxford!H23), MicronOxford!G23, 0)</f>
        <v>1060</v>
      </c>
      <c r="E22" s="1">
        <f>IF(MicronOxford!H23="EUR", MicronOxford!G23, 0)</f>
        <v>0</v>
      </c>
      <c r="F22" s="1">
        <f>IF(MicronOxford!H23="USD", MicronOxford!G23, 0)</f>
        <v>0</v>
      </c>
    </row>
    <row r="23" ht="15.75" customHeight="1">
      <c r="A23" s="1" t="str">
        <f>IF(MicronOxford!A24&gt;0,MicronOxford!A24,"")</f>
        <v>optomech</v>
      </c>
      <c r="B23" s="1" t="str">
        <f>IF(MicronOxford!E24&gt;0,MicronOxford!E24,"")</f>
        <v>Newport</v>
      </c>
      <c r="C23" s="5" t="str">
        <f>IF(MicronOxford!D24&gt;0,MicronOxford!D24,"")</f>
        <v>Upper Goniometeric Stage, 40 x 40 x 20mm, ±5° Travel, Metric</v>
      </c>
      <c r="D23" s="1">
        <f>IF(ISBLANK(MicronOxford!H24), MicronOxford!G24, 0)</f>
        <v>158</v>
      </c>
      <c r="E23" s="1">
        <f>IF(MicronOxford!H24="EUR", MicronOxford!G24, 0)</f>
        <v>0</v>
      </c>
      <c r="F23" s="1">
        <f>IF(MicronOxford!H24="USD", MicronOxford!G24, 0)</f>
        <v>0</v>
      </c>
    </row>
    <row r="24" ht="15.75" customHeight="1">
      <c r="A24" s="1" t="str">
        <f>IF(MicronOxford!A25&gt;0,MicronOxford!A25,"")</f>
        <v>optomech</v>
      </c>
      <c r="B24" s="1" t="str">
        <f>IF(MicronOxford!E25&gt;0,MicronOxford!E25,"")</f>
        <v>Newport</v>
      </c>
      <c r="C24" s="5" t="str">
        <f>IF(MicronOxford!D25&gt;0,MicronOxford!D25,"")</f>
        <v>Aperture Platform Rotation Stage, 65 mm, 10° Fine, Metric</v>
      </c>
      <c r="D24" s="1">
        <f>IF(ISBLANK(MicronOxford!H25), MicronOxford!G25, 0)</f>
        <v>305</v>
      </c>
      <c r="E24" s="1">
        <f>IF(MicronOxford!H25="EUR", MicronOxford!G25, 0)</f>
        <v>0</v>
      </c>
      <c r="F24" s="1">
        <f>IF(MicronOxford!H25="USD", MicronOxford!G25, 0)</f>
        <v>0</v>
      </c>
    </row>
    <row r="25" ht="15.75" customHeight="1">
      <c r="A25" s="1" t="str">
        <f>IF(MicronOxford!A26&gt;0,MicronOxford!A26,"")</f>
        <v>actuators</v>
      </c>
      <c r="B25" s="1" t="str">
        <f>IF(MicronOxford!E26&gt;0,MicronOxford!E26,"")</f>
        <v>Newport</v>
      </c>
      <c r="C25" s="5" t="str">
        <f>IF(MicronOxford!D26&gt;0,MicronOxford!D26,"")</f>
        <v>Miniature Motorized Actuator, 12 mm Travel, DC Servo motor</v>
      </c>
      <c r="D25" s="1">
        <f>IF(ISBLANK(MicronOxford!H26), MicronOxford!G26, 0)</f>
        <v>880</v>
      </c>
      <c r="E25" s="1">
        <f>IF(MicronOxford!H26="EUR", MicronOxford!G26, 0)</f>
        <v>0</v>
      </c>
      <c r="F25" s="1">
        <f>IF(MicronOxford!H26="USD", MicronOxford!G26, 0)</f>
        <v>0</v>
      </c>
    </row>
    <row r="26" ht="15.75" customHeight="1">
      <c r="A26" s="1" t="str">
        <f>IF(MicronOxford!A27&gt;0,MicronOxford!A27,"")</f>
        <v>optomech</v>
      </c>
      <c r="B26" s="1" t="str">
        <f>IF(MicronOxford!E27&gt;0,MicronOxford!E27,"")</f>
        <v>Owis</v>
      </c>
      <c r="C26" s="5" t="str">
        <f>IF(MicronOxford!D27&gt;0,MicronOxford!D27,"")</f>
        <v>12 mm Rectangular Aperture</v>
      </c>
      <c r="D26" s="1">
        <f>IF(ISBLANK(MicronOxford!H27), MicronOxford!G27, 0)</f>
        <v>726</v>
      </c>
      <c r="E26" s="1">
        <f>IF(MicronOxford!H27="EUR", MicronOxford!G27, 0)</f>
        <v>0</v>
      </c>
      <c r="F26" s="1">
        <f>IF(MicronOxford!H27="USD", MicronOxford!G27, 0)</f>
        <v>0</v>
      </c>
    </row>
    <row r="27" ht="15.75" customHeight="1">
      <c r="A27" s="1" t="str">
        <f>IF(MicronOxford!A28&gt;0,MicronOxford!A28,"")</f>
        <v>optomech</v>
      </c>
      <c r="B27" s="1" t="str">
        <f>IF(MicronOxford!E28&gt;0,MicronOxford!E28,"")</f>
        <v>Owis</v>
      </c>
      <c r="C27" s="5" t="str">
        <f>IF(MicronOxford!D28&gt;0,MicronOxford!D28,"")</f>
        <v>2 Inch Flip Mount</v>
      </c>
      <c r="D27" s="1">
        <f>IF(ISBLANK(MicronOxford!H28), MicronOxford!G28, 0)</f>
        <v>717</v>
      </c>
      <c r="E27" s="1">
        <f>IF(MicronOxford!H28="EUR", MicronOxford!G28, 0)</f>
        <v>0</v>
      </c>
      <c r="F27" s="1">
        <f>IF(MicronOxford!H28="USD", MicronOxford!G28, 0)</f>
        <v>0</v>
      </c>
    </row>
    <row r="28" ht="15.75" customHeight="1">
      <c r="A28" s="1" t="str">
        <f>IF(MicronOxford!A29&gt;0,MicronOxford!A29,"")</f>
        <v/>
      </c>
      <c r="B28" s="1" t="str">
        <f>IF(MicronOxford!E29&gt;0,MicronOxford!E29,"")</f>
        <v/>
      </c>
      <c r="C28" s="5" t="str">
        <f>IF(MicronOxford!D29&gt;0,MicronOxford!D29,"")</f>
        <v/>
      </c>
      <c r="D28" s="1" t="str">
        <f>IF(ISBLANK(MicronOxford!H29), MicronOxford!G29, 0)</f>
        <v/>
      </c>
      <c r="E28" s="1">
        <f>IF(MicronOxford!H29="EUR", MicronOxford!G29, 0)</f>
        <v>0</v>
      </c>
      <c r="F28" s="1">
        <f>IF(MicronOxford!H29="USD", MicronOxford!G29, 0)</f>
        <v>0</v>
      </c>
    </row>
    <row r="29" ht="15.75" customHeight="1">
      <c r="A29" s="1" t="str">
        <f>IF(MicronOxford!A30&gt;0,MicronOxford!A30,"")</f>
        <v>custom</v>
      </c>
      <c r="B29" s="1" t="str">
        <f>IF(MicronOxford!E30&gt;0,MicronOxford!E30,"")</f>
        <v>Custom/Shop</v>
      </c>
      <c r="C29" s="5" t="str">
        <f>IF(MicronOxford!D30&gt;0,MicronOxford!D30,"")</f>
        <v>BS2/lens mount (replaces FAB-P0038)</v>
      </c>
      <c r="D29" s="1">
        <f>IF(ISBLANK(MicronOxford!H30), MicronOxford!G30, 0)</f>
        <v>149.8</v>
      </c>
      <c r="E29" s="1">
        <f>IF(MicronOxford!H30="EUR", MicronOxford!G30, 0)</f>
        <v>0</v>
      </c>
      <c r="F29" s="1">
        <f>IF(MicronOxford!H30="USD", MicronOxford!G30, 0)</f>
        <v>0</v>
      </c>
    </row>
    <row r="30" ht="15.75" customHeight="1">
      <c r="A30" s="1" t="str">
        <f>IF(MicronOxford!A31&gt;0,MicronOxford!A31,"")</f>
        <v>custom</v>
      </c>
      <c r="B30" s="1" t="str">
        <f>IF(MicronOxford!E31&gt;0,MicronOxford!E31,"")</f>
        <v>Custom/Shop</v>
      </c>
      <c r="C30" s="5" t="str">
        <f>IF(MicronOxford!D31&gt;0,MicronOxford!D31,"")</f>
        <v>Vertical mount for LMR/1</v>
      </c>
      <c r="D30" s="1">
        <f>IF(ISBLANK(MicronOxford!H31), MicronOxford!G31, 0)</f>
        <v>708.82</v>
      </c>
      <c r="E30" s="1">
        <f>IF(MicronOxford!H31="EUR", MicronOxford!G31, 0)</f>
        <v>0</v>
      </c>
      <c r="F30" s="1">
        <f>IF(MicronOxford!H31="USD", MicronOxford!G31, 0)</f>
        <v>0</v>
      </c>
    </row>
    <row r="31" ht="15.75" customHeight="1">
      <c r="A31" s="1" t="str">
        <f>IF(MicronOxford!A32&gt;0,MicronOxford!A32,"")</f>
        <v>custom</v>
      </c>
      <c r="B31" s="1" t="str">
        <f>IF(MicronOxford!E32&gt;0,MicronOxford!E32,"")</f>
        <v>Custom/Shop</v>
      </c>
      <c r="C31" s="5" t="str">
        <f>IF(MicronOxford!D32&gt;0,MicronOxford!D32,"")</f>
        <v>Wedge base plate upper (repl. FAB-P0047)</v>
      </c>
      <c r="D31" s="1">
        <f>IF(ISBLANK(MicronOxford!H32), MicronOxford!G32, 0)</f>
        <v>97</v>
      </c>
      <c r="E31" s="1">
        <f>IF(MicronOxford!H32="EUR", MicronOxford!G32, 0)</f>
        <v>0</v>
      </c>
      <c r="F31" s="1">
        <f>IF(MicronOxford!H32="USD", MicronOxford!G32, 0)</f>
        <v>0</v>
      </c>
    </row>
    <row r="32" ht="15.75" customHeight="1">
      <c r="A32" s="1" t="str">
        <f>IF(MicronOxford!A33&gt;0,MicronOxford!A33,"")</f>
        <v>custom</v>
      </c>
      <c r="B32" s="1" t="str">
        <f>IF(MicronOxford!E33&gt;0,MicronOxford!E33,"")</f>
        <v>Custom/Shop</v>
      </c>
      <c r="C32" s="5" t="str">
        <f>IF(MicronOxford!D33&gt;0,MicronOxford!D33,"")</f>
        <v>Wedge base plate lower (repl. FAB-P0048)</v>
      </c>
      <c r="D32" s="1">
        <f>IF(ISBLANK(MicronOxford!H33), MicronOxford!G33, 0)</f>
        <v>97</v>
      </c>
      <c r="E32" s="1">
        <f>IF(MicronOxford!H33="EUR", MicronOxford!G33, 0)</f>
        <v>0</v>
      </c>
      <c r="F32" s="1">
        <f>IF(MicronOxford!H33="USD", MicronOxford!G33, 0)</f>
        <v>0</v>
      </c>
    </row>
    <row r="33" ht="15.75" customHeight="1">
      <c r="A33" s="1" t="str">
        <f>IF(MicronOxford!A34&gt;0,MicronOxford!A34,"")</f>
        <v>custom</v>
      </c>
      <c r="B33" s="1" t="str">
        <f>IF(MicronOxford!E34&gt;0,MicronOxford!E34,"")</f>
        <v>Custom/Shop</v>
      </c>
      <c r="C33" s="5" t="str">
        <f>IF(MicronOxford!D34&gt;0,MicronOxford!D34,"")</f>
        <v>Goniometer spacer (repl. FAB-CAM004)</v>
      </c>
      <c r="D33" s="1">
        <f>IF(ISBLANK(MicronOxford!H34), MicronOxford!G34, 0)</f>
        <v>91.5</v>
      </c>
      <c r="E33" s="1">
        <f>IF(MicronOxford!H34="EUR", MicronOxford!G34, 0)</f>
        <v>0</v>
      </c>
      <c r="F33" s="1">
        <f>IF(MicronOxford!H34="USD", MicronOxford!G34, 0)</f>
        <v>0</v>
      </c>
    </row>
    <row r="34" ht="15.75" customHeight="1">
      <c r="A34" s="1" t="str">
        <f>IF(MicronOxford!A35&gt;0,MicronOxford!A35,"")</f>
        <v>custom</v>
      </c>
      <c r="B34" s="1" t="str">
        <f>IF(MicronOxford!E35&gt;0,MicronOxford!E35,"")</f>
        <v>Custom/Shop</v>
      </c>
      <c r="C34" s="5" t="str">
        <f>IF(MicronOxford!D35&gt;0,MicronOxford!D35,"")</f>
        <v>Goniometer cube holder (repl. FAB-CAM003)</v>
      </c>
      <c r="D34" s="1">
        <f>IF(ISBLANK(MicronOxford!H35), MicronOxford!G35, 0)</f>
        <v>120</v>
      </c>
      <c r="E34" s="1">
        <f>IF(MicronOxford!H35="EUR", MicronOxford!G35, 0)</f>
        <v>0</v>
      </c>
      <c r="F34" s="1">
        <f>IF(MicronOxford!H35="USD", MicronOxford!G35, 0)</f>
        <v>0</v>
      </c>
    </row>
    <row r="35" ht="15.75" customHeight="1">
      <c r="A35" s="1" t="str">
        <f>IF(MicronOxford!A36&gt;0,MicronOxford!A36,"")</f>
        <v>custom</v>
      </c>
      <c r="B35" s="1" t="str">
        <f>IF(MicronOxford!E36&gt;0,MicronOxford!E36,"")</f>
        <v>Custom/Shop</v>
      </c>
      <c r="C35" s="5" t="str">
        <f>IF(MicronOxford!D36&gt;0,MicronOxford!D36,"")</f>
        <v>40mm lens mount lower (FAB-P0044 variant)</v>
      </c>
      <c r="D35" s="1">
        <f>IF(ISBLANK(MicronOxford!H36), MicronOxford!G36, 0)</f>
        <v>121</v>
      </c>
      <c r="E35" s="1">
        <f>IF(MicronOxford!H36="EUR", MicronOxford!G36, 0)</f>
        <v>0</v>
      </c>
      <c r="F35" s="1">
        <f>IF(MicronOxford!H36="USD", MicronOxford!G36, 0)</f>
        <v>0</v>
      </c>
    </row>
    <row r="36" ht="15.75" customHeight="1">
      <c r="A36" s="1" t="str">
        <f>IF(MicronOxford!A37&gt;0,MicronOxford!A37,"")</f>
        <v>custom</v>
      </c>
      <c r="B36" s="1" t="str">
        <f>IF(MicronOxford!E37&gt;0,MicronOxford!E37,"")</f>
        <v>Custom/Shop</v>
      </c>
      <c r="C36" s="5" t="str">
        <f>IF(MicronOxford!D37&gt;0,MicronOxford!D37,"")</f>
        <v>Wedge support (mirror of FAB-P0051)</v>
      </c>
      <c r="D36" s="1">
        <f>IF(ISBLANK(MicronOxford!H37), MicronOxford!G37, 0)</f>
        <v>131</v>
      </c>
      <c r="E36" s="1">
        <f>IF(MicronOxford!H37="EUR", MicronOxford!G37, 0)</f>
        <v>0</v>
      </c>
      <c r="F36" s="1">
        <f>IF(MicronOxford!H37="USD", MicronOxford!G37, 0)</f>
        <v>0</v>
      </c>
    </row>
    <row r="37" ht="15.75" customHeight="1">
      <c r="A37" s="1" t="str">
        <f>IF(MicronOxford!A38&gt;0,MicronOxford!A38,"")</f>
        <v>custom</v>
      </c>
      <c r="B37" s="1" t="str">
        <f>IF(MicronOxford!E38&gt;0,MicronOxford!E38,"")</f>
        <v>Custom/Shop</v>
      </c>
      <c r="C37" s="5" t="str">
        <f>IF(MicronOxford!D38&gt;0,MicronOxford!D38,"")</f>
        <v>Overview mirror flip mount (repl. FAB-CAM002)</v>
      </c>
      <c r="D37" s="1">
        <f>IF(ISBLANK(MicronOxford!H38), MicronOxford!G38, 0)</f>
        <v>170.5</v>
      </c>
      <c r="E37" s="1">
        <f>IF(MicronOxford!H38="EUR", MicronOxford!G38, 0)</f>
        <v>0</v>
      </c>
      <c r="F37" s="1">
        <f>IF(MicronOxford!H38="USD", MicronOxford!G38, 0)</f>
        <v>0</v>
      </c>
    </row>
    <row r="38" ht="15.75" customHeight="1">
      <c r="A38" s="1" t="str">
        <f>IF(MicronOxford!A39&gt;0,MicronOxford!A39,"")</f>
        <v>custom</v>
      </c>
      <c r="B38" s="1" t="str">
        <f>IF(MicronOxford!E39&gt;0,MicronOxford!E39,"")</f>
        <v>Custom/Shop</v>
      </c>
      <c r="C38" s="5" t="str">
        <f>IF(MicronOxford!D39&gt;0,MicronOxford!D39,"")</f>
        <v>Alignment tool</v>
      </c>
      <c r="D38" s="1" t="str">
        <f>IF(ISBLANK(MicronOxford!H39), MicronOxford!G39, 0)</f>
        <v/>
      </c>
      <c r="E38" s="1">
        <f>IF(MicronOxford!H39="EUR", MicronOxford!G39, 0)</f>
        <v>0</v>
      </c>
      <c r="F38" s="1">
        <f>IF(MicronOxford!H39="USD", MicronOxford!G39, 0)</f>
        <v>0</v>
      </c>
    </row>
    <row r="39" ht="15.75" customHeight="1">
      <c r="A39" s="1" t="str">
        <f>IF(MicronOxford!A40&gt;0,MicronOxford!A40,"")</f>
        <v>custom</v>
      </c>
      <c r="B39" s="1" t="str">
        <f>IF(MicronOxford!E40&gt;0,MicronOxford!E40,"")</f>
        <v>Custom/Shop</v>
      </c>
      <c r="C39" s="5" t="str">
        <f>IF(MicronOxford!D40&gt;0,MicronOxford!D40,"")</f>
        <v>Module 1 plate</v>
      </c>
      <c r="D39" s="1">
        <f>IF(ISBLANK(MicronOxford!H40), MicronOxford!G40, 0)</f>
        <v>649.45</v>
      </c>
      <c r="E39" s="1">
        <f>IF(MicronOxford!H40="EUR", MicronOxford!G40, 0)</f>
        <v>0</v>
      </c>
      <c r="F39" s="1">
        <f>IF(MicronOxford!H40="USD", MicronOxford!G40, 0)</f>
        <v>0</v>
      </c>
    </row>
    <row r="40" ht="15.75" customHeight="1">
      <c r="A40" s="1" t="str">
        <f>IF(MicronOxford!A41&gt;0,MicronOxford!A41,"")</f>
        <v>custom</v>
      </c>
      <c r="B40" s="1" t="str">
        <f>IF(MicronOxford!E41&gt;0,MicronOxford!E41,"")</f>
        <v>Custom/Shop</v>
      </c>
      <c r="C40" s="5" t="str">
        <f>IF(MicronOxford!D41&gt;0,MicronOxford!D41,"")</f>
        <v>Module 2 plate</v>
      </c>
      <c r="D40" s="1">
        <f>IF(ISBLANK(MicronOxford!H41), MicronOxford!G41, 0)</f>
        <v>682.85</v>
      </c>
      <c r="E40" s="1">
        <f>IF(MicronOxford!H41="EUR", MicronOxford!G41, 0)</f>
        <v>0</v>
      </c>
      <c r="F40" s="1">
        <f>IF(MicronOxford!H41="USD", MicronOxford!G41, 0)</f>
        <v>0</v>
      </c>
    </row>
    <row r="41" ht="15.75" customHeight="1">
      <c r="A41" s="1" t="str">
        <f>IF(MicronOxford!A42&gt;0,MicronOxford!A42,"")</f>
        <v>custom</v>
      </c>
      <c r="B41" s="1" t="str">
        <f>IF(MicronOxford!E42&gt;0,MicronOxford!E42,"")</f>
        <v>Custom/Shop</v>
      </c>
      <c r="C41" s="5" t="str">
        <f>IF(MicronOxford!D42&gt;0,MicronOxford!D42,"")</f>
        <v>Module 3 plate</v>
      </c>
      <c r="D41" s="1">
        <f>IF(ISBLANK(MicronOxford!H42), MicronOxford!G42, 0)</f>
        <v>686.85</v>
      </c>
      <c r="E41" s="1">
        <f>IF(MicronOxford!H42="EUR", MicronOxford!G42, 0)</f>
        <v>0</v>
      </c>
      <c r="F41" s="1">
        <f>IF(MicronOxford!H42="USD", MicronOxford!G42, 0)</f>
        <v>0</v>
      </c>
    </row>
    <row r="42" ht="15.75" customHeight="1">
      <c r="A42" s="1" t="str">
        <f>IF(MicronOxford!A43&gt;0,MicronOxford!A43,"")</f>
        <v>custom</v>
      </c>
      <c r="B42" s="1" t="str">
        <f>IF(MicronOxford!E43&gt;0,MicronOxford!E43,"")</f>
        <v>Custom/Shop</v>
      </c>
      <c r="C42" s="5" t="str">
        <f>IF(MicronOxford!D43&gt;0,MicronOxford!D43,"")</f>
        <v>Module 4 plate</v>
      </c>
      <c r="D42" s="1">
        <f>IF(ISBLANK(MicronOxford!H43), MicronOxford!G43, 0)</f>
        <v>638.85</v>
      </c>
      <c r="E42" s="1">
        <f>IF(MicronOxford!H43="EUR", MicronOxford!G43, 0)</f>
        <v>0</v>
      </c>
      <c r="F42" s="1">
        <f>IF(MicronOxford!H43="USD", MicronOxford!G43, 0)</f>
        <v>0</v>
      </c>
    </row>
    <row r="43" ht="15.75" customHeight="1">
      <c r="A43" s="1" t="str">
        <f>IF(MicronOxford!A44&gt;0,MicronOxford!A44,"")</f>
        <v>custom</v>
      </c>
      <c r="B43" s="1" t="str">
        <f>IF(MicronOxford!E44&gt;0,MicronOxford!E44,"")</f>
        <v>Custom/Shop</v>
      </c>
      <c r="C43" s="5" t="str">
        <f>IF(MicronOxford!D44&gt;0,MicronOxford!D44,"")</f>
        <v>15mm lens holder with glue holes</v>
      </c>
      <c r="D43" s="1">
        <f>IF(ISBLANK(MicronOxford!H44), MicronOxford!G44, 0)</f>
        <v>281.6</v>
      </c>
      <c r="E43" s="1">
        <f>IF(MicronOxford!H44="EUR", MicronOxford!G44, 0)</f>
        <v>0</v>
      </c>
      <c r="F43" s="1">
        <f>IF(MicronOxford!H44="USD", MicronOxford!G44, 0)</f>
        <v>0</v>
      </c>
    </row>
    <row r="44" ht="15.75" customHeight="1">
      <c r="A44" s="1" t="str">
        <f>IF(MicronOxford!A45&gt;0,MicronOxford!A45,"")</f>
        <v>custom</v>
      </c>
      <c r="B44" s="1" t="str">
        <f>IF(MicronOxford!E45&gt;0,MicronOxford!E45,"")</f>
        <v>Custom/Shop</v>
      </c>
      <c r="C44" s="5" t="str">
        <f>IF(MicronOxford!D45&gt;0,MicronOxford!D45,"")</f>
        <v>Filter cube support - mirror of P0029</v>
      </c>
      <c r="D44" s="1">
        <f>IF(ISBLANK(MicronOxford!H45), MicronOxford!G45, 0)</f>
        <v>149</v>
      </c>
      <c r="E44" s="1">
        <f>IF(MicronOxford!H45="EUR", MicronOxford!G45, 0)</f>
        <v>0</v>
      </c>
      <c r="F44" s="1">
        <f>IF(MicronOxford!H45="USD", MicronOxford!G45, 0)</f>
        <v>0</v>
      </c>
    </row>
    <row r="45" ht="15.75" customHeight="1">
      <c r="A45" s="1" t="str">
        <f>IF(MicronOxford!A46&gt;0,MicronOxford!A46,"")</f>
        <v>custom</v>
      </c>
      <c r="B45" s="1" t="str">
        <f>IF(MicronOxford!E46&gt;0,MicronOxford!E46,"")</f>
        <v>Custom/Shop</v>
      </c>
      <c r="C45" s="5" t="str">
        <f>IF(MicronOxford!D46&gt;0,MicronOxford!D46,"")</f>
        <v>Upper objective holder</v>
      </c>
      <c r="D45" s="1">
        <f>IF(ISBLANK(MicronOxford!H46), MicronOxford!G46, 0)</f>
        <v>712.8</v>
      </c>
      <c r="E45" s="1">
        <f>IF(MicronOxford!H46="EUR", MicronOxford!G46, 0)</f>
        <v>0</v>
      </c>
      <c r="F45" s="1">
        <f>IF(MicronOxford!H46="USD", MicronOxford!G46, 0)</f>
        <v>0</v>
      </c>
    </row>
    <row r="46" ht="15.75" customHeight="1">
      <c r="A46" s="1" t="str">
        <f>IF(MicronOxford!A47&gt;0,MicronOxford!A47,"")</f>
        <v>custom</v>
      </c>
      <c r="B46" s="1" t="str">
        <f>IF(MicronOxford!E47&gt;0,MicronOxford!E47,"")</f>
        <v>Custom/Shop</v>
      </c>
      <c r="C46" s="5" t="str">
        <f>IF(MicronOxford!D47&gt;0,MicronOxford!D47,"")</f>
        <v>Upper z-carriage bracket</v>
      </c>
      <c r="D46" s="1">
        <f>IF(ISBLANK(MicronOxford!H47), MicronOxford!G47, 0)</f>
        <v>270</v>
      </c>
      <c r="E46" s="1">
        <f>IF(MicronOxford!H47="EUR", MicronOxford!G47, 0)</f>
        <v>0</v>
      </c>
      <c r="F46" s="1">
        <f>IF(MicronOxford!H47="USD", MicronOxford!G47, 0)</f>
        <v>0</v>
      </c>
    </row>
    <row r="47" ht="15.75" customHeight="1">
      <c r="A47" s="1" t="str">
        <f>IF(MicronOxford!A48&gt;0,MicronOxford!A48,"")</f>
        <v>custom</v>
      </c>
      <c r="B47" s="1" t="str">
        <f>IF(MicronOxford!E48&gt;0,MicronOxford!E48,"")</f>
        <v>Custom/Shop</v>
      </c>
      <c r="C47" s="5" t="str">
        <f>IF(MicronOxford!D48&gt;0,MicronOxford!D48,"")</f>
        <v>Upper objective shim</v>
      </c>
      <c r="D47" s="1">
        <f>IF(ISBLANK(MicronOxford!H48), MicronOxford!G48, 0)</f>
        <v>0</v>
      </c>
      <c r="E47" s="1">
        <f>IF(MicronOxford!H48="EUR", MicronOxford!G48, 0)</f>
        <v>0</v>
      </c>
      <c r="F47" s="1">
        <f>IF(MicronOxford!H48="USD", MicronOxford!G48, 0)</f>
        <v>0</v>
      </c>
    </row>
    <row r="48" ht="15.75" customHeight="1">
      <c r="A48" s="1" t="str">
        <f>IF(MicronOxford!A49&gt;0,MicronOxford!A49,"")</f>
        <v>custom</v>
      </c>
      <c r="B48" s="1" t="str">
        <f>IF(MicronOxford!E49&gt;0,MicronOxford!E49,"")</f>
        <v>Custom/Shop</v>
      </c>
      <c r="C48" s="5" t="str">
        <f>IF(MicronOxford!D49&gt;0,MicronOxford!D49,"")</f>
        <v>Piezo pusher base component</v>
      </c>
      <c r="D48" s="1">
        <f>IF(ISBLANK(MicronOxford!H49), MicronOxford!G49, 0)</f>
        <v>55.5</v>
      </c>
      <c r="E48" s="1">
        <f>IF(MicronOxford!H49="EUR", MicronOxford!G49, 0)</f>
        <v>0</v>
      </c>
      <c r="F48" s="1">
        <f>IF(MicronOxford!H49="USD", MicronOxford!G49, 0)</f>
        <v>0</v>
      </c>
    </row>
    <row r="49" ht="15.75" customHeight="1">
      <c r="A49" s="1" t="str">
        <f>IF(MicronOxford!A50&gt;0,MicronOxford!A50,"")</f>
        <v>custom</v>
      </c>
      <c r="B49" s="1" t="str">
        <f>IF(MicronOxford!E50&gt;0,MicronOxford!E50,"")</f>
        <v>Custom/Shop</v>
      </c>
      <c r="C49" s="5" t="str">
        <f>IF(MicronOxford!D50&gt;0,MicronOxford!D50,"")</f>
        <v>Piezo pusher plate with cutout</v>
      </c>
      <c r="D49" s="1">
        <f>IF(ISBLANK(MicronOxford!H50), MicronOxford!G50, 0)</f>
        <v>63.5</v>
      </c>
      <c r="E49" s="1">
        <f>IF(MicronOxford!H50="EUR", MicronOxford!G50, 0)</f>
        <v>0</v>
      </c>
      <c r="F49" s="1">
        <f>IF(MicronOxford!H50="USD", MicronOxford!G50, 0)</f>
        <v>0</v>
      </c>
    </row>
    <row r="50" ht="15.75" customHeight="1">
      <c r="A50" s="1" t="str">
        <f>IF(MicronOxford!A51&gt;0,MicronOxford!A51,"")</f>
        <v>custom</v>
      </c>
      <c r="B50" s="1" t="str">
        <f>IF(MicronOxford!E51&gt;0,MicronOxford!E51,"")</f>
        <v>Custom/Shop</v>
      </c>
      <c r="C50" s="5" t="str">
        <f>IF(MicronOxford!D51&gt;0,MicronOxford!D51,"")</f>
        <v>Pizeo pusher actuator</v>
      </c>
      <c r="D50" s="1">
        <f>IF(ISBLANK(MicronOxford!H51), MicronOxford!G51, 0)</f>
        <v>111</v>
      </c>
      <c r="E50" s="1">
        <f>IF(MicronOxford!H51="EUR", MicronOxford!G51, 0)</f>
        <v>0</v>
      </c>
      <c r="F50" s="1">
        <f>IF(MicronOxford!H51="USD", MicronOxford!G51, 0)</f>
        <v>0</v>
      </c>
    </row>
    <row r="51" ht="15.75" customHeight="1">
      <c r="A51" s="1" t="str">
        <f>IF(MicronOxford!A52&gt;0,MicronOxford!A52,"")</f>
        <v>custom</v>
      </c>
      <c r="B51" s="1" t="str">
        <f>IF(MicronOxford!E52&gt;0,MicronOxford!E52,"")</f>
        <v>Custom/Shop</v>
      </c>
      <c r="C51" s="5" t="str">
        <f>IF(MicronOxford!D52&gt;0,MicronOxford!D52,"")</f>
        <v>Pizeo pusher plate</v>
      </c>
      <c r="D51" s="1">
        <f>IF(ISBLANK(MicronOxford!H52), MicronOxford!G52, 0)</f>
        <v>190.5</v>
      </c>
      <c r="E51" s="1">
        <f>IF(MicronOxford!H52="EUR", MicronOxford!G52, 0)</f>
        <v>0</v>
      </c>
      <c r="F51" s="1">
        <f>IF(MicronOxford!H52="USD", MicronOxford!G52, 0)</f>
        <v>0</v>
      </c>
    </row>
    <row r="52" ht="15.75" customHeight="1">
      <c r="A52" s="1" t="str">
        <f>IF(MicronOxford!A53&gt;0,MicronOxford!A53,"")</f>
        <v>custom</v>
      </c>
      <c r="B52" s="1" t="str">
        <f>IF(MicronOxford!E53&gt;0,MicronOxford!E53,"")</f>
        <v>Custom/Shop</v>
      </c>
      <c r="C52" s="5" t="str">
        <f>IF(MicronOxford!D53&gt;0,MicronOxford!D53,"")</f>
        <v>Pizeo pusher base with cutout</v>
      </c>
      <c r="D52" s="1">
        <f>IF(ISBLANK(MicronOxford!H53), MicronOxford!G53, 0)</f>
        <v>55.5</v>
      </c>
      <c r="E52" s="1">
        <f>IF(MicronOxford!H53="EUR", MicronOxford!G53, 0)</f>
        <v>0</v>
      </c>
      <c r="F52" s="1">
        <f>IF(MicronOxford!H53="USD", MicronOxford!G53, 0)</f>
        <v>0</v>
      </c>
    </row>
    <row r="53" ht="15.75" customHeight="1">
      <c r="A53" s="1" t="str">
        <f>IF(MicronOxford!A54&gt;0,MicronOxford!A54,"")</f>
        <v>custom</v>
      </c>
      <c r="B53" s="1" t="str">
        <f>IF(MicronOxford!E54&gt;0,MicronOxford!E54,"")</f>
        <v>Custom/Shop</v>
      </c>
      <c r="C53" s="5" t="str">
        <f>IF(MicronOxford!D54&gt;0,MicronOxford!D54,"")</f>
        <v>Upper objective pusher bar</v>
      </c>
      <c r="D53" s="1">
        <f>IF(ISBLANK(MicronOxford!H54), MicronOxford!G54, 0)</f>
        <v>62</v>
      </c>
      <c r="E53" s="1">
        <f>IF(MicronOxford!H54="EUR", MicronOxford!G54, 0)</f>
        <v>0</v>
      </c>
      <c r="F53" s="1">
        <f>IF(MicronOxford!H54="USD", MicronOxford!G54, 0)</f>
        <v>0</v>
      </c>
    </row>
    <row r="54" ht="15.75" customHeight="1">
      <c r="A54" s="1" t="str">
        <f>IF(MicronOxford!A55&gt;0,MicronOxford!A55,"")</f>
        <v>custom</v>
      </c>
      <c r="B54" s="1" t="str">
        <f>IF(MicronOxford!E55&gt;0,MicronOxford!E55,"")</f>
        <v>Custom/Shop</v>
      </c>
      <c r="C54" s="5" t="str">
        <f>IF(MicronOxford!D55&gt;0,MicronOxford!D55,"")</f>
        <v>Camera bracket crossbrace</v>
      </c>
      <c r="D54" s="1">
        <f>IF(ISBLANK(MicronOxford!H55), MicronOxford!G55, 0)</f>
        <v>246</v>
      </c>
      <c r="E54" s="1">
        <f>IF(MicronOxford!H55="EUR", MicronOxford!G55, 0)</f>
        <v>0</v>
      </c>
      <c r="F54" s="1">
        <f>IF(MicronOxford!H55="USD", MicronOxford!G55, 0)</f>
        <v>0</v>
      </c>
    </row>
    <row r="55" ht="15.75" customHeight="1">
      <c r="A55" s="1" t="str">
        <f>IF(MicronOxford!A57&gt;0,MicronOxford!A57,"")</f>
        <v>custom</v>
      </c>
      <c r="B55" s="1" t="str">
        <f>IF(MicronOxford!E57&gt;0,MicronOxford!E57,"")</f>
        <v>Custom/Shop</v>
      </c>
      <c r="C55" s="5" t="str">
        <f>IF(MicronOxford!D57&gt;0,MicronOxford!D57,"")</f>
        <v>Tower Leg Foot</v>
      </c>
      <c r="D55" s="1">
        <f>IF(ISBLANK(MicronOxford!H57), MicronOxford!G57, 0)</f>
        <v>234</v>
      </c>
      <c r="E55" s="1">
        <f>IF(MicronOxford!H57="EUR", MicronOxford!G57, 0)</f>
        <v>0</v>
      </c>
      <c r="F55" s="1">
        <f>IF(MicronOxford!H57="USD", MicronOxford!G57, 0)</f>
        <v>0</v>
      </c>
    </row>
    <row r="56" ht="15.75" customHeight="1">
      <c r="A56" s="1" t="str">
        <f>IF(MicronOxford!A58&gt;0,MicronOxford!A58,"")</f>
        <v>custom</v>
      </c>
      <c r="B56" s="1" t="str">
        <f>IF(MicronOxford!E58&gt;0,MicronOxford!E58,"")</f>
        <v>Custom/Shop</v>
      </c>
      <c r="C56" s="5" t="str">
        <f>IF(MicronOxford!D58&gt;0,MicronOxford!D58,"")</f>
        <v>Tower Leg</v>
      </c>
      <c r="D56" s="1">
        <f>IF(ISBLANK(MicronOxford!H58), MicronOxford!G58, 0)</f>
        <v>455.8</v>
      </c>
      <c r="E56" s="1">
        <f>IF(MicronOxford!H58="EUR", MicronOxford!G58, 0)</f>
        <v>0</v>
      </c>
      <c r="F56" s="1">
        <f>IF(MicronOxford!H58="USD", MicronOxford!G58, 0)</f>
        <v>0</v>
      </c>
    </row>
    <row r="57" ht="15.75" customHeight="1">
      <c r="A57" s="1" t="str">
        <f>IF(MicronOxford!A59&gt;0,MicronOxford!A59,"")</f>
        <v>custom</v>
      </c>
      <c r="B57" s="1" t="str">
        <f>IF(MicronOxford!E59&gt;0,MicronOxford!E59,"")</f>
        <v>Custom/Shop</v>
      </c>
      <c r="C57" s="5" t="str">
        <f>IF(MicronOxford!D59&gt;0,MicronOxford!D59,"")</f>
        <v>ASI to Stage Bracket</v>
      </c>
      <c r="D57" s="1">
        <f>IF(ISBLANK(MicronOxford!H59), MicronOxford!G59, 0)</f>
        <v>246</v>
      </c>
      <c r="E57" s="1">
        <f>IF(MicronOxford!H59="EUR", MicronOxford!G59, 0)</f>
        <v>0</v>
      </c>
      <c r="F57" s="1">
        <f>IF(MicronOxford!H59="USD", MicronOxford!G59, 0)</f>
        <v>0</v>
      </c>
    </row>
    <row r="58" ht="15.75" customHeight="1">
      <c r="A58" s="1" t="str">
        <f>IF(MicronOxford!A60&gt;0,MicronOxford!A60,"")</f>
        <v>custom</v>
      </c>
      <c r="B58" s="1" t="str">
        <f>IF(MicronOxford!E60&gt;0,MicronOxford!E60,"")</f>
        <v>Custom/Shop</v>
      </c>
      <c r="C58" s="5" t="str">
        <f>IF(MicronOxford!D60&gt;0,MicronOxford!D60,"")</f>
        <v>Lower Tower Plate</v>
      </c>
      <c r="D58" s="1">
        <f>IF(ISBLANK(MicronOxford!H60), MicronOxford!G60, 0)</f>
        <v>304.2</v>
      </c>
      <c r="E58" s="1">
        <f>IF(MicronOxford!H60="EUR", MicronOxford!G60, 0)</f>
        <v>0</v>
      </c>
      <c r="F58" s="1">
        <f>IF(MicronOxford!H60="USD", MicronOxford!G60, 0)</f>
        <v>0</v>
      </c>
    </row>
    <row r="59" ht="15.75" customHeight="1">
      <c r="A59" s="1" t="str">
        <f>IF(MicronOxford!A61&gt;0,MicronOxford!A61,"")</f>
        <v>custom</v>
      </c>
      <c r="B59" s="1" t="str">
        <f>IF(MicronOxford!E61&gt;0,MicronOxford!E61,"")</f>
        <v>Custom/Shop</v>
      </c>
      <c r="C59" s="5" t="str">
        <f>IF(MicronOxford!D61&gt;0,MicronOxford!D61,"")</f>
        <v>Upper Tower Plate</v>
      </c>
      <c r="D59" s="1">
        <f>IF(ISBLANK(MicronOxford!H61), MicronOxford!G61, 0)</f>
        <v>332</v>
      </c>
      <c r="E59" s="1">
        <f>IF(MicronOxford!H61="EUR", MicronOxford!G61, 0)</f>
        <v>0</v>
      </c>
      <c r="F59" s="1">
        <f>IF(MicronOxford!H61="USD", MicronOxford!G61, 0)</f>
        <v>0</v>
      </c>
    </row>
    <row r="60" ht="15.75" customHeight="1">
      <c r="A60" s="1" t="str">
        <f t="shared" ref="A60:C60" si="3">IF(#REF!&gt;0,#REF!,"")</f>
        <v>#REF!</v>
      </c>
      <c r="B60" s="1" t="str">
        <f t="shared" si="3"/>
        <v>#REF!</v>
      </c>
      <c r="C60" s="5" t="str">
        <f t="shared" si="3"/>
        <v>#REF!</v>
      </c>
      <c r="D60" s="1">
        <f t="shared" ref="D60:D61" si="5">IF(ISBLANK(#REF!), #REF!, 0)</f>
        <v>0</v>
      </c>
      <c r="E60" s="1" t="str">
        <f t="shared" ref="E60:E61" si="6">IF(#REF!="EUR", #REF!, 0)</f>
        <v>#REF!</v>
      </c>
      <c r="F60" s="1" t="str">
        <f t="shared" ref="F60:F61" si="7">IF(#REF!="USD", #REF!, 0)</f>
        <v>#REF!</v>
      </c>
    </row>
    <row r="61" ht="15.75" customHeight="1">
      <c r="A61" s="1" t="str">
        <f t="shared" ref="A61:C61" si="4">IF(#REF!&gt;0,#REF!,"")</f>
        <v>#REF!</v>
      </c>
      <c r="B61" s="1" t="str">
        <f t="shared" si="4"/>
        <v>#REF!</v>
      </c>
      <c r="C61" s="5" t="str">
        <f t="shared" si="4"/>
        <v>#REF!</v>
      </c>
      <c r="D61" s="1">
        <f t="shared" si="5"/>
        <v>0</v>
      </c>
      <c r="E61" s="1" t="str">
        <f t="shared" si="6"/>
        <v>#REF!</v>
      </c>
      <c r="F61" s="1" t="str">
        <f t="shared" si="7"/>
        <v>#REF!</v>
      </c>
    </row>
    <row r="62" ht="15.75" customHeight="1">
      <c r="A62" s="1" t="str">
        <f>IF(MicronOxford!A62&gt;0,MicronOxford!A62,"")</f>
        <v>custom</v>
      </c>
      <c r="B62" s="1" t="str">
        <f>IF(MicronOxford!E62&gt;0,MicronOxford!E62,"")</f>
        <v>Custom/Shop</v>
      </c>
      <c r="C62" s="5" t="str">
        <f>IF(MicronOxford!D62&gt;0,MicronOxford!D62,"")</f>
        <v>M-227 Clamp</v>
      </c>
      <c r="D62" s="1">
        <f>IF(ISBLANK(MicronOxford!H62), MicronOxford!G62, 0)</f>
        <v>228.99</v>
      </c>
      <c r="E62" s="1">
        <f>IF(MicronOxford!H62="EUR", MicronOxford!G62, 0)</f>
        <v>0</v>
      </c>
      <c r="F62" s="1">
        <f>IF(MicronOxford!H62="USD", MicronOxford!G62, 0)</f>
        <v>0</v>
      </c>
    </row>
    <row r="63" ht="15.75" customHeight="1">
      <c r="A63" s="1" t="str">
        <f>IF(MicronOxford!A63&gt;0,MicronOxford!A63,"")</f>
        <v>custom</v>
      </c>
      <c r="B63" s="1" t="str">
        <f>IF(MicronOxford!E63&gt;0,MicronOxford!E63,"")</f>
        <v>Custom/Shop</v>
      </c>
      <c r="C63" s="5" t="str">
        <f>IF(MicronOxford!D63&gt;0,MicronOxford!D63,"")</f>
        <v>Sample Holder</v>
      </c>
      <c r="D63" s="1">
        <f>IF(ISBLANK(MicronOxford!H63), MicronOxford!G63, 0)</f>
        <v>0</v>
      </c>
      <c r="E63" s="1">
        <f>IF(MicronOxford!H63="EUR", MicronOxford!G63, 0)</f>
        <v>0</v>
      </c>
      <c r="F63" s="1">
        <f>IF(MicronOxford!H63="USD", MicronOxford!G63, 0)</f>
        <v>0</v>
      </c>
    </row>
    <row r="64" ht="15.75" customHeight="1">
      <c r="A64" s="1" t="str">
        <f>IF(MicronOxford!A64&gt;0,MicronOxford!A64,"")</f>
        <v>custom</v>
      </c>
      <c r="B64" s="1" t="str">
        <f>IF(MicronOxford!E64&gt;0,MicronOxford!E64,"")</f>
        <v>Custom/Shop</v>
      </c>
      <c r="C64" s="5" t="str">
        <f>IF(MicronOxford!D64&gt;0,MicronOxford!D64,"")</f>
        <v>Lower Float Plate</v>
      </c>
      <c r="D64" s="1">
        <f>IF(ISBLANK(MicronOxford!H64), MicronOxford!G64, 0)</f>
        <v>165</v>
      </c>
      <c r="E64" s="1">
        <f>IF(MicronOxford!H64="EUR", MicronOxford!G64, 0)</f>
        <v>0</v>
      </c>
      <c r="F64" s="1">
        <f>IF(MicronOxford!H64="USD", MicronOxford!G64, 0)</f>
        <v>0</v>
      </c>
    </row>
    <row r="65" ht="15.75" customHeight="1">
      <c r="A65" s="1" t="str">
        <f t="shared" ref="A65:C65" si="8">IF(#REF!&gt;0,#REF!,"")</f>
        <v>#REF!</v>
      </c>
      <c r="B65" s="1" t="str">
        <f t="shared" si="8"/>
        <v>#REF!</v>
      </c>
      <c r="C65" s="5" t="str">
        <f t="shared" si="8"/>
        <v>#REF!</v>
      </c>
      <c r="D65" s="1">
        <f t="shared" ref="D65:D70" si="10">IF(ISBLANK(#REF!), #REF!, 0)</f>
        <v>0</v>
      </c>
      <c r="E65" s="1" t="str">
        <f t="shared" ref="E65:E70" si="11">IF(#REF!="EUR", #REF!, 0)</f>
        <v>#REF!</v>
      </c>
      <c r="F65" s="1" t="str">
        <f t="shared" ref="F65:F70" si="12">IF(#REF!="USD", #REF!, 0)</f>
        <v>#REF!</v>
      </c>
    </row>
    <row r="66" ht="15.75" customHeight="1">
      <c r="A66" s="1" t="str">
        <f t="shared" ref="A66:C66" si="9">IF(#REF!&gt;0,#REF!,"")</f>
        <v>#REF!</v>
      </c>
      <c r="B66" s="1" t="str">
        <f t="shared" si="9"/>
        <v>#REF!</v>
      </c>
      <c r="C66" s="5" t="str">
        <f t="shared" si="9"/>
        <v>#REF!</v>
      </c>
      <c r="D66" s="1">
        <f t="shared" si="10"/>
        <v>0</v>
      </c>
      <c r="E66" s="1" t="str">
        <f t="shared" si="11"/>
        <v>#REF!</v>
      </c>
      <c r="F66" s="1" t="str">
        <f t="shared" si="12"/>
        <v>#REF!</v>
      </c>
    </row>
    <row r="67" ht="15.75" customHeight="1">
      <c r="A67" s="1" t="str">
        <f t="shared" ref="A67:C67" si="13">IF(#REF!&gt;0,#REF!,"")</f>
        <v>#REF!</v>
      </c>
      <c r="B67" s="1" t="str">
        <f t="shared" si="13"/>
        <v>#REF!</v>
      </c>
      <c r="C67" s="5" t="str">
        <f t="shared" si="13"/>
        <v>#REF!</v>
      </c>
      <c r="D67" s="1">
        <f t="shared" si="10"/>
        <v>0</v>
      </c>
      <c r="E67" s="1" t="str">
        <f t="shared" si="11"/>
        <v>#REF!</v>
      </c>
      <c r="F67" s="1" t="str">
        <f t="shared" si="12"/>
        <v>#REF!</v>
      </c>
    </row>
    <row r="68" ht="15.75" customHeight="1">
      <c r="A68" s="1" t="str">
        <f t="shared" ref="A68:C68" si="14">IF(#REF!&gt;0,#REF!,"")</f>
        <v>#REF!</v>
      </c>
      <c r="B68" s="1" t="str">
        <f t="shared" si="14"/>
        <v>#REF!</v>
      </c>
      <c r="C68" s="5" t="str">
        <f t="shared" si="14"/>
        <v>#REF!</v>
      </c>
      <c r="D68" s="1">
        <f t="shared" si="10"/>
        <v>0</v>
      </c>
      <c r="E68" s="1" t="str">
        <f t="shared" si="11"/>
        <v>#REF!</v>
      </c>
      <c r="F68" s="1" t="str">
        <f t="shared" si="12"/>
        <v>#REF!</v>
      </c>
    </row>
    <row r="69" ht="15.75" customHeight="1">
      <c r="A69" s="1" t="str">
        <f t="shared" ref="A69:C69" si="15">IF(#REF!&gt;0,#REF!,"")</f>
        <v>#REF!</v>
      </c>
      <c r="B69" s="1" t="str">
        <f t="shared" si="15"/>
        <v>#REF!</v>
      </c>
      <c r="C69" s="5" t="str">
        <f t="shared" si="15"/>
        <v>#REF!</v>
      </c>
      <c r="D69" s="1">
        <f t="shared" si="10"/>
        <v>0</v>
      </c>
      <c r="E69" s="1" t="str">
        <f t="shared" si="11"/>
        <v>#REF!</v>
      </c>
      <c r="F69" s="1" t="str">
        <f t="shared" si="12"/>
        <v>#REF!</v>
      </c>
    </row>
    <row r="70" ht="15.75" customHeight="1">
      <c r="A70" s="1" t="str">
        <f t="shared" ref="A70:C70" si="16">IF(#REF!&gt;0,#REF!,"")</f>
        <v>#REF!</v>
      </c>
      <c r="B70" s="1" t="str">
        <f t="shared" si="16"/>
        <v>#REF!</v>
      </c>
      <c r="C70" s="5" t="str">
        <f t="shared" si="16"/>
        <v>#REF!</v>
      </c>
      <c r="D70" s="1">
        <f t="shared" si="10"/>
        <v>0</v>
      </c>
      <c r="E70" s="1" t="str">
        <f t="shared" si="11"/>
        <v>#REF!</v>
      </c>
      <c r="F70" s="1" t="str">
        <f t="shared" si="12"/>
        <v>#REF!</v>
      </c>
    </row>
    <row r="71" ht="15.75" customHeight="1">
      <c r="A71" s="1" t="str">
        <f>IF(MicronOxford!A65&gt;0,MicronOxford!A65,"")</f>
        <v>custom</v>
      </c>
      <c r="B71" s="1" t="str">
        <f>IF(MicronOxford!E65&gt;0,MicronOxford!E65,"")</f>
        <v>Custom/Shop</v>
      </c>
      <c r="C71" s="5" t="str">
        <f>IF(MicronOxford!D65&gt;0,MicronOxford!D65,"")</f>
        <v>Lower OBJ Holder</v>
      </c>
      <c r="D71" s="1">
        <f>IF(ISBLANK(MicronOxford!H65), MicronOxford!G65, 0)</f>
        <v>33</v>
      </c>
      <c r="E71" s="1">
        <f>IF(MicronOxford!H65="EUR", MicronOxford!G65, 0)</f>
        <v>0</v>
      </c>
      <c r="F71" s="1">
        <f>IF(MicronOxford!H65="USD", MicronOxford!G65, 0)</f>
        <v>0</v>
      </c>
    </row>
    <row r="72" ht="15.75" customHeight="1">
      <c r="A72" s="1" t="str">
        <f>IF(MicronOxford!A66&gt;0,MicronOxford!A66,"")</f>
        <v/>
      </c>
      <c r="B72" s="1" t="str">
        <f>IF(MicronOxford!E66&gt;0,MicronOxford!E66,"")</f>
        <v>Custom/Shop</v>
      </c>
      <c r="C72" s="5" t="str">
        <f>IF(MicronOxford!D66&gt;0,MicronOxford!D66,"")</f>
        <v>Common Ref Plate</v>
      </c>
      <c r="D72" s="1" t="str">
        <f>IF(ISBLANK(MicronOxford!H66), MicronOxford!G66, 0)</f>
        <v/>
      </c>
      <c r="E72" s="1">
        <f>IF(MicronOxford!H66="EUR", MicronOxford!G66, 0)</f>
        <v>0</v>
      </c>
      <c r="F72" s="1">
        <f>IF(MicronOxford!H66="USD", MicronOxford!G66, 0)</f>
        <v>0</v>
      </c>
    </row>
    <row r="73" ht="15.75" customHeight="1">
      <c r="A73" s="1" t="str">
        <f>IF(MicronOxford!A67&gt;0,MicronOxford!A67,"")</f>
        <v>custom</v>
      </c>
      <c r="B73" s="1" t="str">
        <f>IF(MicronOxford!E67&gt;0,MicronOxford!E67,"")</f>
        <v>Custom/Shop</v>
      </c>
      <c r="C73" s="5" t="str">
        <f>IF(MicronOxford!D67&gt;0,MicronOxford!D67,"")</f>
        <v>Mirror Mount, U100</v>
      </c>
      <c r="D73" s="1">
        <f>IF(ISBLANK(MicronOxford!H67), MicronOxford!G67, 0)</f>
        <v>99.66</v>
      </c>
      <c r="E73" s="1">
        <f>IF(MicronOxford!H67="EUR", MicronOxford!G67, 0)</f>
        <v>0</v>
      </c>
      <c r="F73" s="1">
        <f>IF(MicronOxford!H67="USD", MicronOxford!G67, 0)</f>
        <v>0</v>
      </c>
    </row>
    <row r="74" ht="15.75" customHeight="1">
      <c r="A74" s="1" t="str">
        <f>IF(MicronOxford!A68&gt;0,MicronOxford!A68,"")</f>
        <v>custom</v>
      </c>
      <c r="B74" s="1" t="str">
        <f>IF(MicronOxford!E68&gt;0,MicronOxford!E68,"")</f>
        <v>Custom/Shop</v>
      </c>
      <c r="C74" s="5" t="str">
        <f>IF(MicronOxford!D68&gt;0,MicronOxford!D68,"")</f>
        <v>Mirror Mount, SS100</v>
      </c>
      <c r="D74" s="1">
        <f>IF(ISBLANK(MicronOxford!H68), MicronOxford!G68, 0)</f>
        <v>298.98</v>
      </c>
      <c r="E74" s="1">
        <f>IF(MicronOxford!H68="EUR", MicronOxford!G68, 0)</f>
        <v>0</v>
      </c>
      <c r="F74" s="1">
        <f>IF(MicronOxford!H68="USD", MicronOxford!G68, 0)</f>
        <v>0</v>
      </c>
    </row>
    <row r="75" ht="15.75" customHeight="1">
      <c r="A75" s="1" t="str">
        <f t="shared" ref="A75:C75" si="17">IF(#REF!&gt;0,#REF!,"")</f>
        <v>#REF!</v>
      </c>
      <c r="B75" s="1" t="str">
        <f t="shared" si="17"/>
        <v>#REF!</v>
      </c>
      <c r="C75" s="5" t="str">
        <f t="shared" si="17"/>
        <v>#REF!</v>
      </c>
      <c r="D75" s="1">
        <f>IF(ISBLANK(#REF!), #REF!, 0)</f>
        <v>0</v>
      </c>
      <c r="E75" s="1" t="str">
        <f>IF(#REF!="EUR", #REF!, 0)</f>
        <v>#REF!</v>
      </c>
      <c r="F75" s="1" t="str">
        <f>IF(#REF!="USD", #REF!, 0)</f>
        <v>#REF!</v>
      </c>
    </row>
    <row r="76" ht="15.75" customHeight="1">
      <c r="A76" s="1" t="str">
        <f>IF(MicronOxford!A69&gt;0,MicronOxford!A69,"")</f>
        <v>custom</v>
      </c>
      <c r="B76" s="1" t="str">
        <f>IF(MicronOxford!E69&gt;0,MicronOxford!E69,"")</f>
        <v>Custom/Shop</v>
      </c>
      <c r="C76" s="5" t="str">
        <f>IF(MicronOxford!D69&gt;0,MicronOxford!D69,"")</f>
        <v>Vertical Support Foot</v>
      </c>
      <c r="D76" s="1">
        <f>IF(ISBLANK(MicronOxford!H69), MicronOxford!G69, 0)</f>
        <v>300</v>
      </c>
      <c r="E76" s="1">
        <f>IF(MicronOxford!H69="EUR", MicronOxford!G69, 0)</f>
        <v>0</v>
      </c>
      <c r="F76" s="1">
        <f>IF(MicronOxford!H69="USD", MicronOxford!G69, 0)</f>
        <v>0</v>
      </c>
    </row>
    <row r="77" ht="15.75" customHeight="1">
      <c r="A77" s="1" t="str">
        <f>IF(MicronOxford!A70&gt;0,MicronOxford!A70,"")</f>
        <v>custom</v>
      </c>
      <c r="B77" s="1" t="str">
        <f>IF(MicronOxford!E70&gt;0,MicronOxford!E70,"")</f>
        <v>Custom/Shop</v>
      </c>
      <c r="C77" s="5" t="str">
        <f>IF(MicronOxford!D70&gt;0,MicronOxford!D70,"")</f>
        <v>Vertical Support Leg</v>
      </c>
      <c r="D77" s="1">
        <f>IF(ISBLANK(MicronOxford!H70), MicronOxford!G70, 0)</f>
        <v>344</v>
      </c>
      <c r="E77" s="1">
        <f>IF(MicronOxford!H70="EUR", MicronOxford!G70, 0)</f>
        <v>0</v>
      </c>
      <c r="F77" s="1">
        <f>IF(MicronOxford!H70="USD", MicronOxford!G70, 0)</f>
        <v>0</v>
      </c>
    </row>
    <row r="78" ht="15.75" customHeight="1">
      <c r="A78" s="1" t="str">
        <f>IF(MicronOxford!A71&gt;0,MicronOxford!A71,"")</f>
        <v>custom</v>
      </c>
      <c r="B78" s="1" t="str">
        <f>IF(MicronOxford!E71&gt;0,MicronOxford!E71,"")</f>
        <v>Custom/Shop</v>
      </c>
      <c r="C78" s="5" t="str">
        <f>IF(MicronOxford!D71&gt;0,MicronOxford!D71,"")</f>
        <v>Mirror Mount 45DEG SS100</v>
      </c>
      <c r="D78" s="1">
        <f>IF(ISBLANK(MicronOxford!H71), MicronOxford!G71, 0)</f>
        <v>194</v>
      </c>
      <c r="E78" s="1">
        <f>IF(MicronOxford!H71="EUR", MicronOxford!G71, 0)</f>
        <v>0</v>
      </c>
      <c r="F78" s="1">
        <f>IF(MicronOxford!H71="USD", MicronOxford!G71, 0)</f>
        <v>0</v>
      </c>
    </row>
    <row r="79" ht="15.75" customHeight="1">
      <c r="A79" s="1" t="str">
        <f>IF(MicronOxford!A72&gt;0,MicronOxford!A72,"")</f>
        <v>custom</v>
      </c>
      <c r="B79" s="1" t="str">
        <f>IF(MicronOxford!E72&gt;0,MicronOxford!E72,"")</f>
        <v>Custom/Shop</v>
      </c>
      <c r="C79" s="5" t="str">
        <f>IF(MicronOxford!D72&gt;0,MicronOxford!D72,"")</f>
        <v>Lens Mount, LMR1/M</v>
      </c>
      <c r="D79" s="1">
        <f>IF(ISBLANK(MicronOxford!H72), MicronOxford!G72, 0)</f>
        <v>101.26</v>
      </c>
      <c r="E79" s="1">
        <f>IF(MicronOxford!H72="EUR", MicronOxford!G72, 0)</f>
        <v>0</v>
      </c>
      <c r="F79" s="1">
        <f>IF(MicronOxford!H72="USD", MicronOxford!G72, 0)</f>
        <v>0</v>
      </c>
    </row>
    <row r="80" ht="15.75" customHeight="1">
      <c r="A80" s="1" t="str">
        <f>IF(MicronOxford!A73&gt;0,MicronOxford!A73,"")</f>
        <v>custom</v>
      </c>
      <c r="B80" s="1" t="str">
        <f>IF(MicronOxford!E73&gt;0,MicronOxford!E73,"")</f>
        <v>Custom/Shop</v>
      </c>
      <c r="C80" s="5" t="str">
        <f>IF(MicronOxford!D73&gt;0,MicronOxford!D73,"")</f>
        <v>Filter Cube/Lens Support Upper</v>
      </c>
      <c r="D80" s="1">
        <f>IF(ISBLANK(MicronOxford!H73), MicronOxford!G73, 0)</f>
        <v>149</v>
      </c>
      <c r="E80" s="1">
        <f>IF(MicronOxford!H73="EUR", MicronOxford!G73, 0)</f>
        <v>0</v>
      </c>
      <c r="F80" s="1">
        <f>IF(MicronOxford!H73="USD", MicronOxford!G73, 0)</f>
        <v>0</v>
      </c>
    </row>
    <row r="81" ht="15.75" customHeight="1">
      <c r="A81" s="1" t="str">
        <f t="shared" ref="A81:C81" si="18">IF(#REF!&gt;0,#REF!,"")</f>
        <v>#REF!</v>
      </c>
      <c r="B81" s="1" t="str">
        <f t="shared" si="18"/>
        <v>#REF!</v>
      </c>
      <c r="C81" s="5" t="str">
        <f t="shared" si="18"/>
        <v>#REF!</v>
      </c>
      <c r="D81" s="1">
        <f>IF(ISBLANK(#REF!), #REF!, 0)</f>
        <v>0</v>
      </c>
      <c r="E81" s="1" t="str">
        <f>IF(#REF!="EUR", #REF!, 0)</f>
        <v>#REF!</v>
      </c>
      <c r="F81" s="1" t="str">
        <f>IF(#REF!="USD", #REF!, 0)</f>
        <v>#REF!</v>
      </c>
    </row>
    <row r="82" ht="15.75" customHeight="1">
      <c r="A82" s="1" t="str">
        <f>IF(MicronOxford!A74&gt;0,MicronOxford!A74,"")</f>
        <v>custom</v>
      </c>
      <c r="B82" s="1" t="str">
        <f>IF(MicronOxford!E74&gt;0,MicronOxford!E74,"")</f>
        <v>Custom/Shop</v>
      </c>
      <c r="C82" s="5" t="str">
        <f>IF(MicronOxford!D74&gt;0,MicronOxford!D74,"")</f>
        <v>Bridge Brace</v>
      </c>
      <c r="D82" s="1">
        <f>IF(ISBLANK(MicronOxford!H74), MicronOxford!G74, 0)</f>
        <v>162</v>
      </c>
      <c r="E82" s="1">
        <f>IF(MicronOxford!H74="EUR", MicronOxford!G74, 0)</f>
        <v>0</v>
      </c>
      <c r="F82" s="1">
        <f>IF(MicronOxford!H74="USD", MicronOxford!G74, 0)</f>
        <v>0</v>
      </c>
    </row>
    <row r="83" ht="15.75" customHeight="1">
      <c r="A83" s="1" t="str">
        <f>IF(MicronOxford!A75&gt;0,MicronOxford!A75,"")</f>
        <v>custom</v>
      </c>
      <c r="B83" s="1" t="str">
        <f>IF(MicronOxford!E75&gt;0,MicronOxford!E75,"")</f>
        <v>Custom/Shop</v>
      </c>
      <c r="C83" s="5" t="str">
        <f>IF(MicronOxford!D75&gt;0,MicronOxford!D75,"")</f>
        <v>Filter Cube - Excitation</v>
      </c>
      <c r="D83" s="1">
        <f>IF(ISBLANK(MicronOxford!H75), MicronOxford!G75, 0)</f>
        <v>554</v>
      </c>
      <c r="E83" s="1">
        <f>IF(MicronOxford!H75="EUR", MicronOxford!G75, 0)</f>
        <v>0</v>
      </c>
      <c r="F83" s="1">
        <f>IF(MicronOxford!H75="USD", MicronOxford!G75, 0)</f>
        <v>0</v>
      </c>
    </row>
    <row r="84" ht="15.75" customHeight="1">
      <c r="A84" s="1" t="str">
        <f>IF(MicronOxford!A76&gt;0,MicronOxford!A76,"")</f>
        <v>custom</v>
      </c>
      <c r="B84" s="1" t="str">
        <f>IF(MicronOxford!E76&gt;0,MicronOxford!E76,"")</f>
        <v>Custom/Shop</v>
      </c>
      <c r="C84" s="5" t="str">
        <f>IF(MicronOxford!D76&gt;0,MicronOxford!D76,"")</f>
        <v>Filter Cube - Emission</v>
      </c>
      <c r="D84" s="1">
        <f>IF(ISBLANK(MicronOxford!H76), MicronOxford!G76, 0)</f>
        <v>502</v>
      </c>
      <c r="E84" s="1">
        <f>IF(MicronOxford!H76="EUR", MicronOxford!G76, 0)</f>
        <v>0</v>
      </c>
      <c r="F84" s="1">
        <f>IF(MicronOxford!H76="USD", MicronOxford!G76, 0)</f>
        <v>0</v>
      </c>
    </row>
    <row r="85" ht="15.75" customHeight="1">
      <c r="A85" s="1" t="str">
        <f>IF(MicronOxford!A77&gt;0,MicronOxford!A77,"")</f>
        <v>custom</v>
      </c>
      <c r="B85" s="1" t="str">
        <f>IF(MicronOxford!E77&gt;0,MicronOxford!E77,"")</f>
        <v>Custom/Shop</v>
      </c>
      <c r="C85" s="5" t="str">
        <f>IF(MicronOxford!D77&gt;0,MicronOxford!D77,"")</f>
        <v>Sample Holder for 2 Cover Glass</v>
      </c>
      <c r="D85" s="1">
        <f>IF(ISBLANK(MicronOxford!H77), MicronOxford!G77, 0)</f>
        <v>0</v>
      </c>
      <c r="E85" s="1">
        <f>IF(MicronOxford!H77="EUR", MicronOxford!G77, 0)</f>
        <v>0</v>
      </c>
      <c r="F85" s="1">
        <f>IF(MicronOxford!H77="USD", MicronOxford!G77, 0)</f>
        <v>0</v>
      </c>
    </row>
    <row r="86" ht="15.75" customHeight="1">
      <c r="A86" s="1" t="str">
        <f>IF(MicronOxford!A78&gt;0,MicronOxford!A78,"")</f>
        <v>custom</v>
      </c>
      <c r="B86" s="1" t="str">
        <f>IF(MicronOxford!E78&gt;0,MicronOxford!E78,"")</f>
        <v>Custom/Shop</v>
      </c>
      <c r="C86" s="5" t="str">
        <f>IF(MicronOxford!D78&gt;0,MicronOxford!D78,"")</f>
        <v>BS2/Lens Mount</v>
      </c>
      <c r="D86" s="1">
        <f>IF(ISBLANK(MicronOxford!H78), MicronOxford!G78, 0)</f>
        <v>0</v>
      </c>
      <c r="E86" s="1">
        <f>IF(MicronOxford!H78="EUR", MicronOxford!G78, 0)</f>
        <v>0</v>
      </c>
      <c r="F86" s="1">
        <f>IF(MicronOxford!H78="USD", MicronOxford!G78, 0)</f>
        <v>0</v>
      </c>
    </row>
    <row r="87" ht="15.75" customHeight="1">
      <c r="A87" s="1" t="str">
        <f>IF(MicronOxford!A79&gt;0,MicronOxford!A79,"")</f>
        <v>custom</v>
      </c>
      <c r="B87" s="1" t="str">
        <f>IF(MicronOxford!E79&gt;0,MicronOxford!E79,"")</f>
        <v>Custom/Shop</v>
      </c>
      <c r="C87" s="5" t="str">
        <f>IF(MicronOxford!D79&gt;0,MicronOxford!D79,"")</f>
        <v>Prism Glue-on Mount</v>
      </c>
      <c r="D87" s="1">
        <f>IF(ISBLANK(MicronOxford!H79), MicronOxford!G79, 0)</f>
        <v>137</v>
      </c>
      <c r="E87" s="1">
        <f>IF(MicronOxford!H79="EUR", MicronOxford!G79, 0)</f>
        <v>0</v>
      </c>
      <c r="F87" s="1">
        <f>IF(MicronOxford!H79="USD", MicronOxford!G79, 0)</f>
        <v>0</v>
      </c>
    </row>
    <row r="88" ht="15.75" customHeight="1">
      <c r="A88" s="1" t="str">
        <f>IF(MicronOxford!A80&gt;0,MicronOxford!A80,"")</f>
        <v>custom</v>
      </c>
      <c r="B88" s="1" t="str">
        <f>IF(MicronOxford!E80&gt;0,MicronOxford!E80,"")</f>
        <v>Custom/Shop</v>
      </c>
      <c r="C88" s="5" t="str">
        <f>IF(MicronOxford!D80&gt;0,MicronOxford!D80,"")</f>
        <v>BS Lens Mount</v>
      </c>
      <c r="D88" s="1">
        <f>IF(ISBLANK(MicronOxford!H80), MicronOxford!G80, 0)</f>
        <v>121</v>
      </c>
      <c r="E88" s="1">
        <f>IF(MicronOxford!H80="EUR", MicronOxford!G80, 0)</f>
        <v>0</v>
      </c>
      <c r="F88" s="1">
        <f>IF(MicronOxford!H80="USD", MicronOxford!G80, 0)</f>
        <v>0</v>
      </c>
    </row>
    <row r="89" ht="15.75" customHeight="1">
      <c r="A89" s="1" t="str">
        <f t="shared" ref="A89:C89" si="19">IF(#REF!&gt;0,#REF!,"")</f>
        <v>#REF!</v>
      </c>
      <c r="B89" s="1" t="str">
        <f t="shared" si="19"/>
        <v>#REF!</v>
      </c>
      <c r="C89" s="5" t="str">
        <f t="shared" si="19"/>
        <v>#REF!</v>
      </c>
      <c r="D89" s="1">
        <f t="shared" ref="D89:D90" si="21">IF(ISBLANK(#REF!), #REF!, 0)</f>
        <v>0</v>
      </c>
      <c r="E89" s="1" t="str">
        <f t="shared" ref="E89:E90" si="22">IF(#REF!="EUR", #REF!, 0)</f>
        <v>#REF!</v>
      </c>
      <c r="F89" s="1" t="str">
        <f t="shared" ref="F89:F90" si="23">IF(#REF!="USD", #REF!, 0)</f>
        <v>#REF!</v>
      </c>
    </row>
    <row r="90" ht="15.75" customHeight="1">
      <c r="A90" s="1" t="str">
        <f t="shared" ref="A90:C90" si="20">IF(#REF!&gt;0,#REF!,"")</f>
        <v>#REF!</v>
      </c>
      <c r="B90" s="1" t="str">
        <f t="shared" si="20"/>
        <v>#REF!</v>
      </c>
      <c r="C90" s="5" t="str">
        <f t="shared" si="20"/>
        <v>#REF!</v>
      </c>
      <c r="D90" s="1">
        <f t="shared" si="21"/>
        <v>0</v>
      </c>
      <c r="E90" s="1" t="str">
        <f t="shared" si="22"/>
        <v>#REF!</v>
      </c>
      <c r="F90" s="1" t="str">
        <f t="shared" si="23"/>
        <v>#REF!</v>
      </c>
    </row>
    <row r="91" ht="15.75" customHeight="1">
      <c r="A91" s="1" t="str">
        <f>IF(MicronOxford!A81&gt;0,MicronOxford!A81,"")</f>
        <v>custom</v>
      </c>
      <c r="B91" s="1" t="str">
        <f>IF(MicronOxford!E81&gt;0,MicronOxford!E81,"")</f>
        <v>Custom/Shop</v>
      </c>
      <c r="C91" s="5" t="str">
        <f>IF(MicronOxford!D81&gt;0,MicronOxford!D81,"")</f>
        <v>Wedge Only Mount UPPER</v>
      </c>
      <c r="D91" s="1">
        <f>IF(ISBLANK(MicronOxford!H81), MicronOxford!G81, 0)</f>
        <v>86.5</v>
      </c>
      <c r="E91" s="1">
        <f>IF(MicronOxford!H81="EUR", MicronOxford!G81, 0)</f>
        <v>0</v>
      </c>
      <c r="F91" s="1">
        <f>IF(MicronOxford!H81="USD", MicronOxford!G81, 0)</f>
        <v>0</v>
      </c>
    </row>
    <row r="92" ht="15.75" customHeight="1">
      <c r="A92" s="1" t="str">
        <f>IF(MicronOxford!A82&gt;0,MicronOxford!A82,"")</f>
        <v>custom</v>
      </c>
      <c r="B92" s="1" t="str">
        <f>IF(MicronOxford!E82&gt;0,MicronOxford!E82,"")</f>
        <v>Custom/Shop</v>
      </c>
      <c r="C92" s="5" t="str">
        <f>IF(MicronOxford!D82&gt;0,MicronOxford!D82,"")</f>
        <v>Wedge Only Mount LOWER</v>
      </c>
      <c r="D92" s="1">
        <f>IF(ISBLANK(MicronOxford!H82), MicronOxford!G82, 0)</f>
        <v>86.5</v>
      </c>
      <c r="E92" s="1">
        <f>IF(MicronOxford!H82="EUR", MicronOxford!G82, 0)</f>
        <v>0</v>
      </c>
      <c r="F92" s="1">
        <f>IF(MicronOxford!H82="USD", MicronOxford!G82, 0)</f>
        <v>0</v>
      </c>
    </row>
    <row r="93" ht="15.75" customHeight="1">
      <c r="A93" s="1" t="str">
        <f>IF(MicronOxford!A83&gt;0,MicronOxford!A83,"")</f>
        <v>custom</v>
      </c>
      <c r="B93" s="1" t="str">
        <f>IF(MicronOxford!E83&gt;0,MicronOxford!E83,"")</f>
        <v>Custom/Shop</v>
      </c>
      <c r="C93" s="5" t="str">
        <f>IF(MicronOxford!D83&gt;0,MicronOxford!D83,"")</f>
        <v>Wedge Support Large</v>
      </c>
      <c r="D93" s="1">
        <f>IF(ISBLANK(MicronOxford!H83), MicronOxford!G83, 0)</f>
        <v>134</v>
      </c>
      <c r="E93" s="1">
        <f>IF(MicronOxford!H83="EUR", MicronOxford!G83, 0)</f>
        <v>0</v>
      </c>
      <c r="F93" s="1">
        <f>IF(MicronOxford!H83="USD", MicronOxford!G83, 0)</f>
        <v>0</v>
      </c>
    </row>
    <row r="94" ht="15.75" customHeight="1">
      <c r="A94" s="1" t="str">
        <f>IF(MicronOxford!A84&gt;0,MicronOxford!A84,"")</f>
        <v>custom</v>
      </c>
      <c r="B94" s="1" t="str">
        <f>IF(MicronOxford!E84&gt;0,MicronOxford!E84,"")</f>
        <v>Custom/Shop</v>
      </c>
      <c r="C94" s="5" t="str">
        <f>IF(MicronOxford!D84&gt;0,MicronOxford!D84,"")</f>
        <v>C-Mount Bolt for iXon</v>
      </c>
      <c r="D94" s="1">
        <f>IF(ISBLANK(MicronOxford!H84), MicronOxford!G84, 0)</f>
        <v>101.9</v>
      </c>
      <c r="E94" s="1">
        <f>IF(MicronOxford!H84="EUR", MicronOxford!G84, 0)</f>
        <v>0</v>
      </c>
      <c r="F94" s="1">
        <f>IF(MicronOxford!H84="USD", MicronOxford!G84, 0)</f>
        <v>0</v>
      </c>
    </row>
    <row r="95" ht="15.75" customHeight="1">
      <c r="A95" s="1" t="str">
        <f>IF(MicronOxford!A85&gt;0,MicronOxford!A85,"")</f>
        <v>custom</v>
      </c>
      <c r="B95" s="1" t="str">
        <f>IF(MicronOxford!E85&gt;0,MicronOxford!E85,"")</f>
        <v>Custom/Shop</v>
      </c>
      <c r="C95" s="5" t="str">
        <f>IF(MicronOxford!D85&gt;0,MicronOxford!D85,"")</f>
        <v>Mount for widefield mirror</v>
      </c>
      <c r="D95" s="1">
        <f>IF(ISBLANK(MicronOxford!H85), MicronOxford!G85, 0)</f>
        <v>97.4</v>
      </c>
      <c r="E95" s="1">
        <f>IF(MicronOxford!H85="EUR", MicronOxford!G85, 0)</f>
        <v>0</v>
      </c>
      <c r="F95" s="1">
        <f>IF(MicronOxford!H85="USD", MicronOxford!G85, 0)</f>
        <v>0</v>
      </c>
    </row>
    <row r="96" ht="15.75" customHeight="1">
      <c r="A96" s="1" t="str">
        <f>IF(MicronOxford!A86&gt;0,MicronOxford!A86,"")</f>
        <v>custom</v>
      </c>
      <c r="B96" s="1" t="str">
        <f>IF(MicronOxford!E86&gt;0,MicronOxford!E86,"")</f>
        <v>Custom/Shop</v>
      </c>
      <c r="C96" s="5" t="str">
        <f>IF(MicronOxford!D86&gt;0,MicronOxford!D86,"")</f>
        <v>Triangle iXon camera bracket</v>
      </c>
      <c r="D96" s="1">
        <f>IF(ISBLANK(MicronOxford!H86), MicronOxford!G86, 0)</f>
        <v>314</v>
      </c>
      <c r="E96" s="1">
        <f>IF(MicronOxford!H86="EUR", MicronOxford!G86, 0)</f>
        <v>0</v>
      </c>
      <c r="F96" s="1">
        <f>IF(MicronOxford!H86="USD", MicronOxford!G86, 0)</f>
        <v>0</v>
      </c>
    </row>
    <row r="97" ht="15.75" customHeight="1">
      <c r="A97" s="1" t="str">
        <f>IF(MicronOxford!A87&gt;0,MicronOxford!A87,"")</f>
        <v>custom</v>
      </c>
      <c r="B97" s="1" t="str">
        <f>IF(MicronOxford!E87&gt;0,MicronOxford!E87,"")</f>
        <v>Custom/Shop</v>
      </c>
      <c r="C97" s="5" t="str">
        <f>IF(MicronOxford!D87&gt;0,MicronOxford!D87,"")</f>
        <v>sCMOS Mount Plate</v>
      </c>
      <c r="D97" s="1">
        <f>IF(ISBLANK(MicronOxford!H87), MicronOxford!G87, 0)</f>
        <v>171</v>
      </c>
      <c r="E97" s="1">
        <f>IF(MicronOxford!H87="EUR", MicronOxford!G87, 0)</f>
        <v>0</v>
      </c>
      <c r="F97" s="1">
        <f>IF(MicronOxford!H87="USD", MicronOxford!G87, 0)</f>
        <v>0</v>
      </c>
    </row>
    <row r="98" ht="15.75" customHeight="1">
      <c r="A98" s="1" t="str">
        <f>IF(MicronOxford!A88&gt;0,MicronOxford!A88,"")</f>
        <v>custom</v>
      </c>
      <c r="B98" s="1" t="str">
        <f>IF(MicronOxford!E88&gt;0,MicronOxford!E88,"")</f>
        <v>Custom/Shop</v>
      </c>
      <c r="C98" s="5" t="str">
        <f>IF(MicronOxford!D88&gt;0,MicronOxford!D88,"")</f>
        <v>Filter Wheel Mounting Bracket</v>
      </c>
      <c r="D98" s="1">
        <f>IF(ISBLANK(MicronOxford!H88), MicronOxford!G88, 0)</f>
        <v>152.9</v>
      </c>
      <c r="E98" s="1">
        <f>IF(MicronOxford!H88="EUR", MicronOxford!G88, 0)</f>
        <v>0</v>
      </c>
      <c r="F98" s="1">
        <f>IF(MicronOxford!H88="USD", MicronOxford!G88, 0)</f>
        <v>0</v>
      </c>
    </row>
    <row r="99" ht="15.75" customHeight="1">
      <c r="A99" s="1" t="str">
        <f t="shared" ref="A99:C99" si="24">IF(#REF!&gt;0,#REF!,"")</f>
        <v>#REF!</v>
      </c>
      <c r="B99" s="1" t="str">
        <f t="shared" si="24"/>
        <v>#REF!</v>
      </c>
      <c r="C99" s="5" t="str">
        <f t="shared" si="24"/>
        <v>#REF!</v>
      </c>
      <c r="D99" s="1">
        <f t="shared" ref="D99:D101" si="26">IF(ISBLANK(#REF!), #REF!, 0)</f>
        <v>0</v>
      </c>
      <c r="E99" s="1" t="str">
        <f t="shared" ref="E99:E101" si="27">IF(#REF!="EUR", #REF!, 0)</f>
        <v>#REF!</v>
      </c>
      <c r="F99" s="1" t="str">
        <f t="shared" ref="F99:F101" si="28">IF(#REF!="USD", #REF!, 0)</f>
        <v>#REF!</v>
      </c>
    </row>
    <row r="100" ht="15.75" customHeight="1">
      <c r="A100" s="1" t="str">
        <f t="shared" ref="A100:C100" si="25">IF(#REF!&gt;0,#REF!,"")</f>
        <v>#REF!</v>
      </c>
      <c r="B100" s="1" t="str">
        <f t="shared" si="25"/>
        <v>#REF!</v>
      </c>
      <c r="C100" s="5" t="str">
        <f t="shared" si="25"/>
        <v>#REF!</v>
      </c>
      <c r="D100" s="1">
        <f t="shared" si="26"/>
        <v>0</v>
      </c>
      <c r="E100" s="1" t="str">
        <f t="shared" si="27"/>
        <v>#REF!</v>
      </c>
      <c r="F100" s="1" t="str">
        <f t="shared" si="28"/>
        <v>#REF!</v>
      </c>
    </row>
    <row r="101" ht="15.75" customHeight="1">
      <c r="A101" s="1" t="str">
        <f t="shared" ref="A101:C101" si="29">IF(#REF!&gt;0,#REF!,"")</f>
        <v>#REF!</v>
      </c>
      <c r="B101" s="1" t="str">
        <f t="shared" si="29"/>
        <v>#REF!</v>
      </c>
      <c r="C101" s="5" t="str">
        <f t="shared" si="29"/>
        <v>#REF!</v>
      </c>
      <c r="D101" s="1">
        <f t="shared" si="26"/>
        <v>0</v>
      </c>
      <c r="E101" s="1" t="str">
        <f t="shared" si="27"/>
        <v>#REF!</v>
      </c>
      <c r="F101" s="1" t="str">
        <f t="shared" si="28"/>
        <v>#REF!</v>
      </c>
    </row>
    <row r="102" ht="15.75" customHeight="1">
      <c r="A102" s="1" t="str">
        <f>IF(MicronOxford!A89&gt;0,MicronOxford!A89,"")</f>
        <v>custom</v>
      </c>
      <c r="B102" s="1" t="str">
        <f>IF(MicronOxford!E89&gt;0,MicronOxford!E89,"")</f>
        <v>Custom/Shop</v>
      </c>
      <c r="C102" s="5" t="str">
        <f>IF(MicronOxford!D89&gt;0,MicronOxford!D89,"")</f>
        <v>Cavity Shutter Mount</v>
      </c>
      <c r="D102" s="1">
        <f>IF(ISBLANK(MicronOxford!H89), MicronOxford!G89, 0)</f>
        <v>132</v>
      </c>
      <c r="E102" s="1">
        <f>IF(MicronOxford!H89="EUR", MicronOxford!G89, 0)</f>
        <v>0</v>
      </c>
      <c r="F102" s="1">
        <f>IF(MicronOxford!H89="USD", MicronOxford!G89, 0)</f>
        <v>0</v>
      </c>
    </row>
    <row r="103" ht="15.75" customHeight="1">
      <c r="A103" s="1" t="str">
        <f>IF(MicronOxford!A90&gt;0,MicronOxford!A90,"")</f>
        <v>custom</v>
      </c>
      <c r="B103" s="1" t="str">
        <f>IF(MicronOxford!E90&gt;0,MicronOxford!E90,"")</f>
        <v>Custom/Shop</v>
      </c>
      <c r="C103" s="5" t="str">
        <f>IF(MicronOxford!D90&gt;0,MicronOxford!D90,"")</f>
        <v>Main Alignment Rail Carrier</v>
      </c>
      <c r="D103" s="1" t="str">
        <f>IF(ISBLANK(MicronOxford!H90), MicronOxford!G90, 0)</f>
        <v/>
      </c>
      <c r="E103" s="1">
        <f>IF(MicronOxford!H90="EUR", MicronOxford!G90, 0)</f>
        <v>0</v>
      </c>
      <c r="F103" s="1">
        <f>IF(MicronOxford!H90="USD", MicronOxford!G90, 0)</f>
        <v>0</v>
      </c>
    </row>
    <row r="104" ht="15.75" customHeight="1">
      <c r="A104" s="1" t="str">
        <f>IF(MicronOxford!A91&gt;0,MicronOxford!A91,"")</f>
        <v>custom</v>
      </c>
      <c r="B104" s="1" t="str">
        <f>IF(MicronOxford!E91&gt;0,MicronOxford!E91,"")</f>
        <v>Custom/Shop</v>
      </c>
      <c r="C104" s="5" t="str">
        <f>IF(MicronOxford!D91&gt;0,MicronOxford!D91,"")</f>
        <v>Secondary Alignment Rail Carrier</v>
      </c>
      <c r="D104" s="1" t="str">
        <f>IF(ISBLANK(MicronOxford!H91), MicronOxford!G91, 0)</f>
        <v/>
      </c>
      <c r="E104" s="1">
        <f>IF(MicronOxford!H91="EUR", MicronOxford!G91, 0)</f>
        <v>0</v>
      </c>
      <c r="F104" s="1">
        <f>IF(MicronOxford!H91="USD", MicronOxford!G91, 0)</f>
        <v>0</v>
      </c>
    </row>
    <row r="105" ht="15.75" customHeight="1">
      <c r="A105" s="1" t="str">
        <f>IF(MicronOxford!A92&gt;0,MicronOxford!A92,"")</f>
        <v>custom</v>
      </c>
      <c r="B105" s="1" t="str">
        <f>IF(MicronOxford!E92&gt;0,MicronOxford!E92,"")</f>
        <v>Custom/Shop</v>
      </c>
      <c r="C105" s="5" t="str">
        <f>IF(MicronOxford!D92&gt;0,MicronOxford!D92,"")</f>
        <v>Excitaiton 1 Inch Mirror</v>
      </c>
      <c r="D105" s="1" t="str">
        <f>IF(ISBLANK(MicronOxford!H92), MicronOxford!G92, 0)</f>
        <v/>
      </c>
      <c r="E105" s="1">
        <f>IF(MicronOxford!H92="EUR", MicronOxford!G92, 0)</f>
        <v>0</v>
      </c>
      <c r="F105" s="1">
        <f>IF(MicronOxford!H92="USD", MicronOxford!G92, 0)</f>
        <v>0</v>
      </c>
    </row>
    <row r="106" ht="15.75" customHeight="1">
      <c r="A106" s="1" t="str">
        <f>IF(MicronOxford!A93&gt;0,MicronOxford!A93,"")</f>
        <v>custom</v>
      </c>
      <c r="B106" s="1" t="str">
        <f>IF(MicronOxford!E93&gt;0,MicronOxford!E93,"")</f>
        <v>Custom/Shop</v>
      </c>
      <c r="C106" s="5" t="str">
        <f>IF(MicronOxford!D93&gt;0,MicronOxford!D93,"")</f>
        <v>Excitation 2 Inch Mirror</v>
      </c>
      <c r="D106" s="1" t="str">
        <f>IF(ISBLANK(MicronOxford!H93), MicronOxford!G93, 0)</f>
        <v/>
      </c>
      <c r="E106" s="1">
        <f>IF(MicronOxford!H93="EUR", MicronOxford!G93, 0)</f>
        <v>0</v>
      </c>
      <c r="F106" s="1">
        <f>IF(MicronOxford!H93="USD", MicronOxford!G93, 0)</f>
        <v>0</v>
      </c>
    </row>
    <row r="107" ht="15.75" customHeight="1">
      <c r="A107" s="1" t="str">
        <f>IF(MicronOxford!A94&gt;0,MicronOxford!A94,"")</f>
        <v>custom</v>
      </c>
      <c r="B107" s="1" t="str">
        <f>IF(MicronOxford!E94&gt;0,MicronOxford!E94,"")</f>
        <v>Custom/Shop</v>
      </c>
      <c r="C107" s="5" t="str">
        <f>IF(MicronOxford!D94&gt;0,MicronOxford!D94,"")</f>
        <v>Excitation Backside Mirror Connector Plate</v>
      </c>
      <c r="D107" s="1" t="str">
        <f>IF(ISBLANK(MicronOxford!H94), MicronOxford!G94, 0)</f>
        <v/>
      </c>
      <c r="E107" s="1">
        <f>IF(MicronOxford!H94="EUR", MicronOxford!G94, 0)</f>
        <v>0</v>
      </c>
      <c r="F107" s="1">
        <f>IF(MicronOxford!H94="USD", MicronOxford!G94, 0)</f>
        <v>0</v>
      </c>
    </row>
    <row r="108" ht="15.75" customHeight="1">
      <c r="A108" s="1" t="str">
        <f>IF(MicronOxford!A95&gt;0,MicronOxford!A95,"")</f>
        <v>custom</v>
      </c>
      <c r="B108" s="1" t="str">
        <f>IF(MicronOxford!E95&gt;0,MicronOxford!E95,"")</f>
        <v>Custom/Shop</v>
      </c>
      <c r="C108" s="5" t="str">
        <f>IF(MicronOxford!D95&gt;0,MicronOxford!D95,"")</f>
        <v>Alignment Camera Connector</v>
      </c>
      <c r="D108" s="1" t="str">
        <f>IF(ISBLANK(MicronOxford!H95), MicronOxford!G95, 0)</f>
        <v/>
      </c>
      <c r="E108" s="1">
        <f>IF(MicronOxford!H95="EUR", MicronOxford!G95, 0)</f>
        <v>0</v>
      </c>
      <c r="F108" s="1">
        <f>IF(MicronOxford!H95="USD", MicronOxford!G95, 0)</f>
        <v>0</v>
      </c>
    </row>
    <row r="109" ht="15.75" customHeight="1">
      <c r="A109" s="1" t="str">
        <f t="shared" ref="A109:C109" si="30">IF(#REF!&gt;0,#REF!,"")</f>
        <v>#REF!</v>
      </c>
      <c r="B109" s="1" t="str">
        <f t="shared" si="30"/>
        <v>#REF!</v>
      </c>
      <c r="C109" s="5" t="str">
        <f t="shared" si="30"/>
        <v>#REF!</v>
      </c>
      <c r="D109" s="1">
        <f>IF(ISBLANK(#REF!), #REF!, 0)</f>
        <v>0</v>
      </c>
      <c r="E109" s="1" t="str">
        <f>IF(#REF!="EUR", #REF!, 0)</f>
        <v>#REF!</v>
      </c>
      <c r="F109" s="1" t="str">
        <f>IF(#REF!="USD", #REF!, 0)</f>
        <v>#REF!</v>
      </c>
    </row>
    <row r="110" ht="15.75" customHeight="1">
      <c r="A110" s="1" t="str">
        <f>IF(MicronOxford!A96&gt;0,MicronOxford!A96,"")</f>
        <v>custom</v>
      </c>
      <c r="B110" s="1" t="str">
        <f>IF(MicronOxford!E96&gt;0,MicronOxford!E96,"")</f>
        <v>Custom/Shop</v>
      </c>
      <c r="C110" s="5" t="str">
        <f>IF(MicronOxford!D96&gt;0,MicronOxford!D96,"")</f>
        <v>Vertical Support with Cutout</v>
      </c>
      <c r="D110" s="1">
        <f>IF(ISBLANK(MicronOxford!H96), MicronOxford!G96, 0)</f>
        <v>344</v>
      </c>
      <c r="E110" s="1">
        <f>IF(MicronOxford!H96="EUR", MicronOxford!G96, 0)</f>
        <v>0</v>
      </c>
      <c r="F110" s="1">
        <f>IF(MicronOxford!H96="USD", MicronOxford!G96, 0)</f>
        <v>0</v>
      </c>
    </row>
    <row r="111" ht="15.75" customHeight="1">
      <c r="A111" s="1" t="str">
        <f>IF(MicronOxford!A97&gt;0,MicronOxford!A97,"")</f>
        <v>custom</v>
      </c>
      <c r="B111" s="1" t="str">
        <f>IF(MicronOxford!E97&gt;0,MicronOxford!E97,"")</f>
        <v>Custom/Shop</v>
      </c>
      <c r="C111" s="5" t="str">
        <f>IF(MicronOxford!D97&gt;0,MicronOxford!D97,"")</f>
        <v>sCMOS Alignment Tool</v>
      </c>
      <c r="D111" s="1" t="str">
        <f>IF(ISBLANK(MicronOxford!H97), MicronOxford!G97, 0)</f>
        <v/>
      </c>
      <c r="E111" s="1">
        <f>IF(MicronOxford!H97="EUR", MicronOxford!G97, 0)</f>
        <v>0</v>
      </c>
      <c r="F111" s="1">
        <f>IF(MicronOxford!H97="USD", MicronOxford!G97, 0)</f>
        <v>0</v>
      </c>
    </row>
    <row r="112" ht="15.75" customHeight="1">
      <c r="A112" s="1" t="str">
        <f t="shared" ref="A112:C112" si="31">IF(#REF!&gt;0,#REF!,"")</f>
        <v>#REF!</v>
      </c>
      <c r="B112" s="1" t="str">
        <f t="shared" si="31"/>
        <v>#REF!</v>
      </c>
      <c r="C112" s="5" t="str">
        <f t="shared" si="31"/>
        <v>#REF!</v>
      </c>
      <c r="D112" s="1">
        <f>IF(ISBLANK(#REF!), #REF!, 0)</f>
        <v>0</v>
      </c>
      <c r="E112" s="1" t="str">
        <f>IF(#REF!="EUR", #REF!, 0)</f>
        <v>#REF!</v>
      </c>
      <c r="F112" s="1" t="str">
        <f>IF(#REF!="USD", #REF!, 0)</f>
        <v>#REF!</v>
      </c>
    </row>
    <row r="113" ht="15.75" customHeight="1">
      <c r="A113" s="1" t="str">
        <f>IF(MicronOxford!A98&gt;0,MicronOxford!A98,"")</f>
        <v>custom</v>
      </c>
      <c r="B113" s="1" t="str">
        <f>IF(MicronOxford!E98&gt;0,MicronOxford!E98,"")</f>
        <v>Custom/Shop</v>
      </c>
      <c r="C113" s="5" t="str">
        <f>IF(MicronOxford!D98&gt;0,MicronOxford!D98,"")</f>
        <v>Mirror Mount Jogged</v>
      </c>
      <c r="D113" s="1">
        <f>IF(ISBLANK(MicronOxford!H98), MicronOxford!G98, 0)</f>
        <v>212.4</v>
      </c>
      <c r="E113" s="1">
        <f>IF(MicronOxford!H98="EUR", MicronOxford!G98, 0)</f>
        <v>0</v>
      </c>
      <c r="F113" s="1">
        <f>IF(MicronOxford!H98="USD", MicronOxford!G98, 0)</f>
        <v>0</v>
      </c>
    </row>
    <row r="114" ht="15.75" customHeight="1">
      <c r="A114" s="1" t="str">
        <f>IF(MicronOxford!A99&gt;0,MicronOxford!A99,"")</f>
        <v>custom</v>
      </c>
      <c r="B114" s="1" t="str">
        <f>IF(MicronOxford!E99&gt;0,MicronOxford!E99,"")</f>
        <v>Custom/Shop</v>
      </c>
      <c r="C114" s="5" t="str">
        <f>IF(MicronOxford!D99&gt;0,MicronOxford!D99,"")</f>
        <v>Aperture Mount W/SLOT</v>
      </c>
      <c r="D114" s="1" t="str">
        <f>IF(ISBLANK(MicronOxford!H99), MicronOxford!G99, 0)</f>
        <v/>
      </c>
      <c r="E114" s="1">
        <f>IF(MicronOxford!H99="EUR", MicronOxford!G99, 0)</f>
        <v>0</v>
      </c>
      <c r="F114" s="1">
        <f>IF(MicronOxford!H99="USD", MicronOxford!G99, 0)</f>
        <v>0</v>
      </c>
    </row>
    <row r="115" ht="15.75" customHeight="1">
      <c r="A115" s="1" t="str">
        <f t="shared" ref="A115:C115" si="32">IF(#REF!&gt;0,#REF!,"")</f>
        <v>#REF!</v>
      </c>
      <c r="B115" s="1" t="str">
        <f t="shared" si="32"/>
        <v>#REF!</v>
      </c>
      <c r="C115" s="5" t="str">
        <f t="shared" si="32"/>
        <v>#REF!</v>
      </c>
      <c r="D115" s="1">
        <f t="shared" ref="D115:D116" si="34">IF(ISBLANK(#REF!), #REF!, 0)</f>
        <v>0</v>
      </c>
      <c r="E115" s="1" t="str">
        <f t="shared" ref="E115:E116" si="35">IF(#REF!="EUR", #REF!, 0)</f>
        <v>#REF!</v>
      </c>
      <c r="F115" s="1" t="str">
        <f t="shared" ref="F115:F116" si="36">IF(#REF!="USD", #REF!, 0)</f>
        <v>#REF!</v>
      </c>
    </row>
    <row r="116" ht="15.75" customHeight="1">
      <c r="A116" s="1" t="str">
        <f t="shared" ref="A116:C116" si="33">IF(#REF!&gt;0,#REF!,"")</f>
        <v>#REF!</v>
      </c>
      <c r="B116" s="1" t="str">
        <f t="shared" si="33"/>
        <v>#REF!</v>
      </c>
      <c r="C116" s="5" t="str">
        <f t="shared" si="33"/>
        <v>#REF!</v>
      </c>
      <c r="D116" s="1">
        <f t="shared" si="34"/>
        <v>0</v>
      </c>
      <c r="E116" s="1" t="str">
        <f t="shared" si="35"/>
        <v>#REF!</v>
      </c>
      <c r="F116" s="1" t="str">
        <f t="shared" si="36"/>
        <v>#REF!</v>
      </c>
    </row>
    <row r="117" ht="15.75" customHeight="1">
      <c r="A117" s="1" t="str">
        <f>IF(MicronOxford!A100&gt;0,MicronOxford!A100,"")</f>
        <v/>
      </c>
      <c r="B117" s="1" t="str">
        <f>IF(MicronOxford!E100&gt;0,MicronOxford!E100,"")</f>
        <v/>
      </c>
      <c r="C117" s="5" t="str">
        <f>IF(MicronOxford!D100&gt;0,MicronOxford!D100,"")</f>
        <v/>
      </c>
      <c r="D117" s="1" t="str">
        <f>IF(ISBLANK(MicronOxford!H100), MicronOxford!G100, 0)</f>
        <v/>
      </c>
      <c r="E117" s="1">
        <f>IF(MicronOxford!H100="EUR", MicronOxford!G100, 0)</f>
        <v>0</v>
      </c>
      <c r="F117" s="1">
        <f>IF(MicronOxford!H100="USD", MicronOxford!G100, 0)</f>
        <v>0</v>
      </c>
    </row>
    <row r="118" ht="15.75" customHeight="1">
      <c r="A118" s="1" t="str">
        <f t="shared" ref="A118:C118" si="37">IF(#REF!&gt;0,#REF!,"")</f>
        <v>#REF!</v>
      </c>
      <c r="B118" s="1" t="str">
        <f t="shared" si="37"/>
        <v>#REF!</v>
      </c>
      <c r="C118" s="5" t="str">
        <f t="shared" si="37"/>
        <v>#REF!</v>
      </c>
      <c r="D118" s="1">
        <f t="shared" ref="D118:D121" si="39">IF(ISBLANK(#REF!), #REF!, 0)</f>
        <v>0</v>
      </c>
      <c r="E118" s="1" t="str">
        <f t="shared" ref="E118:E121" si="40">IF(#REF!="EUR", #REF!, 0)</f>
        <v>#REF!</v>
      </c>
      <c r="F118" s="1" t="str">
        <f t="shared" ref="F118:F121" si="41">IF(#REF!="USD", #REF!, 0)</f>
        <v>#REF!</v>
      </c>
    </row>
    <row r="119" ht="15.75" customHeight="1">
      <c r="A119" s="1" t="str">
        <f t="shared" ref="A119:C119" si="38">IF(#REF!&gt;0,#REF!,"")</f>
        <v>#REF!</v>
      </c>
      <c r="B119" s="1" t="str">
        <f t="shared" si="38"/>
        <v>#REF!</v>
      </c>
      <c r="C119" s="5" t="str">
        <f t="shared" si="38"/>
        <v>#REF!</v>
      </c>
      <c r="D119" s="1">
        <f t="shared" si="39"/>
        <v>0</v>
      </c>
      <c r="E119" s="1" t="str">
        <f t="shared" si="40"/>
        <v>#REF!</v>
      </c>
      <c r="F119" s="1" t="str">
        <f t="shared" si="41"/>
        <v>#REF!</v>
      </c>
    </row>
    <row r="120" ht="15.75" customHeight="1">
      <c r="A120" s="1" t="str">
        <f t="shared" ref="A120:C120" si="42">IF(#REF!&gt;0,#REF!,"")</f>
        <v>#REF!</v>
      </c>
      <c r="B120" s="1" t="str">
        <f t="shared" si="42"/>
        <v>#REF!</v>
      </c>
      <c r="C120" s="5" t="str">
        <f t="shared" si="42"/>
        <v>#REF!</v>
      </c>
      <c r="D120" s="1">
        <f t="shared" si="39"/>
        <v>0</v>
      </c>
      <c r="E120" s="1" t="str">
        <f t="shared" si="40"/>
        <v>#REF!</v>
      </c>
      <c r="F120" s="1" t="str">
        <f t="shared" si="41"/>
        <v>#REF!</v>
      </c>
    </row>
    <row r="121" ht="15.75" customHeight="1">
      <c r="A121" s="1" t="str">
        <f t="shared" ref="A121:C121" si="43">IF(#REF!&gt;0,#REF!,"")</f>
        <v>#REF!</v>
      </c>
      <c r="B121" s="1" t="str">
        <f t="shared" si="43"/>
        <v>#REF!</v>
      </c>
      <c r="C121" s="5" t="str">
        <f t="shared" si="43"/>
        <v>#REF!</v>
      </c>
      <c r="D121" s="1">
        <f t="shared" si="39"/>
        <v>0</v>
      </c>
      <c r="E121" s="1" t="str">
        <f t="shared" si="40"/>
        <v>#REF!</v>
      </c>
      <c r="F121" s="1" t="str">
        <f t="shared" si="41"/>
        <v>#REF!</v>
      </c>
    </row>
    <row r="122" ht="15.75" customHeight="1">
      <c r="A122" s="1" t="str">
        <f>IF(MicronOxford!A101&gt;0,MicronOxford!A101,"")</f>
        <v>objectives</v>
      </c>
      <c r="B122" s="1" t="str">
        <f>IF(MicronOxford!E101&gt;0,MicronOxford!E101,"")</f>
        <v>Olympus</v>
      </c>
      <c r="C122" s="5" t="str">
        <f>IF(MicronOxford!D101&gt;0,MicronOxford!D101,"")</f>
        <v>UPLSAPO 100XS; U PLAN S-APO 100X Silicone OIL OBJ,NA 1.35, WD 0.2 </v>
      </c>
      <c r="D122" s="1">
        <f>IF(ISBLANK(MicronOxford!H101), MicronOxford!G101, 0)</f>
        <v>0</v>
      </c>
      <c r="E122" s="1">
        <f>IF(MicronOxford!H101="EUR", MicronOxford!G101, 0)</f>
        <v>0</v>
      </c>
      <c r="F122" s="1">
        <f>IF(MicronOxford!H101="USD", MicronOxford!G101, 0)</f>
        <v>25000</v>
      </c>
    </row>
    <row r="123" ht="15.75" customHeight="1">
      <c r="A123" s="1" t="str">
        <f>IF(MicronOxford!A102&gt;0,MicronOxford!A102,"")</f>
        <v>adaptiveoptics</v>
      </c>
      <c r="B123" s="1" t="str">
        <f>IF(MicronOxford!E102&gt;0,MicronOxford!E102,"")</f>
        <v>BMC</v>
      </c>
      <c r="C123" s="5" t="str">
        <f>IF(MicronOxford!D102&gt;0,MicronOxford!D102,"")</f>
        <v>Multi-DM MEMS Deformable Mirros</v>
      </c>
      <c r="D123" s="1">
        <f>IF(ISBLANK(MicronOxford!H102), MicronOxford!G102, 0)</f>
        <v>0</v>
      </c>
      <c r="E123" s="1">
        <f>IF(MicronOxford!H102="EUR", MicronOxford!G102, 0)</f>
        <v>0</v>
      </c>
      <c r="F123" s="1">
        <f>IF(MicronOxford!H102="USD", MicronOxford!G102, 0)</f>
        <v>49600</v>
      </c>
    </row>
    <row r="124" ht="15.75" customHeight="1">
      <c r="A124" s="1" t="str">
        <f t="shared" ref="A124:C124" si="44">IF(#REF!&gt;0,#REF!,"")</f>
        <v>#REF!</v>
      </c>
      <c r="B124" s="1" t="str">
        <f t="shared" si="44"/>
        <v>#REF!</v>
      </c>
      <c r="C124" s="5" t="str">
        <f t="shared" si="44"/>
        <v>#REF!</v>
      </c>
      <c r="D124" s="1">
        <f t="shared" ref="D124:D125" si="46">IF(ISBLANK(#REF!), #REF!, 0)</f>
        <v>0</v>
      </c>
      <c r="E124" s="1" t="str">
        <f t="shared" ref="E124:E125" si="47">IF(#REF!="EUR", #REF!, 0)</f>
        <v>#REF!</v>
      </c>
      <c r="F124" s="1" t="str">
        <f t="shared" ref="F124:F125" si="48">IF(#REF!="USD", #REF!, 0)</f>
        <v>#REF!</v>
      </c>
    </row>
    <row r="125" ht="15.75" customHeight="1">
      <c r="A125" s="1" t="str">
        <f t="shared" ref="A125:C125" si="45">IF(#REF!&gt;0,#REF!,"")</f>
        <v>#REF!</v>
      </c>
      <c r="B125" s="1" t="str">
        <f t="shared" si="45"/>
        <v>#REF!</v>
      </c>
      <c r="C125" s="5" t="str">
        <f t="shared" si="45"/>
        <v>#REF!</v>
      </c>
      <c r="D125" s="1">
        <f t="shared" si="46"/>
        <v>0</v>
      </c>
      <c r="E125" s="1" t="str">
        <f t="shared" si="47"/>
        <v>#REF!</v>
      </c>
      <c r="F125" s="1" t="str">
        <f t="shared" si="48"/>
        <v>#REF!</v>
      </c>
    </row>
    <row r="126" ht="15.75" customHeight="1">
      <c r="A126" s="1" t="str">
        <f>IF(MicronOxford!A104&gt;0,MicronOxford!A104,"")</f>
        <v>optics</v>
      </c>
      <c r="B126" s="1" t="str">
        <f>IF(MicronOxford!E104&gt;0,MicronOxford!E104,"")</f>
        <v>JML Optics</v>
      </c>
      <c r="C126" s="5" t="str">
        <f>IF(MicronOxford!D104&gt;0,MicronOxford!D104,"")</f>
        <v>90.0MM EFL X 25.0MM Dia. ACHROMAT SINGLE-LAYER MgF2 VISIBLE</v>
      </c>
      <c r="D126" s="1">
        <f>IF(ISBLANK(MicronOxford!H104), MicronOxford!G104, 0)</f>
        <v>647.35</v>
      </c>
      <c r="E126" s="1">
        <f>IF(MicronOxford!H104="EUR", MicronOxford!G104, 0)</f>
        <v>0</v>
      </c>
      <c r="F126" s="1">
        <f>IF(MicronOxford!H104="USD", MicronOxford!G104, 0)</f>
        <v>0</v>
      </c>
    </row>
    <row r="127" ht="15.75" customHeight="1">
      <c r="A127" s="1" t="str">
        <f>IF(MicronOxford!A105&gt;0,MicronOxford!A105,"")</f>
        <v>optics</v>
      </c>
      <c r="B127" s="1" t="str">
        <f>IF(MicronOxford!E105&gt;0,MicronOxford!E105,"")</f>
        <v>Edmund Optics</v>
      </c>
      <c r="C127" s="5" t="str">
        <f>IF(MicronOxford!D105&gt;0,MicronOxford!D105,"")</f>
        <v>Achromatic Lens 25mm Dia. x 85mm FL, VIS 0 Coating</v>
      </c>
      <c r="D127" s="1">
        <f>IF(ISBLANK(MicronOxford!H105), MicronOxford!G105, 0)</f>
        <v>75.65</v>
      </c>
      <c r="E127" s="1">
        <f>IF(MicronOxford!H105="EUR", MicronOxford!G105, 0)</f>
        <v>0</v>
      </c>
      <c r="F127" s="1">
        <f>IF(MicronOxford!H105="USD", MicronOxford!G105, 0)</f>
        <v>0</v>
      </c>
    </row>
    <row r="128" ht="15.75" customHeight="1">
      <c r="A128" s="1" t="str">
        <f>IF(MicronOxford!A106&gt;0,MicronOxford!A106,"")</f>
        <v>optics</v>
      </c>
      <c r="B128" s="1" t="str">
        <f>IF(MicronOxford!E106&gt;0,MicronOxford!E106,"")</f>
        <v>Edmund Optics</v>
      </c>
      <c r="C128" s="5" t="str">
        <f>IF(MicronOxford!D106&gt;0,MicronOxford!D106,"")</f>
        <v>Achromatic Lens 40mm Dia. x 300mm FL, VIS 0 Coating</v>
      </c>
      <c r="D128" s="1">
        <f>IF(ISBLANK(MicronOxford!H106), MicronOxford!G106, 0)</f>
        <v>110.5</v>
      </c>
      <c r="E128" s="1">
        <f>IF(MicronOxford!H106="EUR", MicronOxford!G106, 0)</f>
        <v>0</v>
      </c>
      <c r="F128" s="1">
        <f>IF(MicronOxford!H106="USD", MicronOxford!G106, 0)</f>
        <v>0</v>
      </c>
    </row>
    <row r="129" ht="15.75" customHeight="1">
      <c r="A129" s="1" t="str">
        <f>IF(MicronOxford!A107&gt;0,MicronOxford!A107,"")</f>
        <v/>
      </c>
      <c r="B129" s="1" t="str">
        <f>IF(MicronOxford!E107&gt;0,MicronOxford!E107,"")</f>
        <v>Edmund Optics</v>
      </c>
      <c r="C129" s="5" t="str">
        <f>IF(MicronOxford!D107&gt;0,MicronOxford!D107,"")</f>
        <v>Achromatic Lens 25mm Dia. x 125mm FL, VIS 0 Coating</v>
      </c>
      <c r="D129" s="1" t="str">
        <f>IF(ISBLANK(MicronOxford!H107), MicronOxford!G107, 0)</f>
        <v/>
      </c>
      <c r="E129" s="1">
        <f>IF(MicronOxford!H107="EUR", MicronOxford!G107, 0)</f>
        <v>0</v>
      </c>
      <c r="F129" s="1">
        <f>IF(MicronOxford!H107="USD", MicronOxford!G107, 0)</f>
        <v>0</v>
      </c>
    </row>
    <row r="130" ht="15.75" customHeight="1">
      <c r="A130" s="1" t="str">
        <f>IF(MicronOxford!A108&gt;0,MicronOxford!A108,"")</f>
        <v>optics</v>
      </c>
      <c r="B130" s="1" t="str">
        <f>IF(MicronOxford!E108&gt;0,MicronOxford!E108,"")</f>
        <v>Edmund Optics</v>
      </c>
      <c r="C130" s="5" t="str">
        <f>IF(MicronOxford!D108&gt;0,MicronOxford!D108,"")</f>
        <v>Achromatic Lens 25mm Dia. x 100mm FL, VIS 0 Coating</v>
      </c>
      <c r="D130" s="1">
        <f>IF(ISBLANK(MicronOxford!H108), MicronOxford!G108, 0)</f>
        <v>75.65</v>
      </c>
      <c r="E130" s="1">
        <f>IF(MicronOxford!H108="EUR", MicronOxford!G108, 0)</f>
        <v>0</v>
      </c>
      <c r="F130" s="1">
        <f>IF(MicronOxford!H108="USD", MicronOxford!G108, 0)</f>
        <v>0</v>
      </c>
    </row>
    <row r="131" ht="15.75" customHeight="1">
      <c r="A131" s="1" t="str">
        <f>IF(MicronOxford!A109&gt;0,MicronOxford!A109,"")</f>
        <v>optics</v>
      </c>
      <c r="B131" s="1" t="str">
        <f>IF(MicronOxford!E109&gt;0,MicronOxford!E109,"")</f>
        <v>UVisIR</v>
      </c>
      <c r="C131" s="5" t="str">
        <f>IF(MicronOxford!D109&gt;0,MicronOxford!D109,"")</f>
        <v>BK7 and quartz wedges</v>
      </c>
      <c r="D131" s="1">
        <f>IF(ISBLANK(MicronOxford!H109), MicronOxford!G109, 0)</f>
        <v>3600</v>
      </c>
      <c r="E131" s="1">
        <f>IF(MicronOxford!H109="EUR", MicronOxford!G109, 0)</f>
        <v>0</v>
      </c>
      <c r="F131" s="1">
        <f>IF(MicronOxford!H109="USD", MicronOxford!G109, 0)</f>
        <v>0</v>
      </c>
    </row>
    <row r="132" ht="15.75" customHeight="1">
      <c r="A132" s="1" t="str">
        <f>IF(MicronOxford!A110&gt;0,MicronOxford!A110,"")</f>
        <v>optics</v>
      </c>
      <c r="B132" s="1" t="str">
        <f>IF(MicronOxford!E110&gt;0,MicronOxford!E110,"")</f>
        <v>CVI Melles Griot</v>
      </c>
      <c r="C132" s="5" t="str">
        <f>IF(MicronOxford!D110&gt;0,MicronOxford!D110,"")</f>
        <v>Standard 400-700-nm Cemented Achromats, f 350 mm, diameter 25 mm</v>
      </c>
      <c r="D132" s="1">
        <f>IF(ISBLANK(MicronOxford!H110), MicronOxford!G110, 0)</f>
        <v>130</v>
      </c>
      <c r="E132" s="1">
        <f>IF(MicronOxford!H110="EUR", MicronOxford!G110, 0)</f>
        <v>0</v>
      </c>
      <c r="F132" s="1">
        <f>IF(MicronOxford!H110="USD", MicronOxford!G110, 0)</f>
        <v>0</v>
      </c>
    </row>
    <row r="133" ht="15.75" customHeight="1">
      <c r="A133" s="1" t="str">
        <f>IF(MicronOxford!A111&gt;0,MicronOxford!A111,"")</f>
        <v>optics</v>
      </c>
      <c r="B133" s="1" t="str">
        <f>IF(MicronOxford!E111&gt;0,MicronOxford!E111,"")</f>
        <v>OptoSigma</v>
      </c>
      <c r="C133" s="5" t="str">
        <f>IF(MicronOxford!D111&gt;0,MicronOxford!D111,"")</f>
        <v>Achromatic doublets, 15 mm Dia. x 100 mm FL, 400-700 nm</v>
      </c>
      <c r="D133" s="1">
        <f>IF(ISBLANK(MicronOxford!H111), MicronOxford!G111, 0)</f>
        <v>147.9</v>
      </c>
      <c r="E133" s="1">
        <f>IF(MicronOxford!H111="EUR", MicronOxford!G111, 0)</f>
        <v>0</v>
      </c>
      <c r="F133" s="1">
        <f>IF(MicronOxford!H111="USD", MicronOxford!G111, 0)</f>
        <v>0</v>
      </c>
    </row>
    <row r="134" ht="15.75" customHeight="1">
      <c r="A134" s="1" t="str">
        <f>IF(MicronOxford!A112&gt;0,MicronOxford!A112,"")</f>
        <v>optics</v>
      </c>
      <c r="B134" s="1" t="str">
        <f>IF(MicronOxford!E112&gt;0,MicronOxford!E112,"")</f>
        <v>Edmund Optics</v>
      </c>
      <c r="C134" s="5" t="str">
        <f>IF(MicronOxford!D112&gt;0,MicronOxford!D112,"")</f>
        <v>Non-Polarizing Cube Beam splitter 25mm VIS </v>
      </c>
      <c r="D134" s="1">
        <f>IF(ISBLANK(MicronOxford!H112), MicronOxford!G112, 0)</f>
        <v>187</v>
      </c>
      <c r="E134" s="1">
        <f>IF(MicronOxford!H112="EUR", MicronOxford!G112, 0)</f>
        <v>0</v>
      </c>
      <c r="F134" s="1">
        <f>IF(MicronOxford!H112="USD", MicronOxford!G112, 0)</f>
        <v>0</v>
      </c>
    </row>
    <row r="135" ht="15.75" customHeight="1">
      <c r="A135" s="1" t="str">
        <f>IF(MicronOxford!A113&gt;0,MicronOxford!A113,"")</f>
        <v>optics</v>
      </c>
      <c r="B135" s="1" t="str">
        <f>IF(MicronOxford!E113&gt;0,MicronOxford!E113,"")</f>
        <v>Newport</v>
      </c>
      <c r="C135" s="5" t="str">
        <f>IF(MicronOxford!D113&gt;0,MicronOxford!D113,"")</f>
        <v>Broadband Polarizing Cube Beam splitter, 25.4 x 25.4 x 25.4 mm, 420-680 nm</v>
      </c>
      <c r="D135" s="1">
        <f>IF(ISBLANK(MicronOxford!H113), MicronOxford!G113, 0)</f>
        <v>320</v>
      </c>
      <c r="E135" s="1">
        <f>IF(MicronOxford!H113="EUR", MicronOxford!G113, 0)</f>
        <v>0</v>
      </c>
      <c r="F135" s="1">
        <f>IF(MicronOxford!H113="USD", MicronOxford!G113, 0)</f>
        <v>0</v>
      </c>
    </row>
    <row r="136" ht="15.75" customHeight="1">
      <c r="A136" s="1" t="str">
        <f>IF(MicronOxford!A114&gt;0,MicronOxford!A114,"")</f>
        <v>optics</v>
      </c>
      <c r="B136" s="1" t="str">
        <f>IF(MicronOxford!E114&gt;0,MicronOxford!E114,"")</f>
        <v>Edmund Optics</v>
      </c>
      <c r="C136" s="5" t="str">
        <f>IF(MicronOxford!D114&gt;0,MicronOxford!D114,"")</f>
        <v>Polarizing Cube Beam splitter 25mm VIS </v>
      </c>
      <c r="D136" s="1">
        <f>IF(ISBLANK(MicronOxford!H114), MicronOxford!G114, 0)</f>
        <v>323</v>
      </c>
      <c r="E136" s="1">
        <f>IF(MicronOxford!H114="EUR", MicronOxford!G114, 0)</f>
        <v>0</v>
      </c>
      <c r="F136" s="1">
        <f>IF(MicronOxford!H114="USD", MicronOxford!G114, 0)</f>
        <v>0</v>
      </c>
    </row>
    <row r="137" ht="15.75" customHeight="1">
      <c r="A137" s="1" t="str">
        <f>IF(MicronOxford!A115&gt;0,MicronOxford!A115,"")</f>
        <v>optics</v>
      </c>
      <c r="B137" s="1" t="str">
        <f>IF(MicronOxford!E115&gt;0,MicronOxford!E115,"")</f>
        <v>Thorlabs</v>
      </c>
      <c r="C137" s="5" t="str">
        <f>IF(MicronOxford!D115&gt;0,MicronOxford!D115,"")</f>
        <v>Achromatic 1/4 wave plate 400800nm, unmounted (Custom)</v>
      </c>
      <c r="D137" s="1" t="str">
        <f>IF(ISBLANK(MicronOxford!H115), MicronOxford!G115, 0)</f>
        <v/>
      </c>
      <c r="E137" s="1">
        <f>IF(MicronOxford!H115="EUR", MicronOxford!G115, 0)</f>
        <v>0</v>
      </c>
      <c r="F137" s="1">
        <f>IF(MicronOxford!H115="USD", MicronOxford!G115, 0)</f>
        <v>0</v>
      </c>
    </row>
    <row r="138" ht="15.75" customHeight="1">
      <c r="A138" s="1" t="str">
        <f>IF(MicronOxford!A116&gt;0,MicronOxford!A116,"")</f>
        <v>optics</v>
      </c>
      <c r="B138" s="1" t="str">
        <f>IF(MicronOxford!E116&gt;0,MicronOxford!E116,"")</f>
        <v>Newport</v>
      </c>
      <c r="C138" s="5" t="str">
        <f>IF(MicronOxford!D116&gt;0,MicronOxford!D116,"")</f>
        <v>Colored Glass Filter, 25.4 mm Diameter, Heat Absorbing, KG.1</v>
      </c>
      <c r="D138" s="1">
        <f>IF(ISBLANK(MicronOxford!H116), MicronOxford!G116, 0)</f>
        <v>35</v>
      </c>
      <c r="E138" s="1">
        <f>IF(MicronOxford!H116="EUR", MicronOxford!G116, 0)</f>
        <v>0</v>
      </c>
      <c r="F138" s="1">
        <f>IF(MicronOxford!H116="USD", MicronOxford!G116, 0)</f>
        <v>0</v>
      </c>
    </row>
    <row r="139" ht="15.75" customHeight="1">
      <c r="A139" s="1" t="str">
        <f>IF(MicronOxford!A117&gt;0,MicronOxford!A117,"")</f>
        <v>optics</v>
      </c>
      <c r="B139" s="1" t="str">
        <f>IF(MicronOxford!E117&gt;0,MicronOxford!E117,"")</f>
        <v>Newport</v>
      </c>
      <c r="C139" s="5" t="str">
        <f>IF(MicronOxford!D117&gt;0,MicronOxford!D117,"")</f>
        <v>Broadband Metallic Mirror, Zerodur, 25.4 mm Diameter, λ/20, 480-20,000 nm</v>
      </c>
      <c r="D139" s="1">
        <f>IF(ISBLANK(MicronOxford!H117), MicronOxford!G117, 0)</f>
        <v>1792</v>
      </c>
      <c r="E139" s="1">
        <f>IF(MicronOxford!H117="EUR", MicronOxford!G117, 0)</f>
        <v>0</v>
      </c>
      <c r="F139" s="1">
        <f>IF(MicronOxford!H117="USD", MicronOxford!G117, 0)</f>
        <v>0</v>
      </c>
    </row>
    <row r="140" ht="15.75" customHeight="1">
      <c r="A140" s="1" t="str">
        <f>IF(MicronOxford!A118&gt;0,MicronOxford!A118,"")</f>
        <v>optics</v>
      </c>
      <c r="B140" s="1" t="str">
        <f>IF(MicronOxford!E118&gt;0,MicronOxford!E118,"")</f>
        <v>Semrock</v>
      </c>
      <c r="C140" s="5" t="str">
        <f>IF(MicronOxford!D118&gt;0,MicronOxford!D118,"")</f>
        <v>446/523/600/677 nm BrightLine quad-band bandpass filter - 25 mm x 3.5 mm</v>
      </c>
      <c r="D140" s="1">
        <f>IF(ISBLANK(MicronOxford!H118), MicronOxford!G118, 0)</f>
        <v>1014</v>
      </c>
      <c r="E140" s="1">
        <f>IF(MicronOxford!H118="EUR", MicronOxford!G118, 0)</f>
        <v>0</v>
      </c>
      <c r="F140" s="1">
        <f>IF(MicronOxford!H118="USD", MicronOxford!G118, 0)</f>
        <v>0</v>
      </c>
    </row>
    <row r="141" ht="15.75" customHeight="1">
      <c r="A141" s="1" t="str">
        <f>IF(MicronOxford!A119&gt;0,MicronOxford!A119,"")</f>
        <v>optics</v>
      </c>
      <c r="B141" s="1" t="str">
        <f>IF(MicronOxford!E119&gt;0,MicronOxford!E119,"")</f>
        <v>Semrock</v>
      </c>
      <c r="C141" s="5" t="str">
        <f>IF(MicronOxford!D119&gt;0,MicronOxford!D119,"")</f>
        <v>405/488/561/635 BrightLine Laser Dichroic Beam splitter, 17.5 x 24.0 mm</v>
      </c>
      <c r="D141" s="1">
        <f>IF(ISBLANK(MicronOxford!H119), MicronOxford!G119, 0)</f>
        <v>1158</v>
      </c>
      <c r="E141" s="1">
        <f>IF(MicronOxford!H119="EUR", MicronOxford!G119, 0)</f>
        <v>0</v>
      </c>
      <c r="F141" s="1">
        <f>IF(MicronOxford!H119="USD", MicronOxford!G119, 0)</f>
        <v>0</v>
      </c>
    </row>
    <row r="142" ht="15.75" customHeight="1">
      <c r="A142" s="1" t="str">
        <f>IF(MicronOxford!A120&gt;0,MicronOxford!A120,"")</f>
        <v/>
      </c>
      <c r="B142" s="1" t="str">
        <f>IF(MicronOxford!E120&gt;0,MicronOxford!E120,"")</f>
        <v/>
      </c>
      <c r="C142" s="5" t="str">
        <f>IF(MicronOxford!D120&gt;0,MicronOxford!D120,"")</f>
        <v/>
      </c>
      <c r="D142" s="1" t="str">
        <f>IF(ISBLANK(MicronOxford!H120), MicronOxford!G120, 0)</f>
        <v/>
      </c>
      <c r="E142" s="1">
        <f>IF(MicronOxford!H120="EUR", MicronOxford!G120, 0)</f>
        <v>0</v>
      </c>
      <c r="F142" s="1">
        <f>IF(MicronOxford!H120="USD", MicronOxford!G120, 0)</f>
        <v>0</v>
      </c>
    </row>
    <row r="143" ht="15.75" customHeight="1">
      <c r="A143" s="1" t="str">
        <f>IF(MicronOxford!A121&gt;0,MicronOxford!A121,"")</f>
        <v>Optics-excitation</v>
      </c>
      <c r="B143" s="1" t="str">
        <f>IF(MicronOxford!E121&gt;0,MicronOxford!E121,"")</f>
        <v>Semrock</v>
      </c>
      <c r="C143" s="5" t="str">
        <f>IF(MicronOxford!D121&gt;0,MicronOxford!D121,"")</f>
        <v>390/482/563/640 nm BrightLine® quad-band bandpass filter</v>
      </c>
      <c r="D143" s="1">
        <f>IF(ISBLANK(MicronOxford!H121), MicronOxford!G121, 0)</f>
        <v>529</v>
      </c>
      <c r="E143" s="1">
        <f>IF(MicronOxford!H121="EUR", MicronOxford!G121, 0)</f>
        <v>0</v>
      </c>
      <c r="F143" s="1">
        <f>IF(MicronOxford!H121="USD", MicronOxford!G121, 0)</f>
        <v>0</v>
      </c>
    </row>
    <row r="144" ht="15.75" customHeight="1">
      <c r="A144" s="1" t="str">
        <f t="shared" ref="A144:C144" si="49">IF(#REF!&gt;0,#REF!,"")</f>
        <v>#REF!</v>
      </c>
      <c r="B144" s="1" t="str">
        <f t="shared" si="49"/>
        <v>#REF!</v>
      </c>
      <c r="C144" s="5" t="str">
        <f t="shared" si="49"/>
        <v>#REF!</v>
      </c>
      <c r="D144" s="1">
        <f t="shared" ref="D144:D149" si="51">IF(ISBLANK(#REF!), #REF!, 0)</f>
        <v>0</v>
      </c>
      <c r="E144" s="1" t="str">
        <f t="shared" ref="E144:E149" si="52">IF(#REF!="EUR", #REF!, 0)</f>
        <v>#REF!</v>
      </c>
      <c r="F144" s="1" t="str">
        <f t="shared" ref="F144:F149" si="53">IF(#REF!="USD", #REF!, 0)</f>
        <v>#REF!</v>
      </c>
    </row>
    <row r="145" ht="15.75" customHeight="1">
      <c r="A145" s="1" t="str">
        <f t="shared" ref="A145:C145" si="50">IF(#REF!&gt;0,#REF!,"")</f>
        <v>#REF!</v>
      </c>
      <c r="B145" s="1" t="str">
        <f t="shared" si="50"/>
        <v>#REF!</v>
      </c>
      <c r="C145" s="5" t="str">
        <f t="shared" si="50"/>
        <v>#REF!</v>
      </c>
      <c r="D145" s="1">
        <f t="shared" si="51"/>
        <v>0</v>
      </c>
      <c r="E145" s="1" t="str">
        <f t="shared" si="52"/>
        <v>#REF!</v>
      </c>
      <c r="F145" s="1" t="str">
        <f t="shared" si="53"/>
        <v>#REF!</v>
      </c>
    </row>
    <row r="146" ht="15.75" customHeight="1">
      <c r="A146" s="1" t="str">
        <f t="shared" ref="A146:C146" si="54">IF(#REF!&gt;0,#REF!,"")</f>
        <v>#REF!</v>
      </c>
      <c r="B146" s="1" t="str">
        <f t="shared" si="54"/>
        <v>#REF!</v>
      </c>
      <c r="C146" s="5" t="str">
        <f t="shared" si="54"/>
        <v>#REF!</v>
      </c>
      <c r="D146" s="1">
        <f t="shared" si="51"/>
        <v>0</v>
      </c>
      <c r="E146" s="1" t="str">
        <f t="shared" si="52"/>
        <v>#REF!</v>
      </c>
      <c r="F146" s="1" t="str">
        <f t="shared" si="53"/>
        <v>#REF!</v>
      </c>
    </row>
    <row r="147" ht="15.75" customHeight="1">
      <c r="A147" s="1" t="str">
        <f t="shared" ref="A147:C147" si="55">IF(#REF!&gt;0,#REF!,"")</f>
        <v>#REF!</v>
      </c>
      <c r="B147" s="1" t="str">
        <f t="shared" si="55"/>
        <v>#REF!</v>
      </c>
      <c r="C147" s="5" t="str">
        <f t="shared" si="55"/>
        <v>#REF!</v>
      </c>
      <c r="D147" s="1">
        <f t="shared" si="51"/>
        <v>0</v>
      </c>
      <c r="E147" s="1" t="str">
        <f t="shared" si="52"/>
        <v>#REF!</v>
      </c>
      <c r="F147" s="1" t="str">
        <f t="shared" si="53"/>
        <v>#REF!</v>
      </c>
    </row>
    <row r="148" ht="15.75" customHeight="1">
      <c r="A148" s="1" t="str">
        <f t="shared" ref="A148:C148" si="56">IF(#REF!&gt;0,#REF!,"")</f>
        <v>#REF!</v>
      </c>
      <c r="B148" s="1" t="str">
        <f t="shared" si="56"/>
        <v>#REF!</v>
      </c>
      <c r="C148" s="5" t="str">
        <f t="shared" si="56"/>
        <v>#REF!</v>
      </c>
      <c r="D148" s="1">
        <f t="shared" si="51"/>
        <v>0</v>
      </c>
      <c r="E148" s="1" t="str">
        <f t="shared" si="52"/>
        <v>#REF!</v>
      </c>
      <c r="F148" s="1" t="str">
        <f t="shared" si="53"/>
        <v>#REF!</v>
      </c>
    </row>
    <row r="149" ht="15.75" customHeight="1">
      <c r="A149" s="1" t="str">
        <f t="shared" ref="A149:C149" si="57">IF(#REF!&gt;0,#REF!,"")</f>
        <v>#REF!</v>
      </c>
      <c r="B149" s="1" t="str">
        <f t="shared" si="57"/>
        <v>#REF!</v>
      </c>
      <c r="C149" s="5" t="str">
        <f t="shared" si="57"/>
        <v>#REF!</v>
      </c>
      <c r="D149" s="1">
        <f t="shared" si="51"/>
        <v>0</v>
      </c>
      <c r="E149" s="1" t="str">
        <f t="shared" si="52"/>
        <v>#REF!</v>
      </c>
      <c r="F149" s="1" t="str">
        <f t="shared" si="53"/>
        <v>#REF!</v>
      </c>
    </row>
    <row r="150" ht="15.75" customHeight="1">
      <c r="A150" s="1" t="str">
        <f>IF(MicronOxford!A173&gt;0,MicronOxford!A173,"")</f>
        <v>actuators</v>
      </c>
      <c r="B150" s="1" t="str">
        <f>IF(MicronOxford!E173&gt;0,MicronOxford!E173,"")</f>
        <v>PI</v>
      </c>
      <c r="C150" s="5" t="str">
        <f>IF(MicronOxford!D173&gt;0,MicronOxford!D173,"")</f>
        <v>High-Resolution DC-Mike Linear Actuator, 10 mm</v>
      </c>
      <c r="D150" s="1">
        <f>IF(ISBLANK(MicronOxford!H173), MicronOxford!G173, 0)</f>
        <v>2070</v>
      </c>
      <c r="E150" s="1">
        <f>IF(MicronOxford!H173="EUR", MicronOxford!G173, 0)</f>
        <v>0</v>
      </c>
      <c r="F150" s="1">
        <f>IF(MicronOxford!H173="USD", MicronOxford!G173, 0)</f>
        <v>0</v>
      </c>
    </row>
    <row r="151" ht="15.75" customHeight="1">
      <c r="A151" s="1" t="str">
        <f>IF(MicronOxford!A174&gt;0,MicronOxford!A174,"")</f>
        <v>actuators</v>
      </c>
      <c r="B151" s="1" t="str">
        <f>IF(MicronOxford!E174&gt;0,MicronOxford!E174,"")</f>
        <v>PI</v>
      </c>
      <c r="C151" s="5" t="str">
        <f>IF(MicronOxford!D174&gt;0,MicronOxford!D174,"")</f>
        <v>Mercury DC-Motor Controller, 1 Channel, with Wide-Range Power Supply</v>
      </c>
      <c r="D151" s="1">
        <f>IF(ISBLANK(MicronOxford!H174), MicronOxford!G174, 0)</f>
        <v>651</v>
      </c>
      <c r="E151" s="1">
        <f>IF(MicronOxford!H174="EUR", MicronOxford!G174, 0)</f>
        <v>0</v>
      </c>
      <c r="F151" s="1">
        <f>IF(MicronOxford!H174="USD", MicronOxford!G174, 0)</f>
        <v>0</v>
      </c>
    </row>
    <row r="152" ht="15.75" customHeight="1">
      <c r="A152" s="1" t="str">
        <f>IF(MicronOxford!A175&gt;0,MicronOxford!A175,"")</f>
        <v>actuators</v>
      </c>
      <c r="B152" s="1" t="str">
        <f>IF(MicronOxford!E175&gt;0,MicronOxford!E175,"")</f>
        <v>PI</v>
      </c>
      <c r="C152" s="5" t="str">
        <f>IF(MicronOxford!D175&gt;0,MicronOxford!D175,"")</f>
        <v>M227 ball tip ends</v>
      </c>
      <c r="D152" s="1">
        <f>IF(ISBLANK(MicronOxford!H175), MicronOxford!G175, 0)</f>
        <v>126</v>
      </c>
      <c r="E152" s="1">
        <f>IF(MicronOxford!H175="EUR", MicronOxford!G175, 0)</f>
        <v>0</v>
      </c>
      <c r="F152" s="1">
        <f>IF(MicronOxford!H175="USD", MicronOxford!G175, 0)</f>
        <v>0</v>
      </c>
    </row>
    <row r="153" ht="15.75" customHeight="1">
      <c r="A153" s="1" t="str">
        <f>IF(MicronOxford!A176&gt;0,MicronOxford!A176,"")</f>
        <v>actuators</v>
      </c>
      <c r="B153" s="1" t="str">
        <f>IF(MicronOxford!E176&gt;0,MicronOxford!E176,"")</f>
        <v>ASI</v>
      </c>
      <c r="C153" s="5" t="str">
        <f>IF(MicronOxford!D176&gt;0,MicronOxford!D176,"")</f>
        <v>ASI translation stage for tower</v>
      </c>
      <c r="D153" s="1">
        <f>IF(ISBLANK(MicronOxford!H176), MicronOxford!G176, 0)</f>
        <v>0</v>
      </c>
      <c r="E153" s="1">
        <f>IF(MicronOxford!H176="EUR", MicronOxford!G176, 0)</f>
        <v>0</v>
      </c>
      <c r="F153" s="1">
        <f>IF(MicronOxford!H176="USD", MicronOxford!G176, 0)</f>
        <v>4100</v>
      </c>
    </row>
    <row r="154" ht="15.75" customHeight="1">
      <c r="A154" s="1" t="str">
        <f>IF(MicronOxford!A177&gt;0,MicronOxford!A177,"")</f>
        <v>actuators</v>
      </c>
      <c r="B154" s="1" t="str">
        <f>IF(MicronOxford!E177&gt;0,MicronOxford!E177,"")</f>
        <v>ASI</v>
      </c>
      <c r="C154" s="5" t="str">
        <f>IF(MicronOxford!D177&gt;0,MicronOxford!D177,"")</f>
        <v>Micro-E linear encoder for LS-50 stages</v>
      </c>
      <c r="D154" s="1">
        <f>IF(ISBLANK(MicronOxford!H177), MicronOxford!G177, 0)</f>
        <v>0</v>
      </c>
      <c r="E154" s="1">
        <f>IF(MicronOxford!H177="EUR", MicronOxford!G177, 0)</f>
        <v>0</v>
      </c>
      <c r="F154" s="1">
        <f>IF(MicronOxford!H177="USD", MicronOxford!G177, 0)</f>
        <v>5000</v>
      </c>
    </row>
    <row r="155" ht="15.75" customHeight="1">
      <c r="A155" s="1" t="str">
        <f>IF(MicronOxford!A178&gt;0,MicronOxford!A178,"")</f>
        <v>actuators</v>
      </c>
      <c r="B155" s="1" t="str">
        <f>IF(MicronOxford!E178&gt;0,MicronOxford!E178,"")</f>
        <v>ASI</v>
      </c>
      <c r="C155" s="5" t="str">
        <f>IF(MicronOxford!D178&gt;0,MicronOxford!D178,"")</f>
        <v>MS2 LS 50 controller</v>
      </c>
      <c r="D155" s="1">
        <f>IF(ISBLANK(MicronOxford!H178), MicronOxford!G178, 0)</f>
        <v>0</v>
      </c>
      <c r="E155" s="1">
        <f>IF(MicronOxford!H178="EUR", MicronOxford!G178, 0)</f>
        <v>0</v>
      </c>
      <c r="F155" s="1">
        <f>IF(MicronOxford!H178="USD", MicronOxford!G178, 0)</f>
        <v>4250</v>
      </c>
    </row>
    <row r="156" ht="15.75" customHeight="1">
      <c r="A156" s="1" t="str">
        <f>IF(MicronOxford!A179&gt;0,MicronOxford!A179,"")</f>
        <v>actuators</v>
      </c>
      <c r="B156" s="1" t="str">
        <f>IF(MicronOxford!E179&gt;0,MicronOxford!E179,"")</f>
        <v>PI</v>
      </c>
      <c r="C156" s="5" t="str">
        <f>IF(MicronOxford!D179&gt;0,MicronOxford!D179,"")</f>
        <v>Low-Profile Z-Nanopositioning Stage, 100μm, Cap. Sensors, Sub-D Connector</v>
      </c>
      <c r="D156" s="1">
        <f>IF(ISBLANK(MicronOxford!H179), MicronOxford!G179, 0)</f>
        <v>6323</v>
      </c>
      <c r="E156" s="1">
        <f>IF(MicronOxford!H179="EUR", MicronOxford!G179, 0)</f>
        <v>0</v>
      </c>
      <c r="F156" s="1">
        <f>IF(MicronOxford!H179="USD", MicronOxford!G179, 0)</f>
        <v>0</v>
      </c>
    </row>
    <row r="157" ht="15.75" customHeight="1">
      <c r="A157" s="1" t="str">
        <f>IF(MicronOxford!A180&gt;0,MicronOxford!A180,"")</f>
        <v>actuators</v>
      </c>
      <c r="B157" s="1" t="str">
        <f>IF(MicronOxford!E180&gt;0,MicronOxford!E180,"")</f>
        <v>PI</v>
      </c>
      <c r="C157" s="5" t="str">
        <f>IF(MicronOxford!D180&gt;0,MicronOxford!D180,"")</f>
        <v>Piezo Amplifier / Servo-Controller Module, 1 Channel, -30 to 130 V, Capacitive Sensor, USB, RS-232</v>
      </c>
      <c r="D157" s="1">
        <f>IF(ISBLANK(MicronOxford!H180), MicronOxford!G180, 0)</f>
        <v>1967</v>
      </c>
      <c r="E157" s="1">
        <f>IF(MicronOxford!H180="EUR", MicronOxford!G180, 0)</f>
        <v>0</v>
      </c>
      <c r="F157" s="1">
        <f>IF(MicronOxford!H180="USD", MicronOxford!G180, 0)</f>
        <v>0</v>
      </c>
    </row>
    <row r="158" ht="15.75" customHeight="1">
      <c r="A158" s="1" t="str">
        <f>IF(MicronOxford!A181&gt;0,MicronOxford!A181,"")</f>
        <v>actuators</v>
      </c>
      <c r="B158" s="1" t="str">
        <f>IF(MicronOxford!E181&gt;0,MicronOxford!E181,"")</f>
        <v>PI</v>
      </c>
      <c r="C158" s="5" t="str">
        <f>IF(MicronOxford!D181&gt;0,MicronOxford!D181,"")</f>
        <v>XY Nanopositioning System with 20 x 20 mm Aperture, 100 x 100 μm, Strain Gauge Sensors</v>
      </c>
      <c r="D158" s="1">
        <f>IF(ISBLANK(MicronOxford!H181), MicronOxford!G181, 0)</f>
        <v>3974</v>
      </c>
      <c r="E158" s="1">
        <f>IF(MicronOxford!H181="EUR", MicronOxford!G181, 0)</f>
        <v>0</v>
      </c>
      <c r="F158" s="1">
        <f>IF(MicronOxford!H181="USD", MicronOxford!G181, 0)</f>
        <v>0</v>
      </c>
    </row>
    <row r="159" ht="15.75" customHeight="1">
      <c r="A159" s="1" t="str">
        <f>IF(MicronOxford!A182&gt;0,MicronOxford!A182,"")</f>
        <v>actuators</v>
      </c>
      <c r="B159" s="1" t="str">
        <f>IF(MicronOxford!E182&gt;0,MicronOxford!E182,"")</f>
        <v>PI</v>
      </c>
      <c r="C159" s="5" t="str">
        <f>IF(MicronOxford!D182&gt;0,MicronOxford!D182,"")</f>
        <v>Piezo Amplifier / Servo-Controller Module, 1 Channel, -30 to 130 V, SGS-Sensor, USB, RS-232</v>
      </c>
      <c r="D159" s="1">
        <f>IF(ISBLANK(MicronOxford!H182), MicronOxford!G182, 0)</f>
        <v>3140</v>
      </c>
      <c r="E159" s="1">
        <f>IF(MicronOxford!H182="EUR", MicronOxford!G182, 0)</f>
        <v>0</v>
      </c>
      <c r="F159" s="1">
        <f>IF(MicronOxford!H182="USD", MicronOxford!G182, 0)</f>
        <v>0</v>
      </c>
    </row>
    <row r="160" ht="15.75" customHeight="1">
      <c r="A160" s="1" t="str">
        <f>IF(MicronOxford!A183&gt;0,MicronOxford!A183,"")</f>
        <v>actuators</v>
      </c>
      <c r="B160" s="1" t="str">
        <f>IF(MicronOxford!E183&gt;0,MicronOxford!E183,"")</f>
        <v>PI</v>
      </c>
      <c r="C160" s="5" t="str">
        <f>IF(MicronOxford!D183&gt;0,MicronOxford!D183,"")</f>
        <v>9.5-Chassis for up to four E-621 Modules, Power Supply</v>
      </c>
      <c r="D160" s="1">
        <f>IF(ISBLANK(MicronOxford!H183), MicronOxford!G183, 0)</f>
        <v>1024</v>
      </c>
      <c r="E160" s="1">
        <f>IF(MicronOxford!H183="EUR", MicronOxford!G183, 0)</f>
        <v>0</v>
      </c>
      <c r="F160" s="1">
        <f>IF(MicronOxford!H183="USD", MicronOxford!G183, 0)</f>
        <v>0</v>
      </c>
    </row>
    <row r="161" ht="15.75" customHeight="1">
      <c r="A161" s="1" t="str">
        <f>IF(MicronOxford!A184&gt;0,MicronOxford!A184,"")</f>
        <v/>
      </c>
      <c r="B161" s="1" t="str">
        <f>IF(MicronOxford!E184&gt;0,MicronOxford!E184,"")</f>
        <v>PI</v>
      </c>
      <c r="C161" s="5" t="str">
        <f>IF(MicronOxford!D184&gt;0,MicronOxford!D184,"")</f>
        <v>Ultra-High Precision Linear Positioning System with NEXACT Piezo Drive, 30 mm, PIOne Linear Encoder, 0.5 nm Resolution</v>
      </c>
      <c r="D161" s="1" t="str">
        <f>IF(ISBLANK(MicronOxford!H184), MicronOxford!G184, 0)</f>
        <v/>
      </c>
      <c r="E161" s="1">
        <f>IF(MicronOxford!H184="EUR", MicronOxford!G184, 0)</f>
        <v>0</v>
      </c>
      <c r="F161" s="1">
        <f>IF(MicronOxford!H184="USD", MicronOxford!G184, 0)</f>
        <v>0</v>
      </c>
    </row>
    <row r="162" ht="15.75" customHeight="1">
      <c r="A162" s="1" t="str">
        <f>IF(MicronOxford!A185&gt;0,MicronOxford!A185,"")</f>
        <v>actuators</v>
      </c>
      <c r="B162" s="1" t="str">
        <f>IF(MicronOxford!E185&gt;0,MicronOxford!E185,"")</f>
        <v>PI</v>
      </c>
      <c r="C162" s="5" t="str">
        <f>IF(MicronOxford!D185&gt;0,MicronOxford!D185,"")</f>
        <v>high precision linear stage, replaces discontinued N664. 52mm travel</v>
      </c>
      <c r="D162" s="1">
        <f>IF(ISBLANK(MicronOxford!H185), MicronOxford!G185, 0)</f>
        <v>4360</v>
      </c>
      <c r="E162" s="1">
        <f>IF(MicronOxford!H185="EUR", MicronOxford!G185, 0)</f>
        <v>0</v>
      </c>
      <c r="F162" s="1">
        <f>IF(MicronOxford!H185="USD", MicronOxford!G185, 0)</f>
        <v>0</v>
      </c>
    </row>
    <row r="163" ht="15.75" customHeight="1">
      <c r="A163" s="1" t="str">
        <f>IF(MicronOxford!A186&gt;0,MicronOxford!A186,"")</f>
        <v>actuators</v>
      </c>
      <c r="B163" s="1" t="str">
        <f>IF(MicronOxford!E186&gt;0,MicronOxford!E186,"")</f>
        <v>PI</v>
      </c>
      <c r="C163" s="5" t="str">
        <f>IF(MicronOxford!D186&gt;0,MicronOxford!D186,"")</f>
        <v>NEXACT Controller, 1 Channel, Linear Encoder</v>
      </c>
      <c r="D163" s="1">
        <f>IF(ISBLANK(MicronOxford!H186), MicronOxford!G186, 0)</f>
        <v>1417</v>
      </c>
      <c r="E163" s="1">
        <f>IF(MicronOxford!H186="EUR", MicronOxford!G186, 0)</f>
        <v>0</v>
      </c>
      <c r="F163" s="1">
        <f>IF(MicronOxford!H186="USD", MicronOxford!G186, 0)</f>
        <v>0</v>
      </c>
    </row>
    <row r="164" ht="15.75" customHeight="1">
      <c r="A164" s="1" t="str">
        <f>IF(MicronOxford!A187&gt;0,MicronOxford!A187,"")</f>
        <v>actuators</v>
      </c>
      <c r="B164" s="1" t="str">
        <f>IF(MicronOxford!E187&gt;0,MicronOxford!E187,"")</f>
        <v>Thorlabs</v>
      </c>
      <c r="C164" s="5" t="str">
        <f>IF(MicronOxford!D187&gt;0,MicronOxford!D187,"")</f>
        <v>Motorized 12 mm Translation Stage, Metric</v>
      </c>
      <c r="D164" s="1">
        <f>IF(ISBLANK(MicronOxford!H187), MicronOxford!G187, 0)</f>
        <v>1166.88</v>
      </c>
      <c r="E164" s="1">
        <f>IF(MicronOxford!H187="EUR", MicronOxford!G187, 0)</f>
        <v>0</v>
      </c>
      <c r="F164" s="1">
        <f>IF(MicronOxford!H187="USD", MicronOxford!G187, 0)</f>
        <v>0</v>
      </c>
    </row>
    <row r="165" ht="15.75" customHeight="1">
      <c r="A165" s="1" t="str">
        <f>IF(MicronOxford!A188&gt;0,MicronOxford!A188,"")</f>
        <v>actuators</v>
      </c>
      <c r="B165" s="1" t="str">
        <f>IF(MicronOxford!E188&gt;0,MicronOxford!E188,"")</f>
        <v>Thorlabs</v>
      </c>
      <c r="C165" s="5" t="str">
        <f>IF(MicronOxford!D188&gt;0,MicronOxford!D188,"")</f>
        <v>T-Cube DC Servo Motor Controller</v>
      </c>
      <c r="D165" s="1" t="str">
        <f>IF(ISBLANK(MicronOxford!H188), MicronOxford!G188, 0)</f>
        <v/>
      </c>
      <c r="E165" s="1">
        <f>IF(MicronOxford!H188="EUR", MicronOxford!G188, 0)</f>
        <v>0</v>
      </c>
      <c r="F165" s="1">
        <f>IF(MicronOxford!H188="USD", MicronOxford!G188, 0)</f>
        <v>0</v>
      </c>
    </row>
    <row r="166" ht="15.75" customHeight="1">
      <c r="A166" s="1" t="str">
        <f>IF(MicronOxford!A189&gt;0,MicronOxford!A189,"")</f>
        <v>actuators</v>
      </c>
      <c r="B166" s="1" t="str">
        <f>IF(MicronOxford!E189&gt;0,MicronOxford!E189,"")</f>
        <v>Thorlabs</v>
      </c>
      <c r="C166" s="5" t="str">
        <f>IF(MicronOxford!D189&gt;0,MicronOxford!D189,"")</f>
        <v>15 V Power Supply Unit for a Single T-Cube</v>
      </c>
      <c r="D166" s="1" t="str">
        <f>IF(ISBLANK(MicronOxford!H189), MicronOxford!G189, 0)</f>
        <v/>
      </c>
      <c r="E166" s="1">
        <f>IF(MicronOxford!H189="EUR", MicronOxford!G189, 0)</f>
        <v>0</v>
      </c>
      <c r="F166" s="1">
        <f>IF(MicronOxford!H189="USD", MicronOxford!G189, 0)</f>
        <v>0</v>
      </c>
    </row>
    <row r="167" ht="15.75" customHeight="1">
      <c r="A167" s="1" t="str">
        <f>IF(MicronOxford!A190&gt;0,MicronOxford!A190,"")</f>
        <v/>
      </c>
      <c r="B167" s="1" t="str">
        <f>IF(MicronOxford!E190&gt;0,MicronOxford!E190,"")</f>
        <v/>
      </c>
      <c r="C167" s="5" t="str">
        <f>IF(MicronOxford!D190&gt;0,MicronOxford!D190,"")</f>
        <v/>
      </c>
      <c r="D167" s="1" t="str">
        <f>IF(ISBLANK(MicronOxford!H190), MicronOxford!G190, 0)</f>
        <v/>
      </c>
      <c r="E167" s="1">
        <f>IF(MicronOxford!H190="EUR", MicronOxford!G190, 0)</f>
        <v>0</v>
      </c>
      <c r="F167" s="1">
        <f>IF(MicronOxford!H190="USD", MicronOxford!G190, 0)</f>
        <v>0</v>
      </c>
    </row>
    <row r="168" ht="15.75" customHeight="1">
      <c r="A168" s="1" t="str">
        <f>IF(MicronOxford!A191&gt;0,MicronOxford!A191,"")</f>
        <v>lightsources</v>
      </c>
      <c r="B168" s="1" t="str">
        <f>IF(MicronOxford!E191&gt;0,MicronOxford!E191,"")</f>
        <v>Coherent</v>
      </c>
      <c r="C168" s="5" t="str">
        <f>IF(MicronOxford!D191&gt;0,MicronOxford!D191,"")</f>
        <v>Genesis MX651-500 STEM OPS Laser Diode Head/Genesis MX Compact 24V Power Supply/Genesis MX Controller (OEM)</v>
      </c>
      <c r="D168" s="1" t="str">
        <f>IF(ISBLANK(MicronOxford!H191), MicronOxford!G191, 0)</f>
        <v/>
      </c>
      <c r="E168" s="1">
        <f>IF(MicronOxford!H191="EUR", MicronOxford!G191, 0)</f>
        <v>0</v>
      </c>
      <c r="F168" s="1">
        <f>IF(MicronOxford!H191="USD", MicronOxford!G191, 0)</f>
        <v>0</v>
      </c>
    </row>
    <row r="169" ht="15.75" customHeight="1">
      <c r="A169" s="1" t="str">
        <f>IF(MicronOxford!A192&gt;0,MicronOxford!A192,"")</f>
        <v>lightsources</v>
      </c>
      <c r="B169" s="1" t="str">
        <f>IF(MicronOxford!E192&gt;0,MicronOxford!E192,"")</f>
        <v>Coherent</v>
      </c>
      <c r="C169" s="5" t="str">
        <f>IF(MicronOxford!D192&gt;0,MicronOxford!D192,"")</f>
        <v>OBIS 405nm LX 50mW Laser</v>
      </c>
      <c r="D169" s="1" t="str">
        <f>IF(ISBLANK(MicronOxford!H192), MicronOxford!G192, 0)</f>
        <v/>
      </c>
      <c r="E169" s="1">
        <f>IF(MicronOxford!H192="EUR", MicronOxford!G192, 0)</f>
        <v>0</v>
      </c>
      <c r="F169" s="1">
        <f>IF(MicronOxford!H192="USD", MicronOxford!G192, 0)</f>
        <v>0</v>
      </c>
    </row>
    <row r="170" ht="15.75" customHeight="1">
      <c r="A170" s="1" t="str">
        <f>IF(MicronOxford!A193&gt;0,MicronOxford!A193,"")</f>
        <v>lightsources</v>
      </c>
      <c r="B170" s="1" t="str">
        <f>IF(MicronOxford!E193&gt;0,MicronOxford!E193,"")</f>
        <v>MPB Communications</v>
      </c>
      <c r="C170" s="5" t="str">
        <f>IF(MicronOxford!D193&gt;0,MicronOxford!D193,"")</f>
        <v>1.5W 560nm</v>
      </c>
      <c r="D170" s="1">
        <f>IF(ISBLANK(MicronOxford!H193), MicronOxford!G193, 0)</f>
        <v>18000</v>
      </c>
      <c r="E170" s="1">
        <f>IF(MicronOxford!H193="EUR", MicronOxford!G193, 0)</f>
        <v>0</v>
      </c>
      <c r="F170" s="1">
        <f>IF(MicronOxford!H193="USD", MicronOxford!G193, 0)</f>
        <v>0</v>
      </c>
    </row>
    <row r="171" ht="15.75" customHeight="1">
      <c r="A171" s="1" t="str">
        <f>IF(MicronOxford!A194&gt;0,MicronOxford!A194,"")</f>
        <v>lightsources</v>
      </c>
      <c r="B171" s="1" t="str">
        <f>IF(MicronOxford!E194&gt;0,MicronOxford!E194,"")</f>
        <v>MPB Communications</v>
      </c>
      <c r="C171" s="5" t="str">
        <f>IF(MicronOxford!D194&gt;0,MicronOxford!D194,"")</f>
        <v>2W 642nm</v>
      </c>
      <c r="D171" s="1">
        <f>IF(ISBLANK(MicronOxford!H194), MicronOxford!G194, 0)</f>
        <v>24150</v>
      </c>
      <c r="E171" s="1">
        <f>IF(MicronOxford!H194="EUR", MicronOxford!G194, 0)</f>
        <v>0</v>
      </c>
      <c r="F171" s="1">
        <f>IF(MicronOxford!H194="USD", MicronOxford!G194, 0)</f>
        <v>0</v>
      </c>
    </row>
    <row r="172" ht="15.75" customHeight="1">
      <c r="A172" s="1" t="str">
        <f>IF(MicronOxford!A195&gt;0,MicronOxford!A195,"")</f>
        <v>lightsources</v>
      </c>
      <c r="B172" s="1" t="str">
        <f>IF(MicronOxford!E195&gt;0,MicronOxford!E195,"")</f>
        <v>Ocean Optics</v>
      </c>
      <c r="C172" s="5" t="str">
        <f>IF(MicronOxford!D195&gt;0,MicronOxford!D195,"")</f>
        <v>Tungsten Halogen Source, 360-2000nm, 1500 hrs, 2960 K</v>
      </c>
      <c r="D172" s="1" t="str">
        <f>IF(ISBLANK(MicronOxford!H195), MicronOxford!G195, 0)</f>
        <v/>
      </c>
      <c r="E172" s="1">
        <f>IF(MicronOxford!H195="EUR", MicronOxford!G195, 0)</f>
        <v>0</v>
      </c>
      <c r="F172" s="1">
        <f>IF(MicronOxford!H195="USD", MicronOxford!G195, 0)</f>
        <v>0</v>
      </c>
    </row>
    <row r="173" ht="15.75" customHeight="1">
      <c r="A173" s="1" t="str">
        <f>IF(MicronOxford!A197&gt;0,MicronOxford!A197,"")</f>
        <v>lightsources</v>
      </c>
      <c r="B173" s="1" t="str">
        <f>IF(MicronOxford!E197&gt;0,MicronOxford!E197,"")</f>
        <v>Thorlabs</v>
      </c>
      <c r="C173" s="5" t="str">
        <f>IF(MicronOxford!D197&gt;0,MicronOxford!D197,"")</f>
        <v>LP940-SF30 - 940 nm, 30 mW, A Pin Code, SM Fiber-Pigtailed Laser Diode, FC/PC</v>
      </c>
      <c r="D173" s="1">
        <f>IF(ISBLANK(MicronOxford!H197), MicronOxford!G197, 0)</f>
        <v>430.85</v>
      </c>
      <c r="E173" s="1">
        <f>IF(MicronOxford!H197="EUR", MicronOxford!G197, 0)</f>
        <v>0</v>
      </c>
      <c r="F173" s="1">
        <f>IF(MicronOxford!H197="USD", MicronOxford!G197, 0)</f>
        <v>0</v>
      </c>
    </row>
    <row r="174" ht="15.75" customHeight="1">
      <c r="A174" s="1" t="str">
        <f>IF(MicronOxford!A200&gt;0,MicronOxford!A200,"")</f>
        <v>optomech</v>
      </c>
      <c r="B174" s="1" t="str">
        <f>IF(MicronOxford!E200&gt;0,MicronOxford!E200,"")</f>
        <v>Thorlabs</v>
      </c>
      <c r="C174" s="5" t="str">
        <f>IF(MicronOxford!D200&gt;0,MicronOxford!D200,"")</f>
        <v>SM15 Retaining Ring for Ø15 mm Lens Mounts</v>
      </c>
      <c r="D174" s="1">
        <f>IF(ISBLANK(MicronOxford!H200), MicronOxford!G200, 0)</f>
        <v>13.68</v>
      </c>
      <c r="E174" s="1">
        <f>IF(MicronOxford!H200="EUR", MicronOxford!G200, 0)</f>
        <v>0</v>
      </c>
      <c r="F174" s="1">
        <f>IF(MicronOxford!H200="USD", MicronOxford!G200, 0)</f>
        <v>0</v>
      </c>
    </row>
    <row r="175" ht="15.75" customHeight="1">
      <c r="A175" s="1" t="str">
        <f>IF(MicronOxford!A201&gt;0,MicronOxford!A201,"")</f>
        <v>detectors</v>
      </c>
      <c r="B175" s="1" t="str">
        <f>IF(MicronOxford!E201&gt;0,MicronOxford!E201,"")</f>
        <v/>
      </c>
      <c r="C175" s="5" t="str">
        <f>IF(MicronOxford!D201&gt;0,MicronOxford!D201,"")</f>
        <v>Overview Camera</v>
      </c>
      <c r="D175" s="1" t="str">
        <f>IF(ISBLANK(MicronOxford!H201), MicronOxford!G201, 0)</f>
        <v/>
      </c>
      <c r="E175" s="1">
        <f>IF(MicronOxford!H201="EUR", MicronOxford!G201, 0)</f>
        <v>0</v>
      </c>
      <c r="F175" s="1">
        <f>IF(MicronOxford!H201="USD", MicronOxford!G201, 0)</f>
        <v>0</v>
      </c>
    </row>
    <row r="176" ht="15.75" customHeight="1">
      <c r="A176" s="1" t="str">
        <f>IF(MicronOxford!A202&gt;0,MicronOxford!A202,"")</f>
        <v>detectors</v>
      </c>
      <c r="B176" s="1" t="str">
        <f>IF(MicronOxford!E202&gt;0,MicronOxford!E202,"")</f>
        <v>Hamamatsu</v>
      </c>
      <c r="C176" s="5" t="str">
        <f>IF(MicronOxford!D202&gt;0,MicronOxford!D202,"")</f>
        <v>SMS CAMERA</v>
      </c>
      <c r="D176" s="1">
        <f>IF(ISBLANK(MicronOxford!H202), MicronOxford!G202, 0)</f>
        <v>11817</v>
      </c>
      <c r="E176" s="1">
        <f>IF(MicronOxford!H202="EUR", MicronOxford!G202, 0)</f>
        <v>0</v>
      </c>
      <c r="F176" s="1">
        <f>IF(MicronOxford!H202="USD", MicronOxford!G202, 0)</f>
        <v>0</v>
      </c>
    </row>
    <row r="177" ht="15.75" customHeight="1">
      <c r="A177" s="1" t="str">
        <f>IF(MicronOxford!A203&gt;0,MicronOxford!A203,"")</f>
        <v>detectors</v>
      </c>
      <c r="B177" s="1" t="str">
        <f>IF(MicronOxford!E203&gt;0,MicronOxford!E203,"")</f>
        <v>Hamamatsu</v>
      </c>
      <c r="C177" s="5" t="str">
        <f>IF(MicronOxford!D203&gt;0,MicronOxford!D203,"")</f>
        <v>Frame Grabber CameraLink</v>
      </c>
      <c r="D177" s="1">
        <f>IF(ISBLANK(MicronOxford!H203), MicronOxford!G203, 0)</f>
        <v>1800</v>
      </c>
      <c r="E177" s="1">
        <f>IF(MicronOxford!H203="EUR", MicronOxford!G203, 0)</f>
        <v>0</v>
      </c>
      <c r="F177" s="1">
        <f>IF(MicronOxford!H203="USD", MicronOxford!G203, 0)</f>
        <v>0</v>
      </c>
    </row>
    <row r="178" ht="15.75" customHeight="1">
      <c r="A178" s="1" t="str">
        <f>IF(MicronOxford!A204&gt;0,MicronOxford!A204,"")</f>
        <v>optomech</v>
      </c>
      <c r="B178" s="1" t="str">
        <f>IF(MicronOxford!E204&gt;0,MicronOxford!E204,"")</f>
        <v>Edmund Optics</v>
      </c>
      <c r="C178" s="5" t="str">
        <f>IF(MicronOxford!D204&gt;0,MicronOxford!D204,"")</f>
        <v>USB Motorized Filter Wheel</v>
      </c>
      <c r="D178" s="1">
        <f>IF(ISBLANK(MicronOxford!H204), MicronOxford!G204, 0)</f>
        <v>845.75</v>
      </c>
      <c r="E178" s="1">
        <f>IF(MicronOxford!H204="EUR", MicronOxford!G204, 0)</f>
        <v>0</v>
      </c>
      <c r="F178" s="1">
        <f>IF(MicronOxford!H204="USD", MicronOxford!G204, 0)</f>
        <v>0</v>
      </c>
    </row>
    <row r="179" ht="15.75" customHeight="1">
      <c r="A179" s="1" t="str">
        <f>IF(MicronOxford!A205&gt;0,MicronOxford!A205,"")</f>
        <v>optomech</v>
      </c>
      <c r="B179" s="1" t="str">
        <f>IF(MicronOxford!E205&gt;0,MicronOxford!E205,"")</f>
        <v>Newport</v>
      </c>
      <c r="C179" s="5" t="str">
        <f>IF(MicronOxford!D205&gt;0,MicronOxford!D205,"")</f>
        <v>High Precision Hex Adjustment Screw, 12.7 mm Travel, 100 TPI, Hex, No Lock</v>
      </c>
      <c r="D179" s="1">
        <f>IF(ISBLANK(MicronOxford!H205), MicronOxford!G205, 0)</f>
        <v>30.6</v>
      </c>
      <c r="E179" s="1">
        <f>IF(MicronOxford!H205="EUR", MicronOxford!G205, 0)</f>
        <v>0</v>
      </c>
      <c r="F179" s="1">
        <f>IF(MicronOxford!H205="USD", MicronOxford!G205, 0)</f>
        <v>0</v>
      </c>
    </row>
    <row r="180" ht="15.75" customHeight="1">
      <c r="A180" s="1" t="str">
        <f>IF(MicronOxford!A206&gt;0,MicronOxford!A206,"")</f>
        <v>hardware</v>
      </c>
      <c r="B180" s="1" t="str">
        <f>IF(MicronOxford!E206&gt;0,MicronOxford!E206,"")</f>
        <v>Thorlabs</v>
      </c>
      <c r="C180" s="5" t="str">
        <f>IF(MicronOxford!D206&gt;0,MicronOxford!D206,"")</f>
        <v>MIL-A-3920 Optical Adhesive with Resiliency, 1 oz.</v>
      </c>
      <c r="D180" s="1">
        <f>IF(ISBLANK(MicronOxford!H206), MicronOxford!G206, 0)</f>
        <v>24.13</v>
      </c>
      <c r="E180" s="1">
        <f>IF(MicronOxford!H206="EUR", MicronOxford!G206, 0)</f>
        <v>0</v>
      </c>
      <c r="F180" s="1">
        <f>IF(MicronOxford!H206="USD", MicronOxford!G206, 0)</f>
        <v>0</v>
      </c>
    </row>
    <row r="181" ht="15.75" customHeight="1">
      <c r="A181" s="1" t="str">
        <f>IF(MicronOxford!A207&gt;0,MicronOxford!A207,"")</f>
        <v/>
      </c>
      <c r="B181" s="1" t="str">
        <f>IF(MicronOxford!E207&gt;0,MicronOxford!E207,"")</f>
        <v>McMaster Carr</v>
      </c>
      <c r="C181" s="5" t="str">
        <f>IF(MicronOxford!D207&gt;0,MicronOxford!D207,"")</f>
        <v>Metric 18-8 Stainless Steel Dowel Pin
M4 Diameter, 16 mm Length</v>
      </c>
      <c r="D181" s="1" t="str">
        <f>IF(ISBLANK(MicronOxford!H207), MicronOxford!G207, 0)</f>
        <v/>
      </c>
      <c r="E181" s="1">
        <f>IF(MicronOxford!H207="EUR", MicronOxford!G207, 0)</f>
        <v>0</v>
      </c>
      <c r="F181" s="1">
        <f>IF(MicronOxford!H207="USD", MicronOxford!G207, 0)</f>
        <v>0</v>
      </c>
    </row>
    <row r="182" ht="15.75" customHeight="1">
      <c r="A182" s="1" t="str">
        <f>IF(MicronOxford!A208&gt;0,MicronOxford!A208,"")</f>
        <v/>
      </c>
      <c r="B182" s="1" t="str">
        <f>IF(MicronOxford!E208&gt;0,MicronOxford!E208,"")</f>
        <v>McMaster Carr</v>
      </c>
      <c r="C182" s="5" t="str">
        <f>IF(MicronOxford!D208&gt;0,MicronOxford!D208,"")</f>
        <v>Metric 18-8 Stainless Steel Dowel Pin M3 Diameter, 24 mm Length</v>
      </c>
      <c r="D182" s="1" t="str">
        <f>IF(ISBLANK(MicronOxford!H208), MicronOxford!G208, 0)</f>
        <v/>
      </c>
      <c r="E182" s="1">
        <f>IF(MicronOxford!H208="EUR", MicronOxford!G208, 0)</f>
        <v>0</v>
      </c>
      <c r="F182" s="1">
        <f>IF(MicronOxford!H208="USD", MicronOxford!G208, 0)</f>
        <v>0</v>
      </c>
    </row>
    <row r="183" ht="15.75" customHeight="1">
      <c r="A183" s="1" t="str">
        <f>IF(MicronOxford!A209&gt;0,MicronOxford!A209,"")</f>
        <v/>
      </c>
      <c r="B183" s="1" t="str">
        <f>IF(MicronOxford!E209&gt;0,MicronOxford!E209,"")</f>
        <v>McMaster Carr</v>
      </c>
      <c r="C183" s="5" t="str">
        <f>IF(MicronOxford!D209&gt;0,MicronOxford!D209,"")</f>
        <v>Metric 18-8 Stainless Steel Dowel Pin M3 Diameter, 12 mm Length, Pack of 50</v>
      </c>
      <c r="D183" s="1" t="str">
        <f>IF(ISBLANK(MicronOxford!H209), MicronOxford!G209, 0)</f>
        <v/>
      </c>
      <c r="E183" s="1">
        <f>IF(MicronOxford!H209="EUR", MicronOxford!G209, 0)</f>
        <v>0</v>
      </c>
      <c r="F183" s="1">
        <f>IF(MicronOxford!H209="USD", MicronOxford!G209, 0)</f>
        <v>0</v>
      </c>
    </row>
    <row r="184" ht="15.75" customHeight="1">
      <c r="A184" s="1" t="str">
        <f>IF(MicronOxford!A210&gt;0,MicronOxford!A210,"")</f>
        <v/>
      </c>
      <c r="B184" s="1" t="str">
        <f>IF(MicronOxford!E210&gt;0,MicronOxford!E210,"")</f>
        <v>McMaster Carr</v>
      </c>
      <c r="C184" s="5" t="str">
        <f>IF(MicronOxford!D210&gt;0,MicronOxford!D210,"")</f>
        <v>Metric 18-8 Stainless Steel Dowel Pin M3 Diameter, 8 mm Length</v>
      </c>
      <c r="D184" s="1" t="str">
        <f>IF(ISBLANK(MicronOxford!H210), MicronOxford!G210, 0)</f>
        <v/>
      </c>
      <c r="E184" s="1">
        <f>IF(MicronOxford!H210="EUR", MicronOxford!G210, 0)</f>
        <v>0</v>
      </c>
      <c r="F184" s="1">
        <f>IF(MicronOxford!H210="USD", MicronOxford!G210, 0)</f>
        <v>0</v>
      </c>
    </row>
    <row r="185" ht="15.75" customHeight="1">
      <c r="A185" s="1" t="str">
        <f>IF(MicronOxford!A211&gt;0,MicronOxford!A211,"")</f>
        <v>hardware</v>
      </c>
      <c r="B185" s="1" t="str">
        <f>IF(MicronOxford!E211&gt;0,MicronOxford!E211,"")</f>
        <v>McMaster Carr</v>
      </c>
      <c r="C185" s="5" t="str">
        <f>IF(MicronOxford!D211&gt;0,MicronOxford!D211,"")</f>
        <v>Nylatron Flat Washer 3/8" Screw Size, .51" OD, .02"-.04" Thick, Pack of 5</v>
      </c>
      <c r="D185" s="1" t="str">
        <f>IF(ISBLANK(MicronOxford!H211), MicronOxford!G211, 0)</f>
        <v/>
      </c>
      <c r="E185" s="1">
        <f>IF(MicronOxford!H211="EUR", MicronOxford!G211, 0)</f>
        <v>0</v>
      </c>
      <c r="F185" s="1">
        <f>IF(MicronOxford!H211="USD", MicronOxford!G211, 0)</f>
        <v>0</v>
      </c>
    </row>
    <row r="186" ht="15.75" customHeight="1">
      <c r="A186" s="1" t="str">
        <f>IF(MicronOxford!A212&gt;0,MicronOxford!A212,"")</f>
        <v>hardware</v>
      </c>
      <c r="B186" s="1" t="str">
        <f>IF(MicronOxford!E212&gt;0,MicronOxford!E212,"")</f>
        <v>McMaster Carr</v>
      </c>
      <c r="C186" s="5" t="str">
        <f>IF(MicronOxford!D212&gt;0,MicronOxford!D212,"")</f>
        <v>Steel Compression Spring Zinc-Pltd Music Wire,.250" L,.180" OD,.018" Wire, Pack of 12</v>
      </c>
      <c r="D186" s="1" t="str">
        <f>IF(ISBLANK(MicronOxford!H212), MicronOxford!G212, 0)</f>
        <v/>
      </c>
      <c r="E186" s="1">
        <f>IF(MicronOxford!H212="EUR", MicronOxford!G212, 0)</f>
        <v>0</v>
      </c>
      <c r="F186" s="1">
        <f>IF(MicronOxford!H212="USD", MicronOxford!G212, 0)</f>
        <v>0</v>
      </c>
    </row>
    <row r="187" ht="15.75" customHeight="1">
      <c r="A187" s="1" t="str">
        <f>IF(MicronOxford!A213&gt;0,MicronOxford!A213,"")</f>
        <v>hardware</v>
      </c>
      <c r="B187" s="1" t="str">
        <f>IF(MicronOxford!E213&gt;0,MicronOxford!E213,"")</f>
        <v>McMaster Carr</v>
      </c>
      <c r="C187" s="5" t="str">
        <f>IF(MicronOxford!D213&gt;0,MicronOxford!D213,"")</f>
        <v>Music Wire Ultra-Precision Compression Spring .500" Length, .18" OD, .018" Wire Diameter, Pack of 3</v>
      </c>
      <c r="D187" s="1" t="str">
        <f>IF(ISBLANK(MicronOxford!H213), MicronOxford!G213, 0)</f>
        <v/>
      </c>
      <c r="E187" s="1">
        <f>IF(MicronOxford!H213="EUR", MicronOxford!G213, 0)</f>
        <v>0</v>
      </c>
      <c r="F187" s="1">
        <f>IF(MicronOxford!H213="USD", MicronOxford!G213, 0)</f>
        <v>0</v>
      </c>
    </row>
    <row r="188" ht="15.75" customHeight="1">
      <c r="A188" s="1" t="str">
        <f>IF(MicronOxford!A214&gt;0,MicronOxford!A214,"")</f>
        <v>hardware</v>
      </c>
      <c r="B188" s="1" t="str">
        <f>IF(MicronOxford!E214&gt;0,MicronOxford!E214,"")</f>
        <v>McMaster Carr</v>
      </c>
      <c r="C188" s="5" t="str">
        <f>IF(MicronOxford!D214&gt;0,MicronOxford!D214,"")</f>
        <v>Music Wire Precision Compression Spring Zinc-Plated, .500" Length, .18" OD, .018" Wire, Pack of 5</v>
      </c>
      <c r="D188" s="1" t="str">
        <f>IF(ISBLANK(MicronOxford!H214), MicronOxford!G214, 0)</f>
        <v/>
      </c>
      <c r="E188" s="1">
        <f>IF(MicronOxford!H214="EUR", MicronOxford!G214, 0)</f>
        <v>0</v>
      </c>
      <c r="F188" s="1">
        <f>IF(MicronOxford!H214="USD", MicronOxford!G214, 0)</f>
        <v>0</v>
      </c>
    </row>
    <row r="189" ht="15.75" customHeight="1">
      <c r="A189" s="1" t="str">
        <f>IF(MicronOxford!A215&gt;0,MicronOxford!A215,"")</f>
        <v>hardware</v>
      </c>
      <c r="B189" s="1" t="str">
        <f>IF(MicronOxford!E215&gt;0,MicronOxford!E215,"")</f>
        <v>McMaster Carr</v>
      </c>
      <c r="C189" s="5" t="str">
        <f>IF(MicronOxford!D215&gt;0,MicronOxford!D215,"")</f>
        <v>Steel Compression Spring Music Wire, 1.0" L,.187" OD, .014" Wire Diameter, Pack of 12</v>
      </c>
      <c r="D189" s="1" t="str">
        <f>IF(ISBLANK(MicronOxford!H215), MicronOxford!G215, 0)</f>
        <v/>
      </c>
      <c r="E189" s="1">
        <f>IF(MicronOxford!H215="EUR", MicronOxford!G215, 0)</f>
        <v>0</v>
      </c>
      <c r="F189" s="1">
        <f>IF(MicronOxford!H215="USD", MicronOxford!G215, 0)</f>
        <v>0</v>
      </c>
    </row>
    <row r="190" ht="15.75" customHeight="1">
      <c r="A190" s="1" t="str">
        <f>IF(MicronOxford!A216&gt;0,MicronOxford!A216,"")</f>
        <v>hardware</v>
      </c>
      <c r="B190" s="1" t="str">
        <f>IF(MicronOxford!E216&gt;0,MicronOxford!E216,"")</f>
        <v>McMaster Carr</v>
      </c>
      <c r="C190" s="5" t="str">
        <f>IF(MicronOxford!D216&gt;0,MicronOxford!D216,"")</f>
        <v>Type 302 Stainless Steel Compression Spring 1.00" Length, .188" OD, .020" Wire Diameter, Pack of 6</v>
      </c>
      <c r="D190" s="1" t="str">
        <f>IF(ISBLANK(MicronOxford!H216), MicronOxford!G216, 0)</f>
        <v/>
      </c>
      <c r="E190" s="1">
        <f>IF(MicronOxford!H216="EUR", MicronOxford!G216, 0)</f>
        <v>0</v>
      </c>
      <c r="F190" s="1">
        <f>IF(MicronOxford!H216="USD", MicronOxford!G216, 0)</f>
        <v>0</v>
      </c>
    </row>
    <row r="191" ht="15.75" customHeight="1">
      <c r="A191" s="1" t="str">
        <f>IF(MicronOxford!A217&gt;0,MicronOxford!A217,"")</f>
        <v>hardware</v>
      </c>
      <c r="B191" s="1" t="str">
        <f>IF(MicronOxford!E217&gt;0,MicronOxford!E217,"")</f>
        <v>McMaster Carr</v>
      </c>
      <c r="C191" s="5" t="str">
        <f>IF(MicronOxford!D217&gt;0,MicronOxford!D217,"")</f>
        <v>Music Wire Precision Compression Spring Zinc-Plated, .875" Length, .18" OD, .026" Wire, Pack of 5</v>
      </c>
      <c r="D191" s="1" t="str">
        <f>IF(ISBLANK(MicronOxford!H217), MicronOxford!G217, 0)</f>
        <v/>
      </c>
      <c r="E191" s="1">
        <f>IF(MicronOxford!H217="EUR", MicronOxford!G217, 0)</f>
        <v>0</v>
      </c>
      <c r="F191" s="1">
        <f>IF(MicronOxford!H217="USD", MicronOxford!G217, 0)</f>
        <v>0</v>
      </c>
    </row>
    <row r="192" ht="15.75" customHeight="1">
      <c r="A192" s="1" t="str">
        <f>IF(MicronOxford!A218&gt;0,MicronOxford!A218,"")</f>
        <v>hardware</v>
      </c>
      <c r="B192" s="1" t="str">
        <f>IF(MicronOxford!E218&gt;0,MicronOxford!E218,"")</f>
        <v>Bioscience Tools 
C B Consulting</v>
      </c>
      <c r="C192" s="5" t="str">
        <f>IF(MicronOxford!D218&gt;0,MicronOxford!D218,"")</f>
        <v>High Precision Glass Cover Slip, box of 100, 25mm diameter, No. 1.5.</v>
      </c>
      <c r="D192" s="1" t="str">
        <f>IF(ISBLANK(MicronOxford!H218), MicronOxford!G218, 0)</f>
        <v/>
      </c>
      <c r="E192" s="1">
        <f>IF(MicronOxford!H218="EUR", MicronOxford!G218, 0)</f>
        <v>0</v>
      </c>
      <c r="F192" s="1">
        <f>IF(MicronOxford!H218="USD", MicronOxford!G218, 0)</f>
        <v>0</v>
      </c>
    </row>
    <row r="193" ht="15.75" customHeight="1">
      <c r="A193" s="1" t="str">
        <f>IF(MicronOxford!A219&gt;0,MicronOxford!A219,"")</f>
        <v>hardware</v>
      </c>
      <c r="B193" s="1" t="str">
        <f>IF(MicronOxford!E219&gt;0,MicronOxford!E219,"")</f>
        <v>McMaster Carr</v>
      </c>
      <c r="C193" s="5" t="str">
        <f>IF(MicronOxford!D219&gt;0,MicronOxford!D219,"")</f>
        <v>Ultraviolet Light with Stand, 2 Tubes, 365 NM Wavelength</v>
      </c>
      <c r="D193" s="1" t="str">
        <f>IF(ISBLANK(MicronOxford!H219), MicronOxford!G219, 0)</f>
        <v/>
      </c>
      <c r="E193" s="1">
        <f>IF(MicronOxford!H219="EUR", MicronOxford!G219, 0)</f>
        <v>0</v>
      </c>
      <c r="F193" s="1">
        <f>IF(MicronOxford!H219="USD", MicronOxford!G219, 0)</f>
        <v>0</v>
      </c>
    </row>
    <row r="194" ht="15.75" customHeight="1">
      <c r="A194" s="1" t="str">
        <f>IF(MicronOxford!A220&gt;0,MicronOxford!A220,"")</f>
        <v>hardware</v>
      </c>
      <c r="B194" s="1" t="str">
        <f>IF(MicronOxford!E220&gt;0,MicronOxford!E220,"")</f>
        <v>McMaster Carr</v>
      </c>
      <c r="C194" s="5" t="str">
        <f>IF(MicronOxford!D220&gt;0,MicronOxford!D220,"")</f>
        <v>Metric Nylon Tip 18-8 SS Socket Set Screw M4 Size, 4mm Length, 0.7mm Pitch, Pack of 5</v>
      </c>
      <c r="D194" s="1" t="str">
        <f>IF(ISBLANK(MicronOxford!H220), MicronOxford!G220, 0)</f>
        <v/>
      </c>
      <c r="E194" s="1">
        <f>IF(MicronOxford!H220="EUR", MicronOxford!G220, 0)</f>
        <v>0</v>
      </c>
      <c r="F194" s="1">
        <f>IF(MicronOxford!H220="USD", MicronOxford!G220, 0)</f>
        <v>0</v>
      </c>
    </row>
    <row r="195" ht="15.75" customHeight="1">
      <c r="A195" s="1" t="str">
        <f t="shared" ref="A195:C195" si="58">IF(#REF!&gt;0,#REF!,"")</f>
        <v>#REF!</v>
      </c>
      <c r="B195" s="1" t="str">
        <f t="shared" si="58"/>
        <v>#REF!</v>
      </c>
      <c r="C195" s="5" t="str">
        <f t="shared" si="58"/>
        <v>#REF!</v>
      </c>
      <c r="D195" s="1">
        <f t="shared" ref="D195:D197" si="60">IF(ISBLANK(#REF!), #REF!, 0)</f>
        <v>0</v>
      </c>
      <c r="E195" s="1" t="str">
        <f t="shared" ref="E195:E197" si="61">IF(#REF!="EUR", #REF!, 0)</f>
        <v>#REF!</v>
      </c>
      <c r="F195" s="1" t="str">
        <f t="shared" ref="F195:F197" si="62">IF(#REF!="USD", #REF!, 0)</f>
        <v>#REF!</v>
      </c>
    </row>
    <row r="196" ht="15.75" customHeight="1">
      <c r="A196" s="1" t="str">
        <f t="shared" ref="A196:C196" si="59">IF(#REF!&gt;0,#REF!,"")</f>
        <v>#REF!</v>
      </c>
      <c r="B196" s="1" t="str">
        <f t="shared" si="59"/>
        <v>#REF!</v>
      </c>
      <c r="C196" s="5" t="str">
        <f t="shared" si="59"/>
        <v>#REF!</v>
      </c>
      <c r="D196" s="1">
        <f t="shared" si="60"/>
        <v>0</v>
      </c>
      <c r="E196" s="1" t="str">
        <f t="shared" si="61"/>
        <v>#REF!</v>
      </c>
      <c r="F196" s="1" t="str">
        <f t="shared" si="62"/>
        <v>#REF!</v>
      </c>
    </row>
    <row r="197" ht="15.75" customHeight="1">
      <c r="A197" s="1" t="str">
        <f t="shared" ref="A197:C197" si="63">IF(#REF!&gt;0,#REF!,"")</f>
        <v>#REF!</v>
      </c>
      <c r="B197" s="1" t="str">
        <f t="shared" si="63"/>
        <v>#REF!</v>
      </c>
      <c r="C197" s="5" t="str">
        <f t="shared" si="63"/>
        <v>#REF!</v>
      </c>
      <c r="D197" s="1">
        <f t="shared" si="60"/>
        <v>0</v>
      </c>
      <c r="E197" s="1" t="str">
        <f t="shared" si="61"/>
        <v>#REF!</v>
      </c>
      <c r="F197" s="1" t="str">
        <f t="shared" si="62"/>
        <v>#REF!</v>
      </c>
    </row>
    <row r="198" ht="15.75" customHeight="1">
      <c r="A198" s="1" t="str">
        <f>IF(MicronOxford!A221&gt;0,MicronOxford!A221,"")</f>
        <v>hardware</v>
      </c>
      <c r="B198" s="1" t="str">
        <f>IF(MicronOxford!E221&gt;0,MicronOxford!E221,"")</f>
        <v>Ted Pella, Inc.</v>
      </c>
      <c r="C198" s="5" t="str">
        <f>IF(MicronOxford!D221&gt;0,MicronOxford!D221,"")</f>
        <v>Brass screws, M2 x 3, Pack of 10</v>
      </c>
      <c r="D198" s="1">
        <f>IF(ISBLANK(MicronOxford!H221), MicronOxford!G221, 0)</f>
        <v>20.5</v>
      </c>
      <c r="E198" s="1">
        <f>IF(MicronOxford!H221="EUR", MicronOxford!G221, 0)</f>
        <v>0</v>
      </c>
      <c r="F198" s="1">
        <f>IF(MicronOxford!H221="USD", MicronOxford!G221, 0)</f>
        <v>0</v>
      </c>
    </row>
    <row r="199" ht="15.75" customHeight="1">
      <c r="A199" s="1" t="str">
        <f>IF(MicronOxford!A222&gt;0,MicronOxford!A222,"")</f>
        <v>hardware</v>
      </c>
      <c r="B199" s="1" t="str">
        <f>IF(MicronOxford!E222&gt;0,MicronOxford!E222,"")</f>
        <v>Ted Pella, Inc.</v>
      </c>
      <c r="C199" s="5" t="str">
        <f>IF(MicronOxford!D222&gt;0,MicronOxford!D222,"")</f>
        <v>SEM Clips 1/2" Length, Pack of 10</v>
      </c>
      <c r="D199" s="1">
        <f>IF(ISBLANK(MicronOxford!H222), MicronOxford!G222, 0)</f>
        <v>82.76</v>
      </c>
      <c r="E199" s="1">
        <f>IF(MicronOxford!H222="EUR", MicronOxford!G222, 0)</f>
        <v>0</v>
      </c>
      <c r="F199" s="1">
        <f>IF(MicronOxford!H222="USD", MicronOxford!G222, 0)</f>
        <v>0</v>
      </c>
    </row>
    <row r="200" ht="15.75" customHeight="1">
      <c r="A200" s="1" t="str">
        <f>IF(MicronOxford!A223&gt;0,MicronOxford!A223,"")</f>
        <v>hardware</v>
      </c>
      <c r="B200" s="1" t="str">
        <f>IF(MicronOxford!E223&gt;0,MicronOxford!E223,"")</f>
        <v>McMaster Carr</v>
      </c>
      <c r="C200" s="5" t="str">
        <f>IF(MicronOxford!D223&gt;0,MicronOxford!D223,"")</f>
        <v>Compartmented Plastic Box Translucent, 4-24 Adj Compartments, 14" O'all Length</v>
      </c>
      <c r="D200" s="1" t="str">
        <f>IF(ISBLANK(MicronOxford!H223), MicronOxford!G223, 0)</f>
        <v/>
      </c>
      <c r="E200" s="1">
        <f>IF(MicronOxford!H223="EUR", MicronOxford!G223, 0)</f>
        <v>0</v>
      </c>
      <c r="F200" s="1">
        <f>IF(MicronOxford!H223="USD", MicronOxford!G223, 0)</f>
        <v>0</v>
      </c>
    </row>
    <row r="201" ht="15.75" customHeight="1">
      <c r="A201" s="1" t="str">
        <f>IF(MicronOxford!A224&gt;0,MicronOxford!A224,"")</f>
        <v>tools</v>
      </c>
      <c r="B201" s="1" t="str">
        <f>IF(MicronOxford!E224&gt;0,MicronOxford!E224,"")</f>
        <v>McMaster Carr</v>
      </c>
      <c r="C201" s="5" t="str">
        <f>IF(MicronOxford!D224&gt;0,MicronOxford!D224,"")</f>
        <v>Mitutoyo Standard Electronic Caliper 500-196-20, 0-6" (0-150mm) Range</v>
      </c>
      <c r="D201" s="1" t="str">
        <f>IF(ISBLANK(MicronOxford!H224), MicronOxford!G224, 0)</f>
        <v/>
      </c>
      <c r="E201" s="1">
        <f>IF(MicronOxford!H224="EUR", MicronOxford!G224, 0)</f>
        <v>0</v>
      </c>
      <c r="F201" s="1">
        <f>IF(MicronOxford!H224="USD", MicronOxford!G224, 0)</f>
        <v>0</v>
      </c>
    </row>
    <row r="202" ht="15.75" customHeight="1">
      <c r="A202" s="1" t="str">
        <f>IF(MicronOxford!A225&gt;0,MicronOxford!A225,"")</f>
        <v/>
      </c>
      <c r="B202" s="1" t="str">
        <f>IF(MicronOxford!E225&gt;0,MicronOxford!E225,"")</f>
        <v/>
      </c>
      <c r="C202" s="5" t="str">
        <f>IF(MicronOxford!D225&gt;0,MicronOxford!D225,"")</f>
        <v/>
      </c>
      <c r="D202" s="1" t="str">
        <f>IF(ISBLANK(MicronOxford!H225), MicronOxford!G225, 0)</f>
        <v/>
      </c>
      <c r="E202" s="1">
        <f>IF(MicronOxford!H225="EUR", MicronOxford!G225, 0)</f>
        <v>0</v>
      </c>
      <c r="F202" s="1">
        <f>IF(MicronOxford!H225="USD", MicronOxford!G225, 0)</f>
        <v>0</v>
      </c>
    </row>
    <row r="203" ht="15.75" customHeight="1">
      <c r="A203" s="1" t="str">
        <f>IF(MicronOxford!A226&gt;0,MicronOxford!A226,"")</f>
        <v/>
      </c>
      <c r="B203" s="1" t="str">
        <f>IF(MicronOxford!E226&gt;0,MicronOxford!E226,"")</f>
        <v/>
      </c>
      <c r="C203" s="5" t="str">
        <f>IF(MicronOxford!D226&gt;0,MicronOxford!D226,"")</f>
        <v/>
      </c>
      <c r="D203" s="1" t="str">
        <f>IF(ISBLANK(MicronOxford!H226), MicronOxford!G226, 0)</f>
        <v/>
      </c>
      <c r="E203" s="1">
        <f>IF(MicronOxford!H226="EUR", MicronOxford!G226, 0)</f>
        <v>0</v>
      </c>
      <c r="F203" s="1">
        <f>IF(MicronOxford!H226="USD", MicronOxford!G226, 0)</f>
        <v>0</v>
      </c>
    </row>
    <row r="204" ht="15.75" customHeight="1">
      <c r="A204" s="1" t="str">
        <f>IF(MicronOxford!A227&gt;0,MicronOxford!A227,"")</f>
        <v>optics</v>
      </c>
      <c r="B204" s="1" t="str">
        <f>IF(MicronOxford!E227&gt;0,MicronOxford!E227,"")</f>
        <v>Thorlabs</v>
      </c>
      <c r="C204" s="5" t="str">
        <f>IF(MicronOxford!D227&gt;0,MicronOxford!D227,"")</f>
        <v>Protected silver mirror, 2"</v>
      </c>
      <c r="D204" s="1">
        <f>IF(ISBLANK(MicronOxford!H227), MicronOxford!G227, 0)</f>
        <v>218.28</v>
      </c>
      <c r="E204" s="1">
        <f>IF(MicronOxford!H227="EUR", MicronOxford!G227, 0)</f>
        <v>0</v>
      </c>
      <c r="F204" s="1">
        <f>IF(MicronOxford!H227="USD", MicronOxford!G227, 0)</f>
        <v>0</v>
      </c>
    </row>
    <row r="205" ht="15.75" customHeight="1">
      <c r="A205" s="1" t="str">
        <f>IF(MicronOxford!A228&gt;0,MicronOxford!A228,"")</f>
        <v>optics</v>
      </c>
      <c r="B205" s="1" t="str">
        <f>IF(MicronOxford!E228&gt;0,MicronOxford!E228,"")</f>
        <v>Thorlabs</v>
      </c>
      <c r="C205" s="5" t="str">
        <f>IF(MicronOxford!D228&gt;0,MicronOxford!D228,"")</f>
        <v>Protected silver mirror, 1"</v>
      </c>
      <c r="D205" s="1">
        <f>IF(ISBLANK(MicronOxford!H228), MicronOxford!G228, 0)</f>
        <v>62.234</v>
      </c>
      <c r="E205" s="1">
        <f>IF(MicronOxford!H228="EUR", MicronOxford!G228, 0)</f>
        <v>0</v>
      </c>
      <c r="F205" s="1">
        <f>IF(MicronOxford!H228="USD", MicronOxford!G228, 0)</f>
        <v>0</v>
      </c>
    </row>
    <row r="206" ht="15.75" customHeight="1">
      <c r="A206" s="1" t="str">
        <f>IF(MicronOxford!A229&gt;0,MicronOxford!A229,"")</f>
        <v>optomech</v>
      </c>
      <c r="B206" s="1" t="str">
        <f>IF(MicronOxford!E229&gt;0,MicronOxford!E229,"")</f>
        <v>Thorlabs</v>
      </c>
      <c r="C206" s="5" t="str">
        <f>IF(MicronOxford!D229&gt;0,MicronOxford!D229,"")</f>
        <v>1" kinematic mirror mount</v>
      </c>
      <c r="D206" s="1">
        <f>IF(ISBLANK(MicronOxford!H229), MicronOxford!G229, 0)</f>
        <v>27.87</v>
      </c>
      <c r="E206" s="1">
        <f>IF(MicronOxford!H229="EUR", MicronOxford!G229, 0)</f>
        <v>0</v>
      </c>
      <c r="F206" s="1">
        <f>IF(MicronOxford!H229="USD", MicronOxford!G229, 0)</f>
        <v>0</v>
      </c>
    </row>
    <row r="207" ht="15.75" customHeight="1">
      <c r="A207" s="1" t="str">
        <f>IF(MicronOxford!A230&gt;0,MicronOxford!A230,"")</f>
        <v>optomech</v>
      </c>
      <c r="B207" s="1" t="str">
        <f>IF(MicronOxford!E230&gt;0,MicronOxford!E230,"")</f>
        <v>Thorlabs</v>
      </c>
      <c r="C207" s="5" t="str">
        <f>IF(MicronOxford!D230&gt;0,MicronOxford!D230,"")</f>
        <v>2" kinematic mirror mount</v>
      </c>
      <c r="D207" s="1">
        <f>IF(ISBLANK(MicronOxford!H230), MicronOxford!G230, 0)</f>
        <v>53.37</v>
      </c>
      <c r="E207" s="1">
        <f>IF(MicronOxford!H230="EUR", MicronOxford!G230, 0)</f>
        <v>0</v>
      </c>
      <c r="F207" s="1">
        <f>IF(MicronOxford!H230="USD", MicronOxford!G230, 0)</f>
        <v>0</v>
      </c>
    </row>
    <row r="208" ht="15.75" customHeight="1">
      <c r="A208" s="1" t="str">
        <f>IF(MicronOxford!A231&gt;0,MicronOxford!A231,"")</f>
        <v>optics</v>
      </c>
      <c r="B208" s="1" t="str">
        <f>IF(MicronOxford!E231&gt;0,MicronOxford!E231,"")</f>
        <v>Thorlabs</v>
      </c>
      <c r="C208" s="5" t="str">
        <f>IF(MicronOxford!D231&gt;0,MicronOxford!D231,"")</f>
        <v>300mm achromat</v>
      </c>
      <c r="D208" s="1">
        <f>IF(ISBLANK(MicronOxford!H231), MicronOxford!G231, 0)</f>
        <v>72.76</v>
      </c>
      <c r="E208" s="1">
        <f>IF(MicronOxford!H231="EUR", MicronOxford!G231, 0)</f>
        <v>0</v>
      </c>
      <c r="F208" s="1">
        <f>IF(MicronOxford!H231="USD", MicronOxford!G231, 0)</f>
        <v>0</v>
      </c>
    </row>
    <row r="209" ht="15.75" customHeight="1">
      <c r="A209" s="1" t="str">
        <f>IF(MicronOxford!A232&gt;0,MicronOxford!A232,"")</f>
        <v>optomech</v>
      </c>
      <c r="B209" s="1" t="str">
        <f>IF(MicronOxford!E232&gt;0,MicronOxford!E232,"")</f>
        <v>Thorlabs</v>
      </c>
      <c r="C209" s="5" t="str">
        <f>IF(MicronOxford!D232&gt;0,MicronOxford!D232,"")</f>
        <v>2" fixed lens holder</v>
      </c>
      <c r="D209" s="1">
        <f>IF(ISBLANK(MicronOxford!H232), MicronOxford!G232, 0)</f>
        <v>17.78</v>
      </c>
      <c r="E209" s="1">
        <f>IF(MicronOxford!H232="EUR", MicronOxford!G232, 0)</f>
        <v>0</v>
      </c>
      <c r="F209" s="1">
        <f>IF(MicronOxford!H232="USD", MicronOxford!G232, 0)</f>
        <v>0</v>
      </c>
    </row>
    <row r="210" ht="15.75" customHeight="1">
      <c r="A210" s="1" t="str">
        <f>IF(MicronOxford!A238&gt;0,MicronOxford!A238,"")</f>
        <v/>
      </c>
      <c r="B210" s="1" t="str">
        <f>IF(MicronOxford!E238&gt;0,MicronOxford!E238,"")</f>
        <v/>
      </c>
      <c r="C210" s="5" t="str">
        <f>IF(MicronOxford!D238&gt;0,MicronOxford!D238,"")</f>
        <v/>
      </c>
      <c r="D210" s="1" t="str">
        <f>IF(ISBLANK(MicronOxford!H238), MicronOxford!G238, 0)</f>
        <v/>
      </c>
      <c r="E210" s="1">
        <f>IF(MicronOxford!H238="EUR", MicronOxford!G238, 0)</f>
        <v>0</v>
      </c>
      <c r="F210" s="1">
        <f>IF(MicronOxford!H238="USD", MicronOxford!G238, 0)</f>
        <v>0</v>
      </c>
    </row>
    <row r="211" ht="15.75" customHeight="1">
      <c r="A211" s="1" t="str">
        <f t="shared" ref="A211:C211" si="64">IF(#REF!&gt;0,#REF!,"")</f>
        <v>#REF!</v>
      </c>
      <c r="B211" s="1" t="str">
        <f t="shared" si="64"/>
        <v>#REF!</v>
      </c>
      <c r="C211" s="5" t="str">
        <f t="shared" si="64"/>
        <v>#REF!</v>
      </c>
      <c r="D211" s="1">
        <f t="shared" ref="D211:D215" si="66">IF(ISBLANK(#REF!), #REF!, 0)</f>
        <v>0</v>
      </c>
      <c r="E211" s="1" t="str">
        <f t="shared" ref="E211:E215" si="67">IF(#REF!="EUR", #REF!, 0)</f>
        <v>#REF!</v>
      </c>
      <c r="F211" s="1" t="str">
        <f t="shared" ref="F211:F215" si="68">IF(#REF!="USD", #REF!, 0)</f>
        <v>#REF!</v>
      </c>
    </row>
    <row r="212" ht="15.75" customHeight="1">
      <c r="A212" s="1" t="str">
        <f t="shared" ref="A212:C212" si="65">IF(#REF!&gt;0,#REF!,"")</f>
        <v>#REF!</v>
      </c>
      <c r="B212" s="1" t="str">
        <f t="shared" si="65"/>
        <v>#REF!</v>
      </c>
      <c r="C212" s="5" t="str">
        <f t="shared" si="65"/>
        <v>#REF!</v>
      </c>
      <c r="D212" s="1">
        <f t="shared" si="66"/>
        <v>0</v>
      </c>
      <c r="E212" s="1" t="str">
        <f t="shared" si="67"/>
        <v>#REF!</v>
      </c>
      <c r="F212" s="1" t="str">
        <f t="shared" si="68"/>
        <v>#REF!</v>
      </c>
    </row>
    <row r="213" ht="15.75" customHeight="1">
      <c r="A213" s="1" t="str">
        <f t="shared" ref="A213:C213" si="69">IF(#REF!&gt;0,#REF!,"")</f>
        <v>#REF!</v>
      </c>
      <c r="B213" s="1" t="str">
        <f t="shared" si="69"/>
        <v>#REF!</v>
      </c>
      <c r="C213" s="5" t="str">
        <f t="shared" si="69"/>
        <v>#REF!</v>
      </c>
      <c r="D213" s="1">
        <f t="shared" si="66"/>
        <v>0</v>
      </c>
      <c r="E213" s="1" t="str">
        <f t="shared" si="67"/>
        <v>#REF!</v>
      </c>
      <c r="F213" s="1" t="str">
        <f t="shared" si="68"/>
        <v>#REF!</v>
      </c>
    </row>
    <row r="214" ht="15.75" customHeight="1">
      <c r="A214" s="1" t="str">
        <f t="shared" ref="A214:C214" si="70">IF(#REF!&gt;0,#REF!,"")</f>
        <v>#REF!</v>
      </c>
      <c r="B214" s="1" t="str">
        <f t="shared" si="70"/>
        <v>#REF!</v>
      </c>
      <c r="C214" s="5" t="str">
        <f t="shared" si="70"/>
        <v>#REF!</v>
      </c>
      <c r="D214" s="1">
        <f t="shared" si="66"/>
        <v>0</v>
      </c>
      <c r="E214" s="1" t="str">
        <f t="shared" si="67"/>
        <v>#REF!</v>
      </c>
      <c r="F214" s="1" t="str">
        <f t="shared" si="68"/>
        <v>#REF!</v>
      </c>
    </row>
    <row r="215" ht="15.75" customHeight="1">
      <c r="A215" s="1" t="str">
        <f t="shared" ref="A215:C215" si="71">IF(#REF!&gt;0,#REF!,"")</f>
        <v>#REF!</v>
      </c>
      <c r="B215" s="1" t="str">
        <f t="shared" si="71"/>
        <v>#REF!</v>
      </c>
      <c r="C215" s="5" t="str">
        <f t="shared" si="71"/>
        <v>#REF!</v>
      </c>
      <c r="D215" s="1">
        <f t="shared" si="66"/>
        <v>0</v>
      </c>
      <c r="E215" s="1" t="str">
        <f t="shared" si="67"/>
        <v>#REF!</v>
      </c>
      <c r="F215" s="1" t="str">
        <f t="shared" si="68"/>
        <v>#REF!</v>
      </c>
    </row>
    <row r="216" ht="15.75" customHeight="1">
      <c r="A216" s="1" t="str">
        <f>IF(MicronOxford!A239&gt;0,MicronOxford!A239,"")</f>
        <v/>
      </c>
      <c r="B216" s="1" t="str">
        <f>IF(MicronOxford!E239&gt;0,MicronOxford!E239,"")</f>
        <v/>
      </c>
      <c r="C216" s="5" t="str">
        <f>IF(MicronOxford!D239&gt;0,MicronOxford!D239,"")</f>
        <v/>
      </c>
      <c r="D216" s="1" t="str">
        <f>IF(ISBLANK(MicronOxford!H239), MicronOxford!G239, 0)</f>
        <v/>
      </c>
      <c r="E216" s="1">
        <f>IF(MicronOxford!H239="EUR", MicronOxford!G239, 0)</f>
        <v>0</v>
      </c>
      <c r="F216" s="1">
        <f>IF(MicronOxford!H239="USD", MicronOxford!G239, 0)</f>
        <v>0</v>
      </c>
    </row>
    <row r="217" ht="15.75" customHeight="1">
      <c r="A217" s="1" t="str">
        <f>IF(MicronOxford!A240&gt;0,MicronOxford!A240,"")</f>
        <v/>
      </c>
      <c r="B217" s="1" t="str">
        <f>IF(MicronOxford!E240&gt;0,MicronOxford!E240,"")</f>
        <v/>
      </c>
      <c r="C217" s="5" t="str">
        <f>IF(MicronOxford!D240&gt;0,MicronOxford!D240,"")</f>
        <v>detector</v>
      </c>
      <c r="D217" s="1" t="str">
        <f>IF(ISBLANK(MicronOxford!H240), MicronOxford!G240, 0)</f>
        <v/>
      </c>
      <c r="E217" s="1">
        <f>IF(MicronOxford!H240="EUR", MicronOxford!G240, 0)</f>
        <v>0</v>
      </c>
      <c r="F217" s="1">
        <f>IF(MicronOxford!H240="USD", MicronOxford!G240, 0)</f>
        <v>0</v>
      </c>
    </row>
    <row r="218" ht="15.75" customHeight="1">
      <c r="A218" s="1" t="str">
        <f t="shared" ref="A218:C218" si="72">IF(#REF!&gt;0,#REF!,"")</f>
        <v>#REF!</v>
      </c>
      <c r="B218" s="1" t="str">
        <f t="shared" si="72"/>
        <v>#REF!</v>
      </c>
      <c r="C218" s="5" t="str">
        <f t="shared" si="72"/>
        <v>#REF!</v>
      </c>
      <c r="D218" s="1">
        <f t="shared" ref="D218:D228" si="74">IF(ISBLANK(#REF!), #REF!, 0)</f>
        <v>0</v>
      </c>
      <c r="E218" s="1" t="str">
        <f t="shared" ref="E218:E228" si="75">IF(#REF!="EUR", #REF!, 0)</f>
        <v>#REF!</v>
      </c>
      <c r="F218" s="1" t="str">
        <f t="shared" ref="F218:F228" si="76">IF(#REF!="USD", #REF!, 0)</f>
        <v>#REF!</v>
      </c>
    </row>
    <row r="219" ht="15.75" customHeight="1">
      <c r="A219" s="1" t="str">
        <f t="shared" ref="A219:C219" si="73">IF(#REF!&gt;0,#REF!,"")</f>
        <v>#REF!</v>
      </c>
      <c r="B219" s="1" t="str">
        <f t="shared" si="73"/>
        <v>#REF!</v>
      </c>
      <c r="C219" s="5" t="str">
        <f t="shared" si="73"/>
        <v>#REF!</v>
      </c>
      <c r="D219" s="1">
        <f t="shared" si="74"/>
        <v>0</v>
      </c>
      <c r="E219" s="1" t="str">
        <f t="shared" si="75"/>
        <v>#REF!</v>
      </c>
      <c r="F219" s="1" t="str">
        <f t="shared" si="76"/>
        <v>#REF!</v>
      </c>
    </row>
    <row r="220" ht="15.75" customHeight="1">
      <c r="A220" s="1" t="str">
        <f t="shared" ref="A220:C220" si="77">IF(#REF!&gt;0,#REF!,"")</f>
        <v>#REF!</v>
      </c>
      <c r="B220" s="1" t="str">
        <f t="shared" si="77"/>
        <v>#REF!</v>
      </c>
      <c r="C220" s="5" t="str">
        <f t="shared" si="77"/>
        <v>#REF!</v>
      </c>
      <c r="D220" s="1">
        <f t="shared" si="74"/>
        <v>0</v>
      </c>
      <c r="E220" s="1" t="str">
        <f t="shared" si="75"/>
        <v>#REF!</v>
      </c>
      <c r="F220" s="1" t="str">
        <f t="shared" si="76"/>
        <v>#REF!</v>
      </c>
    </row>
    <row r="221" ht="15.75" customHeight="1">
      <c r="A221" s="1" t="str">
        <f t="shared" ref="A221:C221" si="78">IF(#REF!&gt;0,#REF!,"")</f>
        <v>#REF!</v>
      </c>
      <c r="B221" s="1" t="str">
        <f t="shared" si="78"/>
        <v>#REF!</v>
      </c>
      <c r="C221" s="5" t="str">
        <f t="shared" si="78"/>
        <v>#REF!</v>
      </c>
      <c r="D221" s="1">
        <f t="shared" si="74"/>
        <v>0</v>
      </c>
      <c r="E221" s="1" t="str">
        <f t="shared" si="75"/>
        <v>#REF!</v>
      </c>
      <c r="F221" s="1" t="str">
        <f t="shared" si="76"/>
        <v>#REF!</v>
      </c>
    </row>
    <row r="222" ht="15.75" customHeight="1">
      <c r="A222" s="1" t="str">
        <f t="shared" ref="A222:C222" si="79">IF(#REF!&gt;0,#REF!,"")</f>
        <v>#REF!</v>
      </c>
      <c r="B222" s="1" t="str">
        <f t="shared" si="79"/>
        <v>#REF!</v>
      </c>
      <c r="C222" s="5" t="str">
        <f t="shared" si="79"/>
        <v>#REF!</v>
      </c>
      <c r="D222" s="1">
        <f t="shared" si="74"/>
        <v>0</v>
      </c>
      <c r="E222" s="1" t="str">
        <f t="shared" si="75"/>
        <v>#REF!</v>
      </c>
      <c r="F222" s="1" t="str">
        <f t="shared" si="76"/>
        <v>#REF!</v>
      </c>
    </row>
    <row r="223" ht="15.75" customHeight="1">
      <c r="A223" s="1" t="str">
        <f t="shared" ref="A223:C223" si="80">IF(#REF!&gt;0,#REF!,"")</f>
        <v>#REF!</v>
      </c>
      <c r="B223" s="1" t="str">
        <f t="shared" si="80"/>
        <v>#REF!</v>
      </c>
      <c r="C223" s="5" t="str">
        <f t="shared" si="80"/>
        <v>#REF!</v>
      </c>
      <c r="D223" s="1">
        <f t="shared" si="74"/>
        <v>0</v>
      </c>
      <c r="E223" s="1" t="str">
        <f t="shared" si="75"/>
        <v>#REF!</v>
      </c>
      <c r="F223" s="1" t="str">
        <f t="shared" si="76"/>
        <v>#REF!</v>
      </c>
    </row>
    <row r="224" ht="15.75" customHeight="1">
      <c r="A224" s="1" t="str">
        <f t="shared" ref="A224:C224" si="81">IF(#REF!&gt;0,#REF!,"")</f>
        <v>#REF!</v>
      </c>
      <c r="B224" s="1" t="str">
        <f t="shared" si="81"/>
        <v>#REF!</v>
      </c>
      <c r="C224" s="5" t="str">
        <f t="shared" si="81"/>
        <v>#REF!</v>
      </c>
      <c r="D224" s="1">
        <f t="shared" si="74"/>
        <v>0</v>
      </c>
      <c r="E224" s="1" t="str">
        <f t="shared" si="75"/>
        <v>#REF!</v>
      </c>
      <c r="F224" s="1" t="str">
        <f t="shared" si="76"/>
        <v>#REF!</v>
      </c>
    </row>
    <row r="225" ht="15.75" customHeight="1">
      <c r="A225" s="1" t="str">
        <f t="shared" ref="A225:C225" si="82">IF(#REF!&gt;0,#REF!,"")</f>
        <v>#REF!</v>
      </c>
      <c r="B225" s="1" t="str">
        <f t="shared" si="82"/>
        <v>#REF!</v>
      </c>
      <c r="C225" s="5" t="str">
        <f t="shared" si="82"/>
        <v>#REF!</v>
      </c>
      <c r="D225" s="1">
        <f t="shared" si="74"/>
        <v>0</v>
      </c>
      <c r="E225" s="1" t="str">
        <f t="shared" si="75"/>
        <v>#REF!</v>
      </c>
      <c r="F225" s="1" t="str">
        <f t="shared" si="76"/>
        <v>#REF!</v>
      </c>
    </row>
    <row r="226" ht="15.75" customHeight="1">
      <c r="A226" s="1" t="str">
        <f t="shared" ref="A226:C226" si="83">IF(#REF!&gt;0,#REF!,"")</f>
        <v>#REF!</v>
      </c>
      <c r="B226" s="1" t="str">
        <f t="shared" si="83"/>
        <v>#REF!</v>
      </c>
      <c r="C226" s="5" t="str">
        <f t="shared" si="83"/>
        <v>#REF!</v>
      </c>
      <c r="D226" s="1">
        <f t="shared" si="74"/>
        <v>0</v>
      </c>
      <c r="E226" s="1" t="str">
        <f t="shared" si="75"/>
        <v>#REF!</v>
      </c>
      <c r="F226" s="1" t="str">
        <f t="shared" si="76"/>
        <v>#REF!</v>
      </c>
    </row>
    <row r="227" ht="15.75" customHeight="1">
      <c r="A227" s="1" t="str">
        <f t="shared" ref="A227:C227" si="84">IF(#REF!&gt;0,#REF!,"")</f>
        <v>#REF!</v>
      </c>
      <c r="B227" s="1" t="str">
        <f t="shared" si="84"/>
        <v>#REF!</v>
      </c>
      <c r="C227" s="5" t="str">
        <f t="shared" si="84"/>
        <v>#REF!</v>
      </c>
      <c r="D227" s="1">
        <f t="shared" si="74"/>
        <v>0</v>
      </c>
      <c r="E227" s="1" t="str">
        <f t="shared" si="75"/>
        <v>#REF!</v>
      </c>
      <c r="F227" s="1" t="str">
        <f t="shared" si="76"/>
        <v>#REF!</v>
      </c>
    </row>
    <row r="228" ht="15.75" customHeight="1">
      <c r="A228" s="1" t="str">
        <f t="shared" ref="A228:C228" si="85">IF(#REF!&gt;0,#REF!,"")</f>
        <v>#REF!</v>
      </c>
      <c r="B228" s="1" t="str">
        <f t="shared" si="85"/>
        <v>#REF!</v>
      </c>
      <c r="C228" s="5" t="str">
        <f t="shared" si="85"/>
        <v>#REF!</v>
      </c>
      <c r="D228" s="1">
        <f t="shared" si="74"/>
        <v>0</v>
      </c>
      <c r="E228" s="1" t="str">
        <f t="shared" si="75"/>
        <v>#REF!</v>
      </c>
      <c r="F228" s="1" t="str">
        <f t="shared" si="76"/>
        <v>#REF!</v>
      </c>
    </row>
    <row r="229" ht="15.75" customHeight="1">
      <c r="A229" s="1" t="str">
        <f>IF(MicronOxford!A241&gt;0,MicronOxford!A241,"")</f>
        <v/>
      </c>
      <c r="B229" s="1" t="str">
        <f>IF(MicronOxford!E241&gt;0,MicronOxford!E241,"")</f>
        <v/>
      </c>
      <c r="C229" s="5" t="str">
        <f>IF(MicronOxford!D241&gt;0,MicronOxford!D241,"")</f>
        <v/>
      </c>
      <c r="D229" s="1" t="str">
        <f>IF(ISBLANK(MicronOxford!H241), MicronOxford!G241, 0)</f>
        <v/>
      </c>
      <c r="E229" s="1">
        <f>IF(MicronOxford!H241="EUR", MicronOxford!G241, 0)</f>
        <v>0</v>
      </c>
      <c r="F229" s="1">
        <f>IF(MicronOxford!H241="USD", MicronOxford!G241, 0)</f>
        <v>0</v>
      </c>
    </row>
    <row r="230" ht="15.75" customHeight="1">
      <c r="A230" s="1" t="str">
        <f>IF(MicronOxford!A242&gt;0,MicronOxford!A242,"")</f>
        <v>hardware</v>
      </c>
      <c r="B230" s="1" t="str">
        <f>IF(MicronOxford!E242&gt;0,MicronOxford!E242,"")</f>
        <v>Misumi, Euro</v>
      </c>
      <c r="C230" s="5" t="str">
        <f>IF(MicronOxford!D242&gt;0,MicronOxford!D242,"")</f>
        <v>M4x20 high precision dowel pin, EN1.4125 steel</v>
      </c>
      <c r="D230" s="1">
        <f>IF(ISBLANK(MicronOxford!H242), MicronOxford!G242, 0)</f>
        <v>0</v>
      </c>
      <c r="E230" s="1">
        <f>IF(MicronOxford!H242="EUR", MicronOxford!G242, 0)</f>
        <v>12</v>
      </c>
      <c r="F230" s="1">
        <f>IF(MicronOxford!H242="USD", MicronOxford!G242, 0)</f>
        <v>0</v>
      </c>
    </row>
    <row r="231" ht="15.75" customHeight="1">
      <c r="A231" s="1" t="str">
        <f>IF(MicronOxford!A243&gt;0,MicronOxford!A243,"")</f>
        <v>hardware</v>
      </c>
      <c r="B231" s="1" t="str">
        <f>IF(MicronOxford!E243&gt;0,MicronOxford!E243,"")</f>
        <v>Misumi, Euro</v>
      </c>
      <c r="C231" s="5" t="str">
        <f>IF(MicronOxford!D243&gt;0,MicronOxford!D243,"")</f>
        <v>M4x15 high precision dowel pin, EN 1.4125 steel</v>
      </c>
      <c r="D231" s="1">
        <f>IF(ISBLANK(MicronOxford!H243), MicronOxford!G243, 0)</f>
        <v>0</v>
      </c>
      <c r="E231" s="1">
        <f>IF(MicronOxford!H243="EUR", MicronOxford!G243, 0)</f>
        <v>72</v>
      </c>
      <c r="F231" s="1">
        <f>IF(MicronOxford!H243="USD", MicronOxford!G243, 0)</f>
        <v>0</v>
      </c>
    </row>
    <row r="232" ht="15.75" customHeight="1">
      <c r="A232" s="1" t="str">
        <f>IF(MicronOxford!A244&gt;0,MicronOxford!A244,"")</f>
        <v>hardware</v>
      </c>
      <c r="B232" s="1" t="str">
        <f>IF(MicronOxford!E244&gt;0,MicronOxford!E244,"")</f>
        <v>Misumi, Euro</v>
      </c>
      <c r="C232" s="5" t="str">
        <f>IF(MicronOxford!D244&gt;0,MicronOxford!D244,"")</f>
        <v>M3x25 high precision dowel pin, EN 1.4125 steel</v>
      </c>
      <c r="D232" s="1">
        <f>IF(ISBLANK(MicronOxford!H244), MicronOxford!G244, 0)</f>
        <v>0</v>
      </c>
      <c r="E232" s="1">
        <f>IF(MicronOxford!H244="EUR", MicronOxford!G244, 0)</f>
        <v>0</v>
      </c>
      <c r="F232" s="1">
        <f>IF(MicronOxford!H244="USD", MicronOxford!G244, 0)</f>
        <v>0</v>
      </c>
    </row>
    <row r="233" ht="15.75" customHeight="1">
      <c r="A233" s="1" t="str">
        <f>IF(MicronOxford!A245&gt;0,MicronOxford!A245,"")</f>
        <v>hardware</v>
      </c>
      <c r="B233" s="1" t="str">
        <f>IF(MicronOxford!E245&gt;0,MicronOxford!E245,"")</f>
        <v>Misumi, Euro</v>
      </c>
      <c r="C233" s="5" t="str">
        <f>IF(MicronOxford!D245&gt;0,MicronOxford!D245,"")</f>
        <v>M3x15 high precision dowel pin, EN 1.4125 steel</v>
      </c>
      <c r="D233" s="1">
        <f>IF(ISBLANK(MicronOxford!H245), MicronOxford!G245, 0)</f>
        <v>0</v>
      </c>
      <c r="E233" s="1">
        <f>IF(MicronOxford!H245="EUR", MicronOxford!G245, 0)</f>
        <v>12</v>
      </c>
      <c r="F233" s="1">
        <f>IF(MicronOxford!H245="USD", MicronOxford!G245, 0)</f>
        <v>0</v>
      </c>
    </row>
    <row r="234" ht="15.75" customHeight="1">
      <c r="A234" s="1" t="str">
        <f>IF(MicronOxford!A246&gt;0,MicronOxford!A246,"")</f>
        <v>hardware</v>
      </c>
      <c r="B234" s="1" t="str">
        <f>IF(MicronOxford!E246&gt;0,MicronOxford!E246,"")</f>
        <v>Misumi, Euro</v>
      </c>
      <c r="C234" s="5" t="str">
        <f>IF(MicronOxford!D246&gt;0,MicronOxford!D246,"")</f>
        <v>M3x10 high precision dowel pin, EN 1.4125 steel</v>
      </c>
      <c r="D234" s="1">
        <f>IF(ISBLANK(MicronOxford!H246), MicronOxford!G246, 0)</f>
        <v>0</v>
      </c>
      <c r="E234" s="1">
        <f>IF(MicronOxford!H246="EUR", MicronOxford!G246, 0)</f>
        <v>0</v>
      </c>
      <c r="F234" s="1">
        <f>IF(MicronOxford!H246="USD", MicronOxford!G246, 0)</f>
        <v>0</v>
      </c>
    </row>
    <row r="235" ht="15.75" customHeight="1">
      <c r="A235" s="1" t="str">
        <f>IF(MicronOxford!A247&gt;0,MicronOxford!A247,"")</f>
        <v>hardware</v>
      </c>
      <c r="B235" s="1" t="str">
        <f>IF(MicronOxford!E247&gt;0,MicronOxford!E247,"")</f>
        <v>Misumi, Euro</v>
      </c>
      <c r="C235" s="5" t="str">
        <f>IF(MicronOxford!D247&gt;0,MicronOxford!D247,"")</f>
        <v>M3x8 high precision dowel pin, EN 1.4125 steel</v>
      </c>
      <c r="D235" s="1">
        <f>IF(ISBLANK(MicronOxford!H247), MicronOxford!G247, 0)</f>
        <v>0</v>
      </c>
      <c r="E235" s="1">
        <f>IF(MicronOxford!H247="EUR", MicronOxford!G247, 0)</f>
        <v>0</v>
      </c>
      <c r="F235" s="1">
        <f>IF(MicronOxford!H247="USD", MicronOxford!G247, 0)</f>
        <v>0</v>
      </c>
    </row>
    <row r="236" ht="15.75" customHeight="1">
      <c r="A236" s="1" t="str">
        <f>IF(MicronOxford!A248&gt;0,MicronOxford!A248,"")</f>
        <v>hardware</v>
      </c>
      <c r="B236" s="1" t="str">
        <f>IF(MicronOxford!E248&gt;0,MicronOxford!E248,"")</f>
        <v>Newport</v>
      </c>
      <c r="C236" s="5" t="str">
        <f>IF(MicronOxford!D248&gt;0,MicronOxford!D248,"")</f>
        <v>M6M-M4Fx10 thread adapter, pack of 10</v>
      </c>
      <c r="D236" s="1">
        <f>IF(ISBLANK(MicronOxford!H248), MicronOxford!G248, 0)</f>
        <v>0</v>
      </c>
      <c r="E236" s="1">
        <f>IF(MicronOxford!H248="EUR", MicronOxford!G248, 0)</f>
        <v>66</v>
      </c>
      <c r="F236" s="1">
        <f>IF(MicronOxford!H248="USD", MicronOxford!G248, 0)</f>
        <v>0</v>
      </c>
    </row>
    <row r="237" ht="15.75" customHeight="1">
      <c r="A237" s="1" t="str">
        <f>IF(MicronOxford!A249&gt;0,MicronOxford!A249,"")</f>
        <v>hardware</v>
      </c>
      <c r="B237" s="1" t="str">
        <f>IF(MicronOxford!E249&gt;0,MicronOxford!E249,"")</f>
        <v>Misumi, Euro</v>
      </c>
      <c r="C237" s="5" t="str">
        <f>IF(MicronOxford!D249&gt;0,MicronOxford!D249,"")</f>
        <v>M4 to 4h6 dowel adapter</v>
      </c>
      <c r="D237" s="1">
        <f>IF(ISBLANK(MicronOxford!H249), MicronOxford!G249, 0)</f>
        <v>0</v>
      </c>
      <c r="E237" s="1">
        <f>IF(MicronOxford!H249="EUR", MicronOxford!G249, 0)</f>
        <v>17</v>
      </c>
      <c r="F237" s="1">
        <f>IF(MicronOxford!H249="USD", MicronOxford!G249, 0)</f>
        <v>0</v>
      </c>
    </row>
    <row r="238" ht="15.75" customHeight="1">
      <c r="A238" s="1" t="str">
        <f>IF(MicronOxford!A250&gt;0,MicronOxford!A250,"")</f>
        <v/>
      </c>
      <c r="B238" s="1" t="str">
        <f>IF(MicronOxford!E250&gt;0,MicronOxford!E250,"")</f>
        <v/>
      </c>
      <c r="C238" s="5" t="str">
        <f>IF(MicronOxford!D250&gt;0,MicronOxford!D250,"")</f>
        <v/>
      </c>
      <c r="D238" s="1" t="str">
        <f>IF(ISBLANK(MicronOxford!H250), MicronOxford!G250, 0)</f>
        <v/>
      </c>
      <c r="E238" s="1">
        <f>IF(MicronOxford!H250="EUR", MicronOxford!G250, 0)</f>
        <v>0</v>
      </c>
      <c r="F238" s="1">
        <f>IF(MicronOxford!H250="USD", MicronOxford!G250, 0)</f>
        <v>0</v>
      </c>
    </row>
    <row r="239" ht="15.75" customHeight="1">
      <c r="A239" s="1" t="str">
        <f>IF(MicronOxford!A251&gt;0,MicronOxford!A251,"")</f>
        <v>Sample</v>
      </c>
      <c r="B239" s="1" t="str">
        <f>IF(MicronOxford!E251&gt;0,MicronOxford!E251,"")</f>
        <v>Thorlabs</v>
      </c>
      <c r="C239" s="5" t="str">
        <f>IF(MicronOxford!D251&gt;0,MicronOxford!D251,"")</f>
        <v>Precision Cover Glasses, #1.5H Thickness, Ø25 mm, Pack of 1000</v>
      </c>
      <c r="D239" s="1">
        <f>IF(ISBLANK(MicronOxford!H251), MicronOxford!G251, 0)</f>
        <v>0</v>
      </c>
      <c r="E239" s="1">
        <f>IF(MicronOxford!H251="EUR", MicronOxford!G251, 0)</f>
        <v>0</v>
      </c>
      <c r="F239" s="1">
        <f>IF(MicronOxford!H251="USD", MicronOxford!G251, 0)</f>
        <v>0</v>
      </c>
    </row>
    <row r="240" ht="15.75" customHeight="1">
      <c r="A240" s="1" t="str">
        <f>IF(MicronOxford!A252&gt;0,MicronOxford!A252,"")</f>
        <v/>
      </c>
      <c r="B240" s="1" t="str">
        <f>IF(MicronOxford!E252&gt;0,MicronOxford!E252,"")</f>
        <v/>
      </c>
      <c r="C240" s="5" t="str">
        <f>IF(MicronOxford!D252&gt;0,MicronOxford!D252,"")</f>
        <v/>
      </c>
      <c r="D240" s="1" t="str">
        <f>IF(ISBLANK(MicronOxford!H252), MicronOxford!G252, 0)</f>
        <v/>
      </c>
      <c r="E240" s="1">
        <f>IF(MicronOxford!H252="EUR", MicronOxford!G252, 0)</f>
        <v>0</v>
      </c>
      <c r="F240" s="1">
        <f>IF(MicronOxford!H252="USD", MicronOxford!G252, 0)</f>
        <v>0</v>
      </c>
    </row>
    <row r="241" ht="15.75" customHeight="1">
      <c r="A241" s="1" t="str">
        <f t="shared" ref="A241:C241" si="86">IF(#REF!&gt;0,#REF!,"")</f>
        <v>#REF!</v>
      </c>
      <c r="B241" s="1" t="str">
        <f t="shared" si="86"/>
        <v>#REF!</v>
      </c>
      <c r="C241" s="5" t="str">
        <f t="shared" si="86"/>
        <v>#REF!</v>
      </c>
      <c r="D241" s="1">
        <f t="shared" ref="D241:D258" si="88">IF(ISBLANK(#REF!), #REF!, 0)</f>
        <v>0</v>
      </c>
      <c r="E241" s="1" t="str">
        <f t="shared" ref="E241:E258" si="89">IF(#REF!="EUR", #REF!, 0)</f>
        <v>#REF!</v>
      </c>
      <c r="F241" s="1" t="str">
        <f t="shared" ref="F241:F258" si="90">IF(#REF!="USD", #REF!, 0)</f>
        <v>#REF!</v>
      </c>
    </row>
    <row r="242" ht="15.75" customHeight="1">
      <c r="A242" s="1" t="str">
        <f t="shared" ref="A242:C242" si="87">IF(#REF!&gt;0,#REF!,"")</f>
        <v>#REF!</v>
      </c>
      <c r="B242" s="1" t="str">
        <f t="shared" si="87"/>
        <v>#REF!</v>
      </c>
      <c r="C242" s="5" t="str">
        <f t="shared" si="87"/>
        <v>#REF!</v>
      </c>
      <c r="D242" s="1">
        <f t="shared" si="88"/>
        <v>0</v>
      </c>
      <c r="E242" s="1" t="str">
        <f t="shared" si="89"/>
        <v>#REF!</v>
      </c>
      <c r="F242" s="1" t="str">
        <f t="shared" si="90"/>
        <v>#REF!</v>
      </c>
    </row>
    <row r="243" ht="15.75" customHeight="1">
      <c r="A243" s="1" t="str">
        <f t="shared" ref="A243:C243" si="91">IF(#REF!&gt;0,#REF!,"")</f>
        <v>#REF!</v>
      </c>
      <c r="B243" s="1" t="str">
        <f t="shared" si="91"/>
        <v>#REF!</v>
      </c>
      <c r="C243" s="5" t="str">
        <f t="shared" si="91"/>
        <v>#REF!</v>
      </c>
      <c r="D243" s="1">
        <f t="shared" si="88"/>
        <v>0</v>
      </c>
      <c r="E243" s="1" t="str">
        <f t="shared" si="89"/>
        <v>#REF!</v>
      </c>
      <c r="F243" s="1" t="str">
        <f t="shared" si="90"/>
        <v>#REF!</v>
      </c>
    </row>
    <row r="244" ht="15.75" customHeight="1">
      <c r="A244" s="1" t="str">
        <f t="shared" ref="A244:C244" si="92">IF(#REF!&gt;0,#REF!,"")</f>
        <v>#REF!</v>
      </c>
      <c r="B244" s="1" t="str">
        <f t="shared" si="92"/>
        <v>#REF!</v>
      </c>
      <c r="C244" s="5" t="str">
        <f t="shared" si="92"/>
        <v>#REF!</v>
      </c>
      <c r="D244" s="1">
        <f t="shared" si="88"/>
        <v>0</v>
      </c>
      <c r="E244" s="1" t="str">
        <f t="shared" si="89"/>
        <v>#REF!</v>
      </c>
      <c r="F244" s="1" t="str">
        <f t="shared" si="90"/>
        <v>#REF!</v>
      </c>
    </row>
    <row r="245" ht="15.75" customHeight="1">
      <c r="A245" s="1" t="str">
        <f t="shared" ref="A245:C245" si="93">IF(#REF!&gt;0,#REF!,"")</f>
        <v>#REF!</v>
      </c>
      <c r="B245" s="1" t="str">
        <f t="shared" si="93"/>
        <v>#REF!</v>
      </c>
      <c r="C245" s="5" t="str">
        <f t="shared" si="93"/>
        <v>#REF!</v>
      </c>
      <c r="D245" s="1">
        <f t="shared" si="88"/>
        <v>0</v>
      </c>
      <c r="E245" s="1" t="str">
        <f t="shared" si="89"/>
        <v>#REF!</v>
      </c>
      <c r="F245" s="1" t="str">
        <f t="shared" si="90"/>
        <v>#REF!</v>
      </c>
    </row>
    <row r="246" ht="15.75" customHeight="1">
      <c r="A246" s="1" t="str">
        <f t="shared" ref="A246:C246" si="94">IF(#REF!&gt;0,#REF!,"")</f>
        <v>#REF!</v>
      </c>
      <c r="B246" s="1" t="str">
        <f t="shared" si="94"/>
        <v>#REF!</v>
      </c>
      <c r="C246" s="5" t="str">
        <f t="shared" si="94"/>
        <v>#REF!</v>
      </c>
      <c r="D246" s="1">
        <f t="shared" si="88"/>
        <v>0</v>
      </c>
      <c r="E246" s="1" t="str">
        <f t="shared" si="89"/>
        <v>#REF!</v>
      </c>
      <c r="F246" s="1" t="str">
        <f t="shared" si="90"/>
        <v>#REF!</v>
      </c>
    </row>
    <row r="247" ht="15.75" customHeight="1">
      <c r="A247" s="1" t="str">
        <f t="shared" ref="A247:C247" si="95">IF(#REF!&gt;0,#REF!,"")</f>
        <v>#REF!</v>
      </c>
      <c r="B247" s="1" t="str">
        <f t="shared" si="95"/>
        <v>#REF!</v>
      </c>
      <c r="C247" s="5" t="str">
        <f t="shared" si="95"/>
        <v>#REF!</v>
      </c>
      <c r="D247" s="1">
        <f t="shared" si="88"/>
        <v>0</v>
      </c>
      <c r="E247" s="1" t="str">
        <f t="shared" si="89"/>
        <v>#REF!</v>
      </c>
      <c r="F247" s="1" t="str">
        <f t="shared" si="90"/>
        <v>#REF!</v>
      </c>
    </row>
    <row r="248" ht="15.75" customHeight="1">
      <c r="A248" s="1" t="str">
        <f t="shared" ref="A248:C248" si="96">IF(#REF!&gt;0,#REF!,"")</f>
        <v>#REF!</v>
      </c>
      <c r="B248" s="1" t="str">
        <f t="shared" si="96"/>
        <v>#REF!</v>
      </c>
      <c r="C248" s="5" t="str">
        <f t="shared" si="96"/>
        <v>#REF!</v>
      </c>
      <c r="D248" s="1">
        <f t="shared" si="88"/>
        <v>0</v>
      </c>
      <c r="E248" s="1" t="str">
        <f t="shared" si="89"/>
        <v>#REF!</v>
      </c>
      <c r="F248" s="1" t="str">
        <f t="shared" si="90"/>
        <v>#REF!</v>
      </c>
    </row>
    <row r="249" ht="15.75" customHeight="1">
      <c r="A249" s="1" t="str">
        <f t="shared" ref="A249:C249" si="97">IF(#REF!&gt;0,#REF!,"")</f>
        <v>#REF!</v>
      </c>
      <c r="B249" s="1" t="str">
        <f t="shared" si="97"/>
        <v>#REF!</v>
      </c>
      <c r="C249" s="5" t="str">
        <f t="shared" si="97"/>
        <v>#REF!</v>
      </c>
      <c r="D249" s="1">
        <f t="shared" si="88"/>
        <v>0</v>
      </c>
      <c r="E249" s="1" t="str">
        <f t="shared" si="89"/>
        <v>#REF!</v>
      </c>
      <c r="F249" s="1" t="str">
        <f t="shared" si="90"/>
        <v>#REF!</v>
      </c>
    </row>
    <row r="250" ht="15.75" customHeight="1">
      <c r="A250" s="1" t="str">
        <f t="shared" ref="A250:C250" si="98">IF(#REF!&gt;0,#REF!,"")</f>
        <v>#REF!</v>
      </c>
      <c r="B250" s="1" t="str">
        <f t="shared" si="98"/>
        <v>#REF!</v>
      </c>
      <c r="C250" s="5" t="str">
        <f t="shared" si="98"/>
        <v>#REF!</v>
      </c>
      <c r="D250" s="1">
        <f t="shared" si="88"/>
        <v>0</v>
      </c>
      <c r="E250" s="1" t="str">
        <f t="shared" si="89"/>
        <v>#REF!</v>
      </c>
      <c r="F250" s="1" t="str">
        <f t="shared" si="90"/>
        <v>#REF!</v>
      </c>
    </row>
    <row r="251" ht="15.75" customHeight="1">
      <c r="A251" s="1" t="str">
        <f t="shared" ref="A251:C251" si="99">IF(#REF!&gt;0,#REF!,"")</f>
        <v>#REF!</v>
      </c>
      <c r="B251" s="1" t="str">
        <f t="shared" si="99"/>
        <v>#REF!</v>
      </c>
      <c r="C251" s="5" t="str">
        <f t="shared" si="99"/>
        <v>#REF!</v>
      </c>
      <c r="D251" s="1">
        <f t="shared" si="88"/>
        <v>0</v>
      </c>
      <c r="E251" s="1" t="str">
        <f t="shared" si="89"/>
        <v>#REF!</v>
      </c>
      <c r="F251" s="1" t="str">
        <f t="shared" si="90"/>
        <v>#REF!</v>
      </c>
    </row>
    <row r="252" ht="15.75" customHeight="1">
      <c r="A252" s="1" t="str">
        <f t="shared" ref="A252:C252" si="100">IF(#REF!&gt;0,#REF!,"")</f>
        <v>#REF!</v>
      </c>
      <c r="B252" s="1" t="str">
        <f t="shared" si="100"/>
        <v>#REF!</v>
      </c>
      <c r="C252" s="5" t="str">
        <f t="shared" si="100"/>
        <v>#REF!</v>
      </c>
      <c r="D252" s="1">
        <f t="shared" si="88"/>
        <v>0</v>
      </c>
      <c r="E252" s="1" t="str">
        <f t="shared" si="89"/>
        <v>#REF!</v>
      </c>
      <c r="F252" s="1" t="str">
        <f t="shared" si="90"/>
        <v>#REF!</v>
      </c>
    </row>
    <row r="253" ht="15.75" customHeight="1">
      <c r="A253" s="1" t="str">
        <f t="shared" ref="A253:C253" si="101">IF(#REF!&gt;0,#REF!,"")</f>
        <v>#REF!</v>
      </c>
      <c r="B253" s="1" t="str">
        <f t="shared" si="101"/>
        <v>#REF!</v>
      </c>
      <c r="C253" s="5" t="str">
        <f t="shared" si="101"/>
        <v>#REF!</v>
      </c>
      <c r="D253" s="1">
        <f t="shared" si="88"/>
        <v>0</v>
      </c>
      <c r="E253" s="1" t="str">
        <f t="shared" si="89"/>
        <v>#REF!</v>
      </c>
      <c r="F253" s="1" t="str">
        <f t="shared" si="90"/>
        <v>#REF!</v>
      </c>
    </row>
    <row r="254" ht="15.75" customHeight="1">
      <c r="A254" s="1" t="str">
        <f t="shared" ref="A254:C254" si="102">IF(#REF!&gt;0,#REF!,"")</f>
        <v>#REF!</v>
      </c>
      <c r="B254" s="1" t="str">
        <f t="shared" si="102"/>
        <v>#REF!</v>
      </c>
      <c r="C254" s="5" t="str">
        <f t="shared" si="102"/>
        <v>#REF!</v>
      </c>
      <c r="D254" s="1">
        <f t="shared" si="88"/>
        <v>0</v>
      </c>
      <c r="E254" s="1" t="str">
        <f t="shared" si="89"/>
        <v>#REF!</v>
      </c>
      <c r="F254" s="1" t="str">
        <f t="shared" si="90"/>
        <v>#REF!</v>
      </c>
    </row>
    <row r="255" ht="15.75" customHeight="1">
      <c r="A255" s="1" t="str">
        <f t="shared" ref="A255:C255" si="103">IF(#REF!&gt;0,#REF!,"")</f>
        <v>#REF!</v>
      </c>
      <c r="B255" s="1" t="str">
        <f t="shared" si="103"/>
        <v>#REF!</v>
      </c>
      <c r="C255" s="5" t="str">
        <f t="shared" si="103"/>
        <v>#REF!</v>
      </c>
      <c r="D255" s="1">
        <f t="shared" si="88"/>
        <v>0</v>
      </c>
      <c r="E255" s="1" t="str">
        <f t="shared" si="89"/>
        <v>#REF!</v>
      </c>
      <c r="F255" s="1" t="str">
        <f t="shared" si="90"/>
        <v>#REF!</v>
      </c>
    </row>
    <row r="256" ht="15.75" customHeight="1">
      <c r="A256" s="1" t="str">
        <f t="shared" ref="A256:C256" si="104">IF(#REF!&gt;0,#REF!,"")</f>
        <v>#REF!</v>
      </c>
      <c r="B256" s="1" t="str">
        <f t="shared" si="104"/>
        <v>#REF!</v>
      </c>
      <c r="C256" s="5" t="str">
        <f t="shared" si="104"/>
        <v>#REF!</v>
      </c>
      <c r="D256" s="1">
        <f t="shared" si="88"/>
        <v>0</v>
      </c>
      <c r="E256" s="1" t="str">
        <f t="shared" si="89"/>
        <v>#REF!</v>
      </c>
      <c r="F256" s="1" t="str">
        <f t="shared" si="90"/>
        <v>#REF!</v>
      </c>
    </row>
    <row r="257" ht="15.75" customHeight="1">
      <c r="A257" s="1" t="str">
        <f t="shared" ref="A257:C257" si="105">IF(#REF!&gt;0,#REF!,"")</f>
        <v>#REF!</v>
      </c>
      <c r="B257" s="1" t="str">
        <f t="shared" si="105"/>
        <v>#REF!</v>
      </c>
      <c r="C257" s="5" t="str">
        <f t="shared" si="105"/>
        <v>#REF!</v>
      </c>
      <c r="D257" s="1">
        <f t="shared" si="88"/>
        <v>0</v>
      </c>
      <c r="E257" s="1" t="str">
        <f t="shared" si="89"/>
        <v>#REF!</v>
      </c>
      <c r="F257" s="1" t="str">
        <f t="shared" si="90"/>
        <v>#REF!</v>
      </c>
    </row>
    <row r="258" ht="15.75" customHeight="1">
      <c r="A258" s="1" t="str">
        <f t="shared" ref="A258:C258" si="106">IF(#REF!&gt;0,#REF!,"")</f>
        <v>#REF!</v>
      </c>
      <c r="B258" s="1" t="str">
        <f t="shared" si="106"/>
        <v>#REF!</v>
      </c>
      <c r="C258" s="5" t="str">
        <f t="shared" si="106"/>
        <v>#REF!</v>
      </c>
      <c r="D258" s="1">
        <f t="shared" si="88"/>
        <v>0</v>
      </c>
      <c r="E258" s="1" t="str">
        <f t="shared" si="89"/>
        <v>#REF!</v>
      </c>
      <c r="F258" s="1" t="str">
        <f t="shared" si="90"/>
        <v>#REF!</v>
      </c>
    </row>
    <row r="259" ht="15.75" customHeight="1">
      <c r="A259" s="1" t="s">
        <v>695</v>
      </c>
      <c r="B259" s="1" t="str">
        <f>IF(MicronOxford!E4&gt;0,MicronOxford!E4,"")</f>
        <v>Thorlabs</v>
      </c>
      <c r="C259" s="5" t="str">
        <f>IF(MicronOxford!D4&gt;0,MicronOxford!D4,"")</f>
        <v>Nexus breadboard, 900x1200</v>
      </c>
      <c r="D259" s="1">
        <f>IF(ISBLANK(MicronOxford!H4), MicronOxford!G4, 0)</f>
        <v>1351.42</v>
      </c>
      <c r="E259" s="1">
        <f>IF(MicronOxford!H4="EUR", MicronOxford!G4, 0)</f>
        <v>0</v>
      </c>
      <c r="F259" s="1">
        <f>IF(MicronOxford!H4="USD", MicronOxford!G4, 0)</f>
        <v>0</v>
      </c>
    </row>
    <row r="260" ht="15.75" customHeight="1">
      <c r="A260" s="1" t="s">
        <v>695</v>
      </c>
      <c r="B260" s="1" t="str">
        <f>IF(MicronOxford!E234&gt;0,MicronOxford!E234,"")</f>
        <v>Thorlabs</v>
      </c>
      <c r="C260" s="5" t="str">
        <f>IF(MicronOxford!D234&gt;0,MicronOxford!D234,"")</f>
        <v>800mm active isolation frame 900x1200</v>
      </c>
      <c r="D260" s="1">
        <f>IF(ISBLANK(MicronOxford!H234), MicronOxford!G234, 0)</f>
        <v>1928.64</v>
      </c>
      <c r="E260" s="1">
        <f>IF(MicronOxford!H234="EUR", MicronOxford!G234, 0)</f>
        <v>0</v>
      </c>
      <c r="F260" s="1">
        <f>IF(MicronOxford!H234="USD", MicronOxford!G234, 0)</f>
        <v>0</v>
      </c>
    </row>
    <row r="261" ht="15.75" customHeight="1">
      <c r="A261" s="1" t="s">
        <v>695</v>
      </c>
      <c r="B261" s="1" t="str">
        <f>IF(MicronOxford!E235&gt;0,MicronOxford!E235,"")</f>
        <v>Thorlabs</v>
      </c>
      <c r="C261" s="5" t="str">
        <f>IF(MicronOxford!D235&gt;0,MicronOxford!D235,"")</f>
        <v>air filter</v>
      </c>
      <c r="D261" s="1">
        <f>IF(ISBLANK(MicronOxford!H235), MicronOxford!G235, 0)</f>
        <v>53.66</v>
      </c>
      <c r="E261" s="1">
        <f>IF(MicronOxford!H235="EUR", MicronOxford!G235, 0)</f>
        <v>0</v>
      </c>
      <c r="F261" s="1">
        <f>IF(MicronOxford!H235="USD", MicronOxford!G235, 0)</f>
        <v>0</v>
      </c>
    </row>
    <row r="262" ht="15.75" customHeight="1">
      <c r="A262" s="1" t="s">
        <v>695</v>
      </c>
      <c r="B262" s="1" t="str">
        <f>IF(MicronOxford!E236&gt;0,MicronOxford!E236,"")</f>
        <v>Thorlabs</v>
      </c>
      <c r="C262" s="5" t="str">
        <f>IF(MicronOxford!D236&gt;0,MicronOxford!D236,"")</f>
        <v>compressor</v>
      </c>
      <c r="D262" s="1">
        <f>IF(ISBLANK(MicronOxford!H236), MicronOxford!G236, 0)</f>
        <v>441</v>
      </c>
      <c r="E262" s="1">
        <f>IF(MicronOxford!H236="EUR", MicronOxford!G236, 0)</f>
        <v>0</v>
      </c>
      <c r="F262" s="1">
        <f>IF(MicronOxford!H236="USD", MicronOxford!G236, 0)</f>
        <v>0</v>
      </c>
    </row>
    <row r="263" ht="15.75" customHeight="1">
      <c r="A263" s="1" t="s">
        <v>695</v>
      </c>
      <c r="B263" s="1" t="str">
        <f>IF(MicronOxford!E237&gt;0,MicronOxford!E237,"")</f>
        <v>Thorlabs</v>
      </c>
      <c r="C263" s="5" t="str">
        <f>IF(MicronOxford!D237&gt;0,MicronOxford!D237,"")</f>
        <v>compressor oil</v>
      </c>
      <c r="D263" s="1">
        <f>IF(ISBLANK(MicronOxford!H237), MicronOxford!G237, 0)</f>
        <v>22.08</v>
      </c>
      <c r="E263" s="1">
        <f>IF(MicronOxford!H237="EUR", MicronOxford!G237, 0)</f>
        <v>0</v>
      </c>
      <c r="F263" s="1">
        <f>IF(MicronOxford!H237="USD", MicronOxford!G237, 0)</f>
        <v>0</v>
      </c>
    </row>
    <row r="264" ht="15.75" customHeight="1">
      <c r="A264" s="1" t="str">
        <f>IF(MicronOxford!A253&gt;0,MicronOxford!A253,"")</f>
        <v/>
      </c>
      <c r="B264" s="1" t="str">
        <f>IF(MicronOxford!E253&gt;0,MicronOxford!E253,"")</f>
        <v/>
      </c>
      <c r="C264" s="5" t="str">
        <f>IF(MicronOxford!D253&gt;0,MicronOxford!D253,"")</f>
        <v/>
      </c>
      <c r="D264" s="1" t="str">
        <f>IF(ISBLANK(MicronOxford!H253), MicronOxford!G253, 0)</f>
        <v/>
      </c>
      <c r="E264" s="1">
        <f>IF(MicronOxford!H253="EUR", MicronOxford!G253, 0)</f>
        <v>0</v>
      </c>
      <c r="F264" s="1">
        <f>IF(MicronOxford!H253="USD", MicronOxford!G253, 0)</f>
        <v>0</v>
      </c>
    </row>
    <row r="265" ht="15.75" customHeight="1">
      <c r="A265" s="1" t="str">
        <f>IF(MicronOxford!A254&gt;0,MicronOxford!A254,"")</f>
        <v/>
      </c>
      <c r="B265" s="1" t="str">
        <f>IF(MicronOxford!E254&gt;0,MicronOxford!E254,"")</f>
        <v/>
      </c>
      <c r="C265" s="5" t="str">
        <f>IF(MicronOxford!D254&gt;0,MicronOxford!D254,"")</f>
        <v/>
      </c>
      <c r="D265" s="1" t="str">
        <f>IF(ISBLANK(MicronOxford!H254), MicronOxford!G254, 0)</f>
        <v/>
      </c>
      <c r="E265" s="1">
        <f>IF(MicronOxford!H254="EUR", MicronOxford!G254, 0)</f>
        <v>0</v>
      </c>
      <c r="F265" s="1">
        <f>IF(MicronOxford!H254="USD", MicronOxford!G254, 0)</f>
        <v>0</v>
      </c>
    </row>
    <row r="266" ht="15.75" customHeight="1">
      <c r="A266" s="1" t="str">
        <f>IF(MicronOxford!A255&gt;0,MicronOxford!A255,"")</f>
        <v/>
      </c>
      <c r="B266" s="1" t="str">
        <f>IF(MicronOxford!E255&gt;0,MicronOxford!E255,"")</f>
        <v/>
      </c>
      <c r="C266" s="5" t="str">
        <f>IF(MicronOxford!D255&gt;0,MicronOxford!D255,"")</f>
        <v/>
      </c>
      <c r="D266" s="1" t="str">
        <f>IF(ISBLANK(MicronOxford!H255), MicronOxford!G255, 0)</f>
        <v/>
      </c>
      <c r="E266" s="1">
        <f>IF(MicronOxford!H255="EUR", MicronOxford!G255, 0)</f>
        <v>0</v>
      </c>
      <c r="F266" s="1">
        <f>IF(MicronOxford!H255="USD", MicronOxford!G255, 0)</f>
        <v>0</v>
      </c>
    </row>
    <row r="267" ht="15.75" customHeight="1">
      <c r="A267" s="1" t="str">
        <f>IF(MicronOxford!A256&gt;0,MicronOxford!A256,"")</f>
        <v/>
      </c>
      <c r="B267" s="1" t="str">
        <f>IF(MicronOxford!E256&gt;0,MicronOxford!E256,"")</f>
        <v/>
      </c>
      <c r="C267" s="5" t="str">
        <f>IF(MicronOxford!D256&gt;0,MicronOxford!D256,"")</f>
        <v/>
      </c>
      <c r="D267" s="1" t="str">
        <f>IF(ISBLANK(MicronOxford!H256), MicronOxford!G256, 0)</f>
        <v/>
      </c>
      <c r="E267" s="1">
        <f>IF(MicronOxford!H256="EUR", MicronOxford!G256, 0)</f>
        <v>0</v>
      </c>
      <c r="F267" s="1">
        <f>IF(MicronOxford!H256="USD", MicronOxford!G256, 0)</f>
        <v>0</v>
      </c>
    </row>
    <row r="268" ht="15.75" customHeight="1">
      <c r="A268" s="1" t="str">
        <f>IF(MicronOxford!A257&gt;0,MicronOxford!A257,"")</f>
        <v/>
      </c>
      <c r="B268" s="1" t="str">
        <f>IF(MicronOxford!E257&gt;0,MicronOxford!E257,"")</f>
        <v/>
      </c>
      <c r="C268" s="5" t="str">
        <f>IF(MicronOxford!D257&gt;0,MicronOxford!D257,"")</f>
        <v/>
      </c>
      <c r="D268" s="1" t="str">
        <f>IF(ISBLANK(MicronOxford!H257), MicronOxford!G257, 0)</f>
        <v/>
      </c>
      <c r="E268" s="1">
        <f>IF(MicronOxford!H257="EUR", MicronOxford!G257, 0)</f>
        <v>0</v>
      </c>
      <c r="F268" s="1">
        <f>IF(MicronOxford!H257="USD", MicronOxford!G257, 0)</f>
        <v>0</v>
      </c>
    </row>
    <row r="269" ht="15.75" customHeight="1">
      <c r="A269" s="1" t="str">
        <f>IF(MicronOxford!A258&gt;0,MicronOxford!A258,"")</f>
        <v/>
      </c>
      <c r="B269" s="1" t="str">
        <f>IF(MicronOxford!E258&gt;0,MicronOxford!E258,"")</f>
        <v/>
      </c>
      <c r="C269" s="5" t="str">
        <f>IF(MicronOxford!D258&gt;0,MicronOxford!D258,"")</f>
        <v/>
      </c>
      <c r="D269" s="1" t="str">
        <f>IF(ISBLANK(MicronOxford!H258), MicronOxford!G258, 0)</f>
        <v/>
      </c>
      <c r="E269" s="1">
        <f>IF(MicronOxford!H258="EUR", MicronOxford!G258, 0)</f>
        <v>0</v>
      </c>
      <c r="F269" s="1">
        <f>IF(MicronOxford!H258="USD", MicronOxford!G258, 0)</f>
        <v>0</v>
      </c>
    </row>
    <row r="270" ht="15.75" customHeight="1">
      <c r="A270" s="1" t="str">
        <f>IF(MicronOxford!A259&gt;0,MicronOxford!A259,"")</f>
        <v/>
      </c>
      <c r="B270" s="1" t="str">
        <f>IF(MicronOxford!E259&gt;0,MicronOxford!E259,"")</f>
        <v/>
      </c>
      <c r="C270" s="5" t="str">
        <f>IF(MicronOxford!D259&gt;0,MicronOxford!D259,"")</f>
        <v/>
      </c>
      <c r="D270" s="1" t="str">
        <f>IF(ISBLANK(MicronOxford!H259), MicronOxford!G259, 0)</f>
        <v/>
      </c>
      <c r="E270" s="1">
        <f>IF(MicronOxford!H259="EUR", MicronOxford!G259, 0)</f>
        <v>0</v>
      </c>
      <c r="F270" s="1">
        <f>IF(MicronOxford!H259="USD", MicronOxford!G259, 0)</f>
        <v>0</v>
      </c>
    </row>
    <row r="271" ht="15.75" customHeight="1">
      <c r="A271" s="1" t="str">
        <f>IF(MicronOxford!A260&gt;0,MicronOxford!A260,"")</f>
        <v/>
      </c>
      <c r="B271" s="1" t="str">
        <f>IF(MicronOxford!E260&gt;0,MicronOxford!E260,"")</f>
        <v/>
      </c>
      <c r="C271" s="5" t="str">
        <f>IF(MicronOxford!D260&gt;0,MicronOxford!D260,"")</f>
        <v/>
      </c>
      <c r="D271" s="1" t="str">
        <f>IF(ISBLANK(MicronOxford!H260), MicronOxford!G260, 0)</f>
        <v/>
      </c>
      <c r="E271" s="1">
        <f>IF(MicronOxford!H260="EUR", MicronOxford!G260, 0)</f>
        <v>0</v>
      </c>
      <c r="F271" s="1">
        <f>IF(MicronOxford!H260="USD", MicronOxford!G260, 0)</f>
        <v>0</v>
      </c>
    </row>
    <row r="272" ht="15.75" customHeight="1">
      <c r="A272" s="1" t="str">
        <f>IF(MicronOxford!A261&gt;0,MicronOxford!A261,"")</f>
        <v/>
      </c>
      <c r="B272" s="1" t="str">
        <f>IF(MicronOxford!E261&gt;0,MicronOxford!E261,"")</f>
        <v/>
      </c>
      <c r="C272" s="5" t="str">
        <f>IF(MicronOxford!D261&gt;0,MicronOxford!D261,"")</f>
        <v/>
      </c>
      <c r="D272" s="1" t="str">
        <f>IF(ISBLANK(MicronOxford!H261), MicronOxford!G261, 0)</f>
        <v/>
      </c>
      <c r="E272" s="1">
        <f>IF(MicronOxford!H261="EUR", MicronOxford!G261, 0)</f>
        <v>0</v>
      </c>
      <c r="F272" s="1">
        <f>IF(MicronOxford!H261="USD", MicronOxford!G261, 0)</f>
        <v>0</v>
      </c>
    </row>
    <row r="273" ht="15.75" customHeight="1">
      <c r="B273" s="1" t="str">
        <f>IF(MicronOxford!E262&gt;0,MicronOxford!E262,"")</f>
        <v/>
      </c>
      <c r="C273" s="5" t="str">
        <f>IF(MicronOxford!D262&gt;0,MicronOxford!D262,"")</f>
        <v/>
      </c>
      <c r="D273" s="1" t="str">
        <f>IF(ISBLANK(MicronOxford!H262), MicronOxford!G262, 0)</f>
        <v/>
      </c>
      <c r="E273" s="1">
        <f>IF(MicronOxford!H262="EUR", MicronOxford!G262, 0)</f>
        <v>0</v>
      </c>
      <c r="F273" s="1">
        <f>IF(MicronOxford!H262="USD", MicronOxford!G262, 0)</f>
        <v>0</v>
      </c>
    </row>
    <row r="274" ht="15.75" customHeight="1">
      <c r="B274" s="1" t="str">
        <f>IF(MicronOxford!E263&gt;0,MicronOxford!E263,"")</f>
        <v/>
      </c>
      <c r="C274" s="5"/>
      <c r="D274" s="1" t="str">
        <f>IF(ISBLANK(MicronOxford!H263), MicronOxford!G263, 0)</f>
        <v/>
      </c>
      <c r="E274" s="1">
        <f>IF(MicronOxford!H263="EUR", MicronOxford!G263, 0)</f>
        <v>0</v>
      </c>
      <c r="F274" s="1">
        <f>IF(MicronOxford!H263="USD", MicronOxford!G263, 0)</f>
        <v>0</v>
      </c>
    </row>
    <row r="275" ht="15.75" customHeight="1">
      <c r="B275" s="1" t="str">
        <f>IF(MicronOxford!E264&gt;0,MicronOxford!E264,"")</f>
        <v/>
      </c>
      <c r="C275" s="5"/>
      <c r="D275" s="1" t="str">
        <f>IF(ISBLANK(MicronOxford!H264), MicronOxford!G264, 0)</f>
        <v/>
      </c>
      <c r="E275" s="1">
        <f>IF(MicronOxford!H264="EUR", MicronOxford!G264, 0)</f>
        <v>0</v>
      </c>
      <c r="F275" s="1">
        <f>IF(MicronOxford!H264="USD", MicronOxford!G264, 0)</f>
        <v>0</v>
      </c>
    </row>
    <row r="276" ht="15.75" customHeight="1">
      <c r="B276" s="1" t="str">
        <f>IF(MicronOxford!E265&gt;0,MicronOxford!E265,"")</f>
        <v/>
      </c>
      <c r="C276" s="5"/>
      <c r="D276" s="1" t="str">
        <f>IF(ISBLANK(MicronOxford!H265), MicronOxford!G265, 0)</f>
        <v/>
      </c>
      <c r="E276" s="1">
        <f>IF(MicronOxford!H265="EUR", MicronOxford!G265, 0)</f>
        <v>0</v>
      </c>
      <c r="F276" s="1">
        <f>IF(MicronOxford!H265="USD", MicronOxford!G265, 0)</f>
        <v>0</v>
      </c>
    </row>
    <row r="277" ht="15.75" customHeight="1">
      <c r="B277" s="1" t="str">
        <f>IF(MicronOxford!E266&gt;0,MicronOxford!E266,"")</f>
        <v/>
      </c>
      <c r="C277" s="5"/>
      <c r="D277" s="1" t="str">
        <f>IF(ISBLANK(MicronOxford!H266), MicronOxford!G266, 0)</f>
        <v/>
      </c>
      <c r="E277" s="1">
        <f>IF(MicronOxford!H266="EUR", MicronOxford!G266, 0)</f>
        <v>0</v>
      </c>
      <c r="F277" s="1">
        <f>IF(MicronOxford!H266="USD", MicronOxford!G266, 0)</f>
        <v>0</v>
      </c>
    </row>
    <row r="278" ht="15.75" customHeight="1">
      <c r="B278" s="1" t="str">
        <f>IF(MicronOxford!E267&gt;0,MicronOxford!E267,"")</f>
        <v/>
      </c>
      <c r="C278" s="5"/>
      <c r="D278" s="1" t="str">
        <f>IF(ISBLANK(MicronOxford!H267), MicronOxford!G267, 0)</f>
        <v/>
      </c>
      <c r="E278" s="1">
        <f>IF(MicronOxford!H267="EUR", MicronOxford!G267, 0)</f>
        <v>0</v>
      </c>
      <c r="F278" s="1">
        <f>IF(MicronOxford!H267="USD", MicronOxford!G267, 0)</f>
        <v>0</v>
      </c>
    </row>
    <row r="279" ht="15.75" customHeight="1">
      <c r="B279" s="1" t="str">
        <f>IF(MicronOxford!E268&gt;0,MicronOxford!E268,"")</f>
        <v/>
      </c>
      <c r="C279" s="5"/>
      <c r="D279" s="1" t="str">
        <f>IF(ISBLANK(MicronOxford!H268), MicronOxford!G268, 0)</f>
        <v/>
      </c>
      <c r="E279" s="1">
        <f>IF(MicronOxford!H268="EUR", MicronOxford!G268, 0)</f>
        <v>0</v>
      </c>
      <c r="F279" s="1">
        <f>IF(MicronOxford!H268="USD", MicronOxford!G268, 0)</f>
        <v>0</v>
      </c>
    </row>
    <row r="280" ht="15.75" customHeight="1">
      <c r="B280" s="1" t="str">
        <f>IF(MicronOxford!E269&gt;0,MicronOxford!E269,"")</f>
        <v/>
      </c>
      <c r="C280" s="5"/>
      <c r="D280" s="1" t="str">
        <f>IF(ISBLANK(MicronOxford!H269), MicronOxford!G269, 0)</f>
        <v/>
      </c>
      <c r="E280" s="1">
        <f>IF(MicronOxford!H269="EUR", MicronOxford!G269, 0)</f>
        <v>0</v>
      </c>
      <c r="F280" s="1">
        <f>IF(MicronOxford!H269="USD", MicronOxford!G269, 0)</f>
        <v>0</v>
      </c>
    </row>
    <row r="281" ht="15.75" customHeight="1">
      <c r="C281" s="5"/>
    </row>
    <row r="282" ht="15.75" customHeight="1">
      <c r="C282" s="5"/>
    </row>
    <row r="283" ht="15.75" customHeight="1">
      <c r="C283" s="5"/>
    </row>
    <row r="284" ht="15.75" customHeight="1">
      <c r="C284" s="5"/>
    </row>
    <row r="285" ht="15.75" customHeight="1">
      <c r="C285" s="5"/>
    </row>
    <row r="286" ht="15.75" customHeight="1">
      <c r="C286" s="5"/>
    </row>
    <row r="287" ht="15.75" customHeight="1">
      <c r="C287" s="5"/>
    </row>
    <row r="288" ht="15.75" customHeight="1">
      <c r="C288" s="5"/>
    </row>
    <row r="289" ht="15.75" customHeight="1">
      <c r="C289" s="5"/>
    </row>
    <row r="290" ht="15.75" customHeight="1">
      <c r="C290" s="5"/>
    </row>
    <row r="291" ht="15.75" customHeight="1">
      <c r="C291" s="5"/>
    </row>
    <row r="292" ht="15.75" customHeight="1">
      <c r="C292" s="5"/>
    </row>
    <row r="293" ht="15.75" customHeight="1">
      <c r="C293" s="5"/>
    </row>
    <row r="294" ht="15.75" customHeight="1">
      <c r="C294" s="5"/>
    </row>
    <row r="295" ht="15.75" customHeight="1">
      <c r="C295" s="5"/>
    </row>
    <row r="296" ht="15.75" customHeight="1">
      <c r="C296" s="5"/>
    </row>
    <row r="297" ht="15.75" customHeight="1">
      <c r="C297" s="5"/>
    </row>
    <row r="298" ht="15.75" customHeight="1">
      <c r="C298" s="5"/>
    </row>
    <row r="299" ht="15.75" customHeight="1">
      <c r="C299" s="5"/>
    </row>
    <row r="300" ht="15.75" customHeight="1">
      <c r="C300" s="5"/>
    </row>
    <row r="301" ht="15.75" customHeight="1">
      <c r="C301" s="5"/>
    </row>
    <row r="302" ht="15.75" customHeight="1">
      <c r="C302" s="5"/>
    </row>
    <row r="303" ht="15.75" customHeight="1">
      <c r="C303" s="5"/>
    </row>
    <row r="304" ht="15.75" customHeight="1">
      <c r="C304" s="5"/>
    </row>
    <row r="305" ht="15.75" customHeight="1">
      <c r="C305" s="5"/>
    </row>
    <row r="306" ht="15.75" customHeight="1">
      <c r="C306" s="5"/>
    </row>
    <row r="307" ht="15.75" customHeight="1">
      <c r="C307" s="5"/>
    </row>
    <row r="308" ht="15.75" customHeight="1">
      <c r="C308" s="5"/>
    </row>
    <row r="309" ht="15.75" customHeight="1">
      <c r="C309" s="5"/>
    </row>
    <row r="310" ht="15.75" customHeight="1">
      <c r="C310" s="5"/>
    </row>
    <row r="311" ht="15.75" customHeight="1">
      <c r="C311" s="5"/>
    </row>
    <row r="312" ht="15.75" customHeight="1">
      <c r="C312" s="5"/>
    </row>
    <row r="313" ht="15.75" customHeight="1">
      <c r="C313" s="5"/>
    </row>
    <row r="314" ht="15.75" customHeight="1">
      <c r="C314" s="5"/>
    </row>
    <row r="315" ht="15.75" customHeight="1">
      <c r="C315" s="5"/>
    </row>
    <row r="316" ht="15.75" customHeight="1">
      <c r="C316" s="5"/>
    </row>
    <row r="317" ht="15.75" customHeight="1">
      <c r="C317" s="5"/>
    </row>
    <row r="318" ht="15.75" customHeight="1">
      <c r="C318" s="5"/>
    </row>
    <row r="319" ht="15.75" customHeight="1">
      <c r="C319" s="5"/>
    </row>
    <row r="320" ht="15.75" customHeight="1">
      <c r="C320" s="5"/>
    </row>
    <row r="321" ht="15.75" customHeight="1">
      <c r="C321" s="5"/>
    </row>
    <row r="322" ht="15.75" customHeight="1">
      <c r="C322" s="5"/>
    </row>
    <row r="323" ht="15.75" customHeight="1">
      <c r="C323" s="5"/>
    </row>
    <row r="324" ht="15.75" customHeight="1">
      <c r="C324" s="5"/>
    </row>
    <row r="325" ht="15.75" customHeight="1">
      <c r="C325" s="5"/>
    </row>
    <row r="326" ht="15.75" customHeight="1">
      <c r="C326" s="5"/>
    </row>
    <row r="327" ht="15.75" customHeight="1">
      <c r="C327" s="5"/>
    </row>
    <row r="328" ht="15.75" customHeight="1">
      <c r="C328" s="5"/>
    </row>
    <row r="329" ht="15.75" customHeight="1">
      <c r="C329" s="5"/>
    </row>
    <row r="330" ht="15.75" customHeight="1">
      <c r="C330" s="5"/>
    </row>
    <row r="331" ht="15.75" customHeight="1">
      <c r="C331" s="5"/>
    </row>
    <row r="332" ht="15.75" customHeight="1">
      <c r="C332" s="5"/>
    </row>
    <row r="333" ht="15.75" customHeight="1">
      <c r="C333" s="5"/>
    </row>
    <row r="334" ht="15.75" customHeight="1">
      <c r="C334" s="5"/>
    </row>
    <row r="335" ht="15.75" customHeight="1">
      <c r="C335" s="5"/>
    </row>
    <row r="336" ht="15.75" customHeight="1">
      <c r="C336" s="5"/>
    </row>
    <row r="337" ht="15.75" customHeight="1">
      <c r="C337" s="5"/>
    </row>
    <row r="338" ht="15.75" customHeight="1">
      <c r="C338" s="5"/>
    </row>
    <row r="339" ht="15.75" customHeight="1">
      <c r="C339" s="5"/>
    </row>
    <row r="340" ht="15.75" customHeight="1">
      <c r="C340" s="5"/>
    </row>
    <row r="341" ht="15.75" customHeight="1">
      <c r="C341" s="5"/>
    </row>
    <row r="342" ht="15.75" customHeight="1">
      <c r="C342" s="5"/>
    </row>
    <row r="343" ht="15.75" customHeight="1">
      <c r="C343" s="5"/>
    </row>
    <row r="344" ht="15.75" customHeight="1">
      <c r="C344" s="5"/>
    </row>
    <row r="345" ht="15.75" customHeight="1">
      <c r="C345" s="5"/>
    </row>
    <row r="346" ht="15.75" customHeight="1">
      <c r="C346" s="5"/>
    </row>
    <row r="347" ht="15.75" customHeight="1">
      <c r="C347" s="5"/>
    </row>
    <row r="348" ht="15.75" customHeight="1">
      <c r="C348" s="5"/>
    </row>
    <row r="349" ht="15.75" customHeight="1">
      <c r="C349" s="5"/>
    </row>
    <row r="350" ht="15.75" customHeight="1">
      <c r="C350" s="5"/>
    </row>
    <row r="351" ht="15.75" customHeight="1">
      <c r="C351" s="5"/>
    </row>
    <row r="352" ht="15.75" customHeight="1">
      <c r="C352" s="5"/>
    </row>
    <row r="353" ht="15.75" customHeight="1">
      <c r="C353" s="5"/>
    </row>
    <row r="354" ht="15.75" customHeight="1">
      <c r="C354" s="5"/>
    </row>
    <row r="355" ht="15.75" customHeight="1">
      <c r="C355" s="5"/>
    </row>
    <row r="356" ht="15.75" customHeight="1">
      <c r="C356" s="5"/>
    </row>
    <row r="357" ht="15.75" customHeight="1">
      <c r="C357" s="5"/>
    </row>
    <row r="358" ht="15.75" customHeight="1">
      <c r="C358" s="5"/>
    </row>
    <row r="359" ht="15.75" customHeight="1">
      <c r="C359" s="5"/>
    </row>
    <row r="360" ht="15.75" customHeight="1">
      <c r="C360" s="5"/>
    </row>
    <row r="361" ht="15.75" customHeight="1">
      <c r="C361" s="5"/>
    </row>
    <row r="362" ht="15.75" customHeight="1">
      <c r="C362" s="5"/>
    </row>
    <row r="363" ht="15.75" customHeight="1">
      <c r="C363" s="5"/>
    </row>
    <row r="364" ht="15.75" customHeight="1">
      <c r="C364" s="5"/>
    </row>
    <row r="365" ht="15.75" customHeight="1">
      <c r="C365" s="5"/>
    </row>
    <row r="366" ht="15.75" customHeight="1">
      <c r="C366" s="5"/>
    </row>
    <row r="367" ht="15.75" customHeight="1">
      <c r="C367" s="5"/>
    </row>
    <row r="368" ht="15.75" customHeight="1">
      <c r="C368" s="5"/>
    </row>
    <row r="369" ht="15.75" customHeight="1">
      <c r="C369" s="5"/>
    </row>
    <row r="370" ht="15.75" customHeight="1">
      <c r="C370" s="5"/>
    </row>
    <row r="371" ht="15.75" customHeight="1">
      <c r="C371" s="5"/>
    </row>
    <row r="372" ht="15.75" customHeight="1">
      <c r="C372" s="5"/>
    </row>
    <row r="373" ht="15.75" customHeight="1">
      <c r="C373" s="5"/>
    </row>
    <row r="374" ht="15.75" customHeight="1">
      <c r="C374" s="5"/>
    </row>
    <row r="375" ht="15.75" customHeight="1">
      <c r="C375" s="5"/>
    </row>
    <row r="376" ht="15.75" customHeight="1">
      <c r="C376" s="5"/>
    </row>
    <row r="377" ht="15.75" customHeight="1">
      <c r="C377" s="5"/>
    </row>
    <row r="378" ht="15.75" customHeight="1">
      <c r="C378" s="5"/>
    </row>
    <row r="379" ht="15.75" customHeight="1">
      <c r="C379" s="5"/>
    </row>
    <row r="380" ht="15.75" customHeight="1">
      <c r="C380" s="5"/>
    </row>
    <row r="381" ht="15.75" customHeight="1">
      <c r="C381" s="5"/>
    </row>
    <row r="382" ht="15.75" customHeight="1">
      <c r="C382" s="5"/>
    </row>
    <row r="383" ht="15.75" customHeight="1">
      <c r="C383" s="5"/>
    </row>
    <row r="384" ht="15.75" customHeight="1">
      <c r="C384" s="5"/>
    </row>
    <row r="385" ht="15.75" customHeight="1">
      <c r="C385" s="5"/>
    </row>
    <row r="386" ht="15.75" customHeight="1">
      <c r="C386" s="5"/>
    </row>
    <row r="387" ht="15.75" customHeight="1">
      <c r="C387" s="5"/>
    </row>
    <row r="388" ht="15.75" customHeight="1">
      <c r="C388" s="5"/>
    </row>
    <row r="389" ht="15.75" customHeight="1">
      <c r="C389" s="5"/>
    </row>
    <row r="390" ht="15.75" customHeight="1">
      <c r="C390" s="5"/>
    </row>
    <row r="391" ht="15.75" customHeight="1">
      <c r="C391" s="5"/>
    </row>
    <row r="392" ht="15.75" customHeight="1">
      <c r="C392" s="5"/>
    </row>
    <row r="393" ht="15.75" customHeight="1">
      <c r="C393" s="5"/>
    </row>
    <row r="394" ht="15.75" customHeight="1">
      <c r="C394" s="5"/>
    </row>
    <row r="395" ht="15.75" customHeight="1">
      <c r="C395" s="5"/>
    </row>
    <row r="396" ht="15.75" customHeight="1">
      <c r="C396" s="5"/>
    </row>
    <row r="397" ht="15.75" customHeight="1">
      <c r="C397" s="5"/>
    </row>
    <row r="398" ht="15.75" customHeight="1">
      <c r="C398" s="5"/>
    </row>
    <row r="399" ht="15.75" customHeight="1">
      <c r="C399" s="5"/>
    </row>
    <row r="400" ht="15.75" customHeight="1">
      <c r="C400" s="5"/>
    </row>
    <row r="401" ht="15.75" customHeight="1">
      <c r="C401" s="5"/>
    </row>
    <row r="402" ht="15.75" customHeight="1">
      <c r="C402" s="5"/>
    </row>
    <row r="403" ht="15.75" customHeight="1">
      <c r="C403" s="5"/>
    </row>
    <row r="404" ht="15.75" customHeight="1">
      <c r="C404" s="5"/>
    </row>
    <row r="405" ht="15.75" customHeight="1">
      <c r="C405" s="5"/>
    </row>
    <row r="406" ht="15.75" customHeight="1">
      <c r="C406" s="5"/>
    </row>
    <row r="407" ht="15.75" customHeight="1">
      <c r="C407" s="5"/>
    </row>
    <row r="408" ht="15.75" customHeight="1">
      <c r="C408" s="5"/>
    </row>
    <row r="409" ht="15.75" customHeight="1">
      <c r="C409" s="5"/>
    </row>
    <row r="410" ht="15.75" customHeight="1">
      <c r="C410" s="5"/>
    </row>
    <row r="411" ht="15.75" customHeight="1">
      <c r="C411" s="5"/>
    </row>
    <row r="412" ht="15.75" customHeight="1">
      <c r="C412" s="5"/>
    </row>
    <row r="413" ht="15.75" customHeight="1">
      <c r="C413" s="5"/>
    </row>
    <row r="414" ht="15.75" customHeight="1">
      <c r="C414" s="5"/>
    </row>
    <row r="415" ht="15.75" customHeight="1">
      <c r="C415" s="5"/>
    </row>
    <row r="416" ht="15.75" customHeight="1">
      <c r="C416" s="5"/>
    </row>
    <row r="417" ht="15.75" customHeight="1">
      <c r="C417" s="5"/>
    </row>
    <row r="418" ht="15.75" customHeight="1">
      <c r="C418" s="5"/>
    </row>
    <row r="419" ht="15.75" customHeight="1">
      <c r="C419" s="5"/>
    </row>
    <row r="420" ht="15.75" customHeight="1">
      <c r="C420" s="5"/>
    </row>
    <row r="421" ht="15.75" customHeight="1">
      <c r="C421" s="5"/>
    </row>
    <row r="422" ht="15.75" customHeight="1">
      <c r="C422" s="5"/>
    </row>
    <row r="423" ht="15.75" customHeight="1">
      <c r="C423" s="5"/>
    </row>
    <row r="424" ht="15.75" customHeight="1">
      <c r="C424" s="5"/>
    </row>
    <row r="425" ht="15.75" customHeight="1">
      <c r="C425" s="5"/>
    </row>
    <row r="426" ht="15.75" customHeight="1">
      <c r="C426" s="5"/>
    </row>
    <row r="427" ht="15.75" customHeight="1">
      <c r="C427" s="5"/>
    </row>
    <row r="428" ht="15.75" customHeight="1">
      <c r="C428" s="5"/>
    </row>
    <row r="429" ht="15.75" customHeight="1">
      <c r="C429" s="5"/>
    </row>
    <row r="430" ht="15.75" customHeight="1">
      <c r="C430" s="5"/>
    </row>
    <row r="431" ht="15.75" customHeight="1">
      <c r="C431" s="5"/>
    </row>
    <row r="432" ht="15.75" customHeight="1">
      <c r="C432" s="5"/>
    </row>
    <row r="433" ht="15.75" customHeight="1">
      <c r="C433" s="5"/>
    </row>
    <row r="434" ht="15.75" customHeight="1">
      <c r="C434" s="5"/>
    </row>
    <row r="435" ht="15.75" customHeight="1">
      <c r="C435" s="5"/>
    </row>
    <row r="436" ht="15.75" customHeight="1">
      <c r="C436" s="5"/>
    </row>
    <row r="437" ht="15.75" customHeight="1">
      <c r="C437" s="5"/>
    </row>
    <row r="438" ht="15.75" customHeight="1">
      <c r="C438" s="5"/>
    </row>
    <row r="439" ht="15.75" customHeight="1">
      <c r="C439" s="5"/>
    </row>
    <row r="440" ht="15.75" customHeight="1">
      <c r="C440" s="5"/>
    </row>
    <row r="441" ht="15.75" customHeight="1">
      <c r="C441" s="5"/>
    </row>
    <row r="442" ht="15.75" customHeight="1">
      <c r="C442" s="5"/>
    </row>
    <row r="443" ht="15.75" customHeight="1">
      <c r="C443" s="5"/>
    </row>
    <row r="444" ht="15.75" customHeight="1">
      <c r="C444" s="5"/>
    </row>
    <row r="445" ht="15.75" customHeight="1">
      <c r="C445" s="5"/>
    </row>
    <row r="446" ht="15.75" customHeight="1">
      <c r="C446" s="5"/>
    </row>
    <row r="447" ht="15.75" customHeight="1">
      <c r="C447" s="5"/>
    </row>
    <row r="448" ht="15.75" customHeight="1">
      <c r="C448" s="5"/>
    </row>
    <row r="449" ht="15.75" customHeight="1">
      <c r="C449" s="5"/>
    </row>
    <row r="450" ht="15.75" customHeight="1">
      <c r="C450" s="5"/>
    </row>
    <row r="451" ht="15.75" customHeight="1">
      <c r="C451" s="5"/>
    </row>
    <row r="452" ht="15.75" customHeight="1">
      <c r="C452" s="5"/>
    </row>
    <row r="453" ht="15.75" customHeight="1">
      <c r="C453" s="5"/>
    </row>
    <row r="454" ht="15.75" customHeight="1">
      <c r="C454" s="5"/>
    </row>
    <row r="455" ht="15.75" customHeight="1">
      <c r="C455" s="5"/>
    </row>
    <row r="456" ht="15.75" customHeight="1">
      <c r="C456" s="5"/>
    </row>
    <row r="457" ht="15.75" customHeight="1">
      <c r="C457" s="5"/>
    </row>
    <row r="458" ht="15.75" customHeight="1">
      <c r="C458" s="5"/>
    </row>
    <row r="459" ht="15.75" customHeight="1">
      <c r="C459" s="5"/>
    </row>
    <row r="460" ht="15.75" customHeight="1">
      <c r="C460" s="5"/>
    </row>
    <row r="461" ht="15.75" customHeight="1">
      <c r="C461" s="5"/>
    </row>
    <row r="462" ht="15.75" customHeight="1">
      <c r="C462" s="5"/>
    </row>
    <row r="463" ht="15.75" customHeight="1">
      <c r="C463" s="5"/>
    </row>
    <row r="464" ht="15.75" customHeight="1">
      <c r="C464" s="5"/>
    </row>
    <row r="465" ht="15.75" customHeight="1">
      <c r="C465" s="5"/>
    </row>
    <row r="466" ht="15.75" customHeight="1">
      <c r="C466" s="5"/>
    </row>
    <row r="467" ht="15.75" customHeight="1">
      <c r="C467" s="5"/>
    </row>
    <row r="468" ht="15.75" customHeight="1">
      <c r="C468" s="5"/>
    </row>
    <row r="469" ht="15.75" customHeight="1">
      <c r="C469" s="5"/>
    </row>
    <row r="470" ht="15.75" customHeight="1">
      <c r="C470" s="5"/>
    </row>
    <row r="471" ht="15.75" customHeight="1">
      <c r="C471" s="5"/>
    </row>
    <row r="472" ht="15.75" customHeight="1">
      <c r="C472" s="5"/>
    </row>
    <row r="473" ht="15.75" customHeight="1">
      <c r="C473" s="5"/>
    </row>
    <row r="474" ht="15.75" customHeight="1">
      <c r="C474" s="5"/>
    </row>
    <row r="475" ht="15.75" customHeight="1">
      <c r="C475" s="5"/>
    </row>
    <row r="476" ht="15.75" customHeight="1">
      <c r="C476" s="5"/>
    </row>
    <row r="477" ht="15.75" customHeight="1">
      <c r="C477" s="5"/>
    </row>
    <row r="478" ht="15.75" customHeight="1">
      <c r="C478" s="5"/>
    </row>
    <row r="479" ht="15.75" customHeight="1">
      <c r="C479" s="5"/>
    </row>
    <row r="480" ht="15.75" customHeight="1">
      <c r="C480" s="5"/>
    </row>
    <row r="481" ht="15.75" customHeight="1">
      <c r="C481" s="5"/>
    </row>
    <row r="482" ht="15.75" customHeight="1">
      <c r="C482" s="5"/>
    </row>
    <row r="483" ht="15.75" customHeight="1">
      <c r="C483" s="5"/>
    </row>
    <row r="484" ht="15.75" customHeight="1">
      <c r="C484" s="5"/>
    </row>
    <row r="485" ht="15.75" customHeight="1">
      <c r="C485" s="5"/>
    </row>
    <row r="486" ht="15.75" customHeight="1">
      <c r="C486" s="5"/>
    </row>
    <row r="487" ht="15.75" customHeight="1">
      <c r="C487" s="5"/>
    </row>
    <row r="488" ht="15.75" customHeight="1">
      <c r="C488" s="5"/>
    </row>
    <row r="489" ht="15.75" customHeight="1">
      <c r="C489" s="5"/>
    </row>
    <row r="490" ht="15.75" customHeight="1">
      <c r="C490" s="5"/>
    </row>
    <row r="491" ht="15.75" customHeight="1">
      <c r="C491" s="5"/>
    </row>
    <row r="492" ht="15.75" customHeight="1">
      <c r="C492" s="5"/>
    </row>
    <row r="493" ht="15.75" customHeight="1">
      <c r="C493" s="5"/>
    </row>
    <row r="494" ht="15.75" customHeight="1">
      <c r="C494" s="5"/>
    </row>
    <row r="495" ht="15.75" customHeight="1">
      <c r="C495" s="5"/>
    </row>
    <row r="496" ht="15.75" customHeight="1">
      <c r="C496" s="5"/>
    </row>
    <row r="497" ht="15.75" customHeight="1">
      <c r="C497" s="5"/>
    </row>
    <row r="498" ht="15.75" customHeight="1">
      <c r="C498" s="5"/>
    </row>
    <row r="499" ht="15.75" customHeight="1">
      <c r="C499" s="5"/>
    </row>
    <row r="500" ht="15.75" customHeight="1">
      <c r="C500" s="5"/>
    </row>
    <row r="501" ht="15.75" customHeight="1">
      <c r="C501" s="5"/>
    </row>
    <row r="502" ht="15.75" customHeight="1">
      <c r="C502" s="5"/>
    </row>
    <row r="503" ht="15.75" customHeight="1">
      <c r="C503" s="5"/>
    </row>
    <row r="504" ht="15.75" customHeight="1">
      <c r="C504" s="5"/>
    </row>
    <row r="505" ht="15.75" customHeight="1">
      <c r="C505" s="5"/>
    </row>
    <row r="506" ht="15.75" customHeight="1">
      <c r="C506" s="5"/>
    </row>
    <row r="507" ht="15.75" customHeight="1">
      <c r="C507" s="5"/>
    </row>
    <row r="508" ht="15.75" customHeight="1">
      <c r="C508" s="5"/>
    </row>
    <row r="509" ht="15.75" customHeight="1">
      <c r="C509" s="5"/>
    </row>
    <row r="510" ht="15.75" customHeight="1">
      <c r="C510" s="5"/>
    </row>
    <row r="511" ht="15.75" customHeight="1">
      <c r="C511" s="5"/>
    </row>
    <row r="512" ht="15.75" customHeight="1">
      <c r="C512" s="5"/>
    </row>
    <row r="513" ht="15.75" customHeight="1">
      <c r="C513" s="5"/>
    </row>
    <row r="514" ht="15.75" customHeight="1">
      <c r="C514" s="5"/>
    </row>
    <row r="515" ht="15.75" customHeight="1">
      <c r="C515" s="5"/>
    </row>
    <row r="516" ht="15.75" customHeight="1">
      <c r="C516" s="5"/>
    </row>
    <row r="517" ht="15.75" customHeight="1">
      <c r="C517" s="5"/>
    </row>
    <row r="518" ht="15.75" customHeight="1">
      <c r="C518" s="5"/>
    </row>
    <row r="519" ht="15.75" customHeight="1">
      <c r="C519" s="5"/>
    </row>
    <row r="520" ht="15.75" customHeight="1">
      <c r="C520" s="5"/>
    </row>
    <row r="521" ht="15.75" customHeight="1">
      <c r="C521" s="5"/>
    </row>
    <row r="522" ht="15.75" customHeight="1">
      <c r="C522" s="5"/>
    </row>
    <row r="523" ht="15.75" customHeight="1">
      <c r="C523" s="5"/>
    </row>
    <row r="524" ht="15.75" customHeight="1">
      <c r="C524" s="5"/>
    </row>
    <row r="525" ht="15.75" customHeight="1">
      <c r="C525" s="5"/>
    </row>
    <row r="526" ht="15.75" customHeight="1">
      <c r="C526" s="5"/>
    </row>
    <row r="527" ht="15.75" customHeight="1">
      <c r="C527" s="5"/>
    </row>
    <row r="528" ht="15.75" customHeight="1">
      <c r="C528" s="5"/>
    </row>
    <row r="529" ht="15.75" customHeight="1">
      <c r="C529" s="5"/>
    </row>
    <row r="530" ht="15.75" customHeight="1">
      <c r="C530" s="5"/>
    </row>
    <row r="531" ht="15.75" customHeight="1">
      <c r="C531" s="5"/>
    </row>
    <row r="532" ht="15.75" customHeight="1">
      <c r="C532" s="5"/>
    </row>
    <row r="533" ht="15.75" customHeight="1">
      <c r="C533" s="5"/>
    </row>
    <row r="534" ht="15.75" customHeight="1">
      <c r="C534" s="5"/>
    </row>
    <row r="535" ht="15.75" customHeight="1">
      <c r="C535" s="5"/>
    </row>
    <row r="536" ht="15.75" customHeight="1">
      <c r="C536" s="5"/>
    </row>
    <row r="537" ht="15.75" customHeight="1">
      <c r="C537" s="5"/>
    </row>
    <row r="538" ht="15.75" customHeight="1">
      <c r="C538" s="5"/>
    </row>
    <row r="539" ht="15.75" customHeight="1">
      <c r="C539" s="5"/>
    </row>
    <row r="540" ht="15.75" customHeight="1">
      <c r="C540" s="5"/>
    </row>
    <row r="541" ht="15.75" customHeight="1">
      <c r="C541" s="5"/>
    </row>
    <row r="542" ht="15.75" customHeight="1">
      <c r="C542" s="5"/>
    </row>
    <row r="543" ht="15.75" customHeight="1">
      <c r="C543" s="5"/>
    </row>
    <row r="544" ht="15.75" customHeight="1">
      <c r="C544" s="5"/>
    </row>
    <row r="545" ht="15.75" customHeight="1">
      <c r="C545" s="5"/>
    </row>
    <row r="546" ht="15.75" customHeight="1">
      <c r="C546" s="5"/>
    </row>
    <row r="547" ht="15.75" customHeight="1">
      <c r="C547" s="5"/>
    </row>
    <row r="548" ht="15.75" customHeight="1">
      <c r="C548" s="5"/>
    </row>
    <row r="549" ht="15.75" customHeight="1">
      <c r="C549" s="5"/>
    </row>
    <row r="550" ht="15.75" customHeight="1">
      <c r="C550" s="5"/>
    </row>
    <row r="551" ht="15.75" customHeight="1">
      <c r="C551" s="5"/>
    </row>
    <row r="552" ht="15.75" customHeight="1">
      <c r="C552" s="5"/>
    </row>
    <row r="553" ht="15.75" customHeight="1">
      <c r="C553" s="5"/>
    </row>
    <row r="554" ht="15.75" customHeight="1">
      <c r="C554" s="5"/>
    </row>
    <row r="555" ht="15.75" customHeight="1">
      <c r="C555" s="5"/>
    </row>
    <row r="556" ht="15.75" customHeight="1">
      <c r="C556" s="5"/>
    </row>
    <row r="557" ht="15.75" customHeight="1">
      <c r="C557" s="5"/>
    </row>
    <row r="558" ht="15.75" customHeight="1">
      <c r="C558" s="5"/>
    </row>
    <row r="559" ht="15.75" customHeight="1">
      <c r="C559" s="5"/>
    </row>
    <row r="560" ht="15.75" customHeight="1">
      <c r="C560" s="5"/>
    </row>
    <row r="561" ht="15.75" customHeight="1">
      <c r="C561" s="5"/>
    </row>
    <row r="562" ht="15.75" customHeight="1">
      <c r="C562" s="5"/>
    </row>
    <row r="563" ht="15.75" customHeight="1">
      <c r="C563" s="5"/>
    </row>
    <row r="564" ht="15.75" customHeight="1">
      <c r="C564" s="5"/>
    </row>
    <row r="565" ht="15.75" customHeight="1">
      <c r="C565" s="5"/>
    </row>
    <row r="566" ht="15.75" customHeight="1">
      <c r="C566" s="5"/>
    </row>
    <row r="567" ht="15.75" customHeight="1">
      <c r="C567" s="5"/>
    </row>
    <row r="568" ht="15.75" customHeight="1">
      <c r="C568" s="5"/>
    </row>
    <row r="569" ht="15.75" customHeight="1">
      <c r="C569" s="5"/>
    </row>
    <row r="570" ht="15.75" customHeight="1">
      <c r="C570" s="5"/>
    </row>
    <row r="571" ht="15.75" customHeight="1">
      <c r="C571" s="5"/>
    </row>
    <row r="572" ht="15.75" customHeight="1">
      <c r="C572" s="5"/>
    </row>
    <row r="573" ht="15.75" customHeight="1">
      <c r="C573" s="5"/>
    </row>
    <row r="574" ht="15.75" customHeight="1">
      <c r="C574" s="5"/>
    </row>
    <row r="575" ht="15.75" customHeight="1">
      <c r="C575" s="5"/>
    </row>
    <row r="576" ht="15.75" customHeight="1">
      <c r="C576" s="5"/>
    </row>
    <row r="577" ht="15.75" customHeight="1">
      <c r="C577" s="5"/>
    </row>
    <row r="578" ht="15.75" customHeight="1">
      <c r="C578" s="5"/>
    </row>
    <row r="579" ht="15.75" customHeight="1">
      <c r="C579" s="5"/>
    </row>
    <row r="580" ht="15.75" customHeight="1">
      <c r="C580" s="5"/>
    </row>
    <row r="581" ht="15.75" customHeight="1">
      <c r="C581" s="5"/>
    </row>
    <row r="582" ht="15.75" customHeight="1">
      <c r="C582" s="5"/>
    </row>
    <row r="583" ht="15.75" customHeight="1">
      <c r="C583" s="5"/>
    </row>
    <row r="584" ht="15.75" customHeight="1">
      <c r="C584" s="5"/>
    </row>
    <row r="585" ht="15.75" customHeight="1">
      <c r="C585" s="5"/>
    </row>
    <row r="586" ht="15.75" customHeight="1">
      <c r="C586" s="5"/>
    </row>
    <row r="587" ht="15.75" customHeight="1">
      <c r="C587" s="5"/>
    </row>
    <row r="588" ht="15.75" customHeight="1">
      <c r="C588" s="5"/>
    </row>
    <row r="589" ht="15.75" customHeight="1">
      <c r="C589" s="5"/>
    </row>
    <row r="590" ht="15.75" customHeight="1">
      <c r="C590" s="5"/>
    </row>
    <row r="591" ht="15.75" customHeight="1">
      <c r="C591" s="5"/>
    </row>
    <row r="592" ht="15.75" customHeight="1">
      <c r="C592" s="5"/>
    </row>
    <row r="593" ht="15.75" customHeight="1">
      <c r="C593" s="5"/>
    </row>
    <row r="594" ht="15.75" customHeight="1">
      <c r="C594" s="5"/>
    </row>
    <row r="595" ht="15.75" customHeight="1">
      <c r="C595" s="5"/>
    </row>
    <row r="596" ht="15.75" customHeight="1">
      <c r="C596" s="5"/>
    </row>
    <row r="597" ht="15.75" customHeight="1">
      <c r="C597" s="5"/>
    </row>
    <row r="598" ht="15.75" customHeight="1">
      <c r="C598" s="5"/>
    </row>
    <row r="599" ht="15.75" customHeight="1">
      <c r="C599" s="5"/>
    </row>
    <row r="600" ht="15.75" customHeight="1">
      <c r="C600" s="5"/>
    </row>
    <row r="601" ht="15.75" customHeight="1">
      <c r="C601" s="5"/>
    </row>
    <row r="602" ht="15.75" customHeight="1">
      <c r="C602" s="5"/>
    </row>
    <row r="603" ht="15.75" customHeight="1">
      <c r="C603" s="5"/>
    </row>
    <row r="604" ht="15.75" customHeight="1">
      <c r="C604" s="5"/>
    </row>
    <row r="605" ht="15.75" customHeight="1">
      <c r="C605" s="5"/>
    </row>
    <row r="606" ht="15.75" customHeight="1">
      <c r="C606" s="5"/>
    </row>
    <row r="607" ht="15.75" customHeight="1">
      <c r="C607" s="5"/>
    </row>
    <row r="608" ht="15.75" customHeight="1">
      <c r="C608" s="5"/>
    </row>
    <row r="609" ht="15.75" customHeight="1">
      <c r="C609" s="5"/>
    </row>
    <row r="610" ht="15.75" customHeight="1">
      <c r="C610" s="5"/>
    </row>
    <row r="611" ht="15.75" customHeight="1">
      <c r="C611" s="5"/>
    </row>
    <row r="612" ht="15.75" customHeight="1">
      <c r="C612" s="5"/>
    </row>
    <row r="613" ht="15.75" customHeight="1">
      <c r="C613" s="5"/>
    </row>
    <row r="614" ht="15.75" customHeight="1">
      <c r="C614" s="5"/>
    </row>
    <row r="615" ht="15.75" customHeight="1">
      <c r="C615" s="5"/>
    </row>
    <row r="616" ht="15.75" customHeight="1">
      <c r="C616" s="5"/>
    </row>
    <row r="617" ht="15.75" customHeight="1">
      <c r="C617" s="5"/>
    </row>
    <row r="618" ht="15.75" customHeight="1">
      <c r="C618" s="5"/>
    </row>
    <row r="619" ht="15.75" customHeight="1">
      <c r="C619" s="5"/>
    </row>
    <row r="620" ht="15.75" customHeight="1">
      <c r="C620" s="5"/>
    </row>
    <row r="621" ht="15.75" customHeight="1">
      <c r="C621" s="5"/>
    </row>
    <row r="622" ht="15.75" customHeight="1">
      <c r="C622" s="5"/>
    </row>
    <row r="623" ht="15.75" customHeight="1">
      <c r="C623" s="5"/>
    </row>
    <row r="624" ht="15.75" customHeight="1">
      <c r="C624" s="5"/>
    </row>
    <row r="625" ht="15.75" customHeight="1">
      <c r="C625" s="5"/>
    </row>
    <row r="626" ht="15.75" customHeight="1">
      <c r="C626" s="5"/>
    </row>
    <row r="627" ht="15.75" customHeight="1">
      <c r="C627" s="5"/>
    </row>
    <row r="628" ht="15.75" customHeight="1">
      <c r="C628" s="5"/>
    </row>
    <row r="629" ht="15.75" customHeight="1">
      <c r="C629" s="5"/>
    </row>
    <row r="630" ht="15.75" customHeight="1">
      <c r="C630" s="5"/>
    </row>
    <row r="631" ht="15.75" customHeight="1">
      <c r="C631" s="5"/>
    </row>
    <row r="632" ht="15.75" customHeight="1">
      <c r="C632" s="5"/>
    </row>
    <row r="633" ht="15.75" customHeight="1">
      <c r="C633" s="5"/>
    </row>
    <row r="634" ht="15.75" customHeight="1">
      <c r="C634" s="5"/>
    </row>
    <row r="635" ht="15.75" customHeight="1">
      <c r="C635" s="5"/>
    </row>
    <row r="636" ht="15.75" customHeight="1">
      <c r="C636" s="5"/>
    </row>
    <row r="637" ht="15.75" customHeight="1">
      <c r="C637" s="5"/>
    </row>
    <row r="638" ht="15.75" customHeight="1">
      <c r="C638" s="5"/>
    </row>
    <row r="639" ht="15.75" customHeight="1">
      <c r="C639" s="5"/>
    </row>
    <row r="640" ht="15.75" customHeight="1">
      <c r="C640" s="5"/>
    </row>
    <row r="641" ht="15.75" customHeight="1">
      <c r="C641" s="5"/>
    </row>
    <row r="642" ht="15.75" customHeight="1">
      <c r="C642" s="5"/>
    </row>
    <row r="643" ht="15.75" customHeight="1">
      <c r="C643" s="5"/>
    </row>
    <row r="644" ht="15.75" customHeight="1">
      <c r="C644" s="5"/>
    </row>
    <row r="645" ht="15.75" customHeight="1">
      <c r="C645" s="5"/>
    </row>
    <row r="646" ht="15.75" customHeight="1">
      <c r="C646" s="5"/>
    </row>
    <row r="647" ht="15.75" customHeight="1">
      <c r="C647" s="5"/>
    </row>
    <row r="648" ht="15.75" customHeight="1">
      <c r="C648" s="5"/>
    </row>
    <row r="649" ht="15.75" customHeight="1">
      <c r="C649" s="5"/>
    </row>
    <row r="650" ht="15.75" customHeight="1">
      <c r="C650" s="5"/>
    </row>
    <row r="651" ht="15.75" customHeight="1">
      <c r="C651" s="5"/>
    </row>
    <row r="652" ht="15.75" customHeight="1">
      <c r="C652" s="5"/>
    </row>
    <row r="653" ht="15.75" customHeight="1">
      <c r="C653" s="5"/>
    </row>
    <row r="654" ht="15.75" customHeight="1">
      <c r="C654" s="5"/>
    </row>
    <row r="655" ht="15.75" customHeight="1">
      <c r="C655" s="5"/>
    </row>
    <row r="656" ht="15.75" customHeight="1">
      <c r="C656" s="5"/>
    </row>
    <row r="657" ht="15.75" customHeight="1">
      <c r="C657" s="5"/>
    </row>
    <row r="658" ht="15.75" customHeight="1">
      <c r="C658" s="5"/>
    </row>
    <row r="659" ht="15.75" customHeight="1">
      <c r="C659" s="5"/>
    </row>
    <row r="660" ht="15.75" customHeight="1">
      <c r="C660" s="5"/>
    </row>
    <row r="661" ht="15.75" customHeight="1">
      <c r="C661" s="5"/>
    </row>
    <row r="662" ht="15.75" customHeight="1">
      <c r="C662" s="5"/>
    </row>
    <row r="663" ht="15.75" customHeight="1">
      <c r="C663" s="5"/>
    </row>
    <row r="664" ht="15.75" customHeight="1">
      <c r="C664" s="5"/>
    </row>
    <row r="665" ht="15.75" customHeight="1">
      <c r="C665" s="5"/>
    </row>
    <row r="666" ht="15.75" customHeight="1">
      <c r="C666" s="5"/>
    </row>
    <row r="667" ht="15.75" customHeight="1">
      <c r="C667" s="5"/>
    </row>
    <row r="668" ht="15.75" customHeight="1">
      <c r="C668" s="5"/>
    </row>
    <row r="669" ht="15.75" customHeight="1">
      <c r="C669" s="5"/>
    </row>
    <row r="670" ht="15.75" customHeight="1">
      <c r="C670" s="5"/>
    </row>
    <row r="671" ht="15.75" customHeight="1">
      <c r="C671" s="5"/>
    </row>
    <row r="672" ht="15.75" customHeight="1">
      <c r="C672" s="5"/>
    </row>
    <row r="673" ht="15.75" customHeight="1">
      <c r="C673" s="5"/>
    </row>
    <row r="674" ht="15.75" customHeight="1">
      <c r="C674" s="5"/>
    </row>
    <row r="675" ht="15.75" customHeight="1">
      <c r="C675" s="5"/>
    </row>
    <row r="676" ht="15.75" customHeight="1">
      <c r="C676" s="5"/>
    </row>
    <row r="677" ht="15.75" customHeight="1">
      <c r="C677" s="5"/>
    </row>
    <row r="678" ht="15.75" customHeight="1">
      <c r="C678" s="5"/>
    </row>
    <row r="679" ht="15.75" customHeight="1">
      <c r="C679" s="5"/>
    </row>
    <row r="680" ht="15.75" customHeight="1">
      <c r="C680" s="5"/>
    </row>
    <row r="681" ht="15.75" customHeight="1">
      <c r="C681" s="5"/>
    </row>
    <row r="682" ht="15.75" customHeight="1">
      <c r="C682" s="5"/>
    </row>
    <row r="683" ht="15.75" customHeight="1">
      <c r="C683" s="5"/>
    </row>
    <row r="684" ht="15.75" customHeight="1">
      <c r="C684" s="5"/>
    </row>
    <row r="685" ht="15.75" customHeight="1">
      <c r="C685" s="5"/>
    </row>
    <row r="686" ht="15.75" customHeight="1">
      <c r="C686" s="5"/>
    </row>
    <row r="687" ht="15.75" customHeight="1">
      <c r="C687" s="5"/>
    </row>
    <row r="688" ht="15.75" customHeight="1">
      <c r="C688" s="5"/>
    </row>
    <row r="689" ht="15.75" customHeight="1">
      <c r="C689" s="5"/>
    </row>
    <row r="690" ht="15.75" customHeight="1">
      <c r="C690" s="5"/>
    </row>
    <row r="691" ht="15.75" customHeight="1">
      <c r="C691" s="5"/>
    </row>
    <row r="692" ht="15.75" customHeight="1">
      <c r="C692" s="5"/>
    </row>
    <row r="693" ht="15.75" customHeight="1">
      <c r="C693" s="5"/>
    </row>
    <row r="694" ht="15.75" customHeight="1">
      <c r="C694" s="5"/>
    </row>
    <row r="695" ht="15.75" customHeight="1">
      <c r="C695" s="5"/>
    </row>
    <row r="696" ht="15.75" customHeight="1">
      <c r="C696" s="5"/>
    </row>
    <row r="697" ht="15.75" customHeight="1">
      <c r="C697" s="5"/>
    </row>
    <row r="698" ht="15.75" customHeight="1">
      <c r="C698" s="5"/>
    </row>
    <row r="699" ht="15.75" customHeight="1">
      <c r="C699" s="5"/>
    </row>
    <row r="700" ht="15.75" customHeight="1">
      <c r="C700" s="5"/>
    </row>
    <row r="701" ht="15.75" customHeight="1">
      <c r="C701" s="5"/>
    </row>
    <row r="702" ht="15.75" customHeight="1">
      <c r="C702" s="5"/>
    </row>
    <row r="703" ht="15.75" customHeight="1">
      <c r="C703" s="5"/>
    </row>
    <row r="704" ht="15.75" customHeight="1">
      <c r="C704" s="5"/>
    </row>
    <row r="705" ht="15.75" customHeight="1">
      <c r="C705" s="5"/>
    </row>
    <row r="706" ht="15.75" customHeight="1">
      <c r="C706" s="5"/>
    </row>
    <row r="707" ht="15.75" customHeight="1">
      <c r="C707" s="5"/>
    </row>
    <row r="708" ht="15.75" customHeight="1">
      <c r="C708" s="5"/>
    </row>
    <row r="709" ht="15.75" customHeight="1">
      <c r="C709" s="5"/>
    </row>
    <row r="710" ht="15.75" customHeight="1">
      <c r="C710" s="5"/>
    </row>
    <row r="711" ht="15.75" customHeight="1">
      <c r="C711" s="5"/>
    </row>
    <row r="712" ht="15.75" customHeight="1">
      <c r="C712" s="5"/>
    </row>
    <row r="713" ht="15.75" customHeight="1">
      <c r="C713" s="5"/>
    </row>
    <row r="714" ht="15.75" customHeight="1">
      <c r="C714" s="5"/>
    </row>
    <row r="715" ht="15.75" customHeight="1">
      <c r="C715" s="5"/>
    </row>
    <row r="716" ht="15.75" customHeight="1">
      <c r="C716" s="5"/>
    </row>
    <row r="717" ht="15.75" customHeight="1">
      <c r="C717" s="5"/>
    </row>
    <row r="718" ht="15.75" customHeight="1">
      <c r="C718" s="5"/>
    </row>
    <row r="719" ht="15.75" customHeight="1">
      <c r="C719" s="5"/>
    </row>
    <row r="720" ht="15.75" customHeight="1">
      <c r="C720" s="5"/>
    </row>
    <row r="721" ht="15.75" customHeight="1">
      <c r="C721" s="5"/>
    </row>
    <row r="722" ht="15.75" customHeight="1">
      <c r="C722" s="5"/>
    </row>
    <row r="723" ht="15.75" customHeight="1">
      <c r="C723" s="5"/>
    </row>
    <row r="724" ht="15.75" customHeight="1">
      <c r="C724" s="5"/>
    </row>
    <row r="725" ht="15.75" customHeight="1">
      <c r="C725" s="5"/>
    </row>
    <row r="726" ht="15.75" customHeight="1">
      <c r="C726" s="5"/>
    </row>
    <row r="727" ht="15.75" customHeight="1">
      <c r="C727" s="5"/>
    </row>
    <row r="728" ht="15.75" customHeight="1">
      <c r="C728" s="5"/>
    </row>
    <row r="729" ht="15.75" customHeight="1">
      <c r="C729" s="5"/>
    </row>
    <row r="730" ht="15.75" customHeight="1">
      <c r="C730" s="5"/>
    </row>
    <row r="731" ht="15.75" customHeight="1">
      <c r="C731" s="5"/>
    </row>
    <row r="732" ht="15.75" customHeight="1">
      <c r="C732" s="5"/>
    </row>
    <row r="733" ht="15.75" customHeight="1">
      <c r="C733" s="5"/>
    </row>
    <row r="734" ht="15.75" customHeight="1">
      <c r="C734" s="5"/>
    </row>
    <row r="735" ht="15.75" customHeight="1">
      <c r="C735" s="5"/>
    </row>
    <row r="736" ht="15.75" customHeight="1">
      <c r="C736" s="5"/>
    </row>
    <row r="737" ht="15.75" customHeight="1">
      <c r="C737" s="5"/>
    </row>
    <row r="738" ht="15.75" customHeight="1">
      <c r="C738" s="5"/>
    </row>
    <row r="739" ht="15.75" customHeight="1">
      <c r="C739" s="5"/>
    </row>
    <row r="740" ht="15.75" customHeight="1">
      <c r="C740" s="5"/>
    </row>
    <row r="741" ht="15.75" customHeight="1">
      <c r="C741" s="5"/>
    </row>
    <row r="742" ht="15.75" customHeight="1">
      <c r="C742" s="5"/>
    </row>
    <row r="743" ht="15.75" customHeight="1">
      <c r="C743" s="5"/>
    </row>
    <row r="744" ht="15.75" customHeight="1">
      <c r="C744" s="5"/>
    </row>
    <row r="745" ht="15.75" customHeight="1">
      <c r="C745" s="5"/>
    </row>
    <row r="746" ht="15.75" customHeight="1">
      <c r="C746" s="5"/>
    </row>
    <row r="747" ht="15.75" customHeight="1">
      <c r="C747" s="5"/>
    </row>
    <row r="748" ht="15.75" customHeight="1">
      <c r="C748" s="5"/>
    </row>
    <row r="749" ht="15.75" customHeight="1">
      <c r="C749" s="5"/>
    </row>
    <row r="750" ht="15.75" customHeight="1">
      <c r="C750" s="5"/>
    </row>
    <row r="751" ht="15.75" customHeight="1">
      <c r="C751" s="5"/>
    </row>
    <row r="752" ht="15.75" customHeight="1">
      <c r="C752" s="5"/>
    </row>
    <row r="753" ht="15.75" customHeight="1">
      <c r="C753" s="5"/>
    </row>
    <row r="754" ht="15.75" customHeight="1">
      <c r="C754" s="5"/>
    </row>
    <row r="755" ht="15.75" customHeight="1">
      <c r="C755" s="5"/>
    </row>
    <row r="756" ht="15.75" customHeight="1">
      <c r="C756" s="5"/>
    </row>
    <row r="757" ht="15.75" customHeight="1">
      <c r="C757" s="5"/>
    </row>
    <row r="758" ht="15.75" customHeight="1">
      <c r="C758" s="5"/>
    </row>
    <row r="759" ht="15.75" customHeight="1">
      <c r="C759" s="5"/>
    </row>
    <row r="760" ht="15.75" customHeight="1">
      <c r="C760" s="5"/>
    </row>
    <row r="761" ht="15.75" customHeight="1">
      <c r="C761" s="5"/>
    </row>
    <row r="762" ht="15.75" customHeight="1">
      <c r="C762" s="5"/>
    </row>
    <row r="763" ht="15.75" customHeight="1">
      <c r="C763" s="5"/>
    </row>
    <row r="764" ht="15.75" customHeight="1">
      <c r="C764" s="5"/>
    </row>
    <row r="765" ht="15.75" customHeight="1">
      <c r="C765" s="5"/>
    </row>
    <row r="766" ht="15.75" customHeight="1">
      <c r="C766" s="5"/>
    </row>
    <row r="767" ht="15.75" customHeight="1">
      <c r="C767" s="5"/>
    </row>
    <row r="768" ht="15.75" customHeight="1">
      <c r="C768" s="5"/>
    </row>
    <row r="769" ht="15.75" customHeight="1">
      <c r="C769" s="5"/>
    </row>
    <row r="770" ht="15.75" customHeight="1">
      <c r="C770" s="5"/>
    </row>
    <row r="771" ht="15.75" customHeight="1">
      <c r="C771" s="5"/>
    </row>
    <row r="772" ht="15.75" customHeight="1">
      <c r="C772" s="5"/>
    </row>
    <row r="773" ht="15.75" customHeight="1">
      <c r="C773" s="5"/>
    </row>
    <row r="774" ht="15.75" customHeight="1">
      <c r="C774" s="5"/>
    </row>
    <row r="775" ht="15.75" customHeight="1">
      <c r="C775" s="5"/>
    </row>
    <row r="776" ht="15.75" customHeight="1">
      <c r="C776" s="5"/>
    </row>
    <row r="777" ht="15.75" customHeight="1">
      <c r="C777" s="5"/>
    </row>
    <row r="778" ht="15.75" customHeight="1">
      <c r="C778" s="5"/>
    </row>
    <row r="779" ht="15.75" customHeight="1">
      <c r="C779" s="5"/>
    </row>
    <row r="780" ht="15.75" customHeight="1">
      <c r="C780" s="5"/>
    </row>
    <row r="781" ht="15.75" customHeight="1">
      <c r="C781" s="5"/>
    </row>
    <row r="782" ht="15.75" customHeight="1">
      <c r="C782" s="5"/>
    </row>
    <row r="783" ht="15.75" customHeight="1">
      <c r="C783" s="5"/>
    </row>
    <row r="784" ht="15.75" customHeight="1">
      <c r="C784" s="5"/>
    </row>
    <row r="785" ht="15.75" customHeight="1">
      <c r="C785" s="5"/>
    </row>
    <row r="786" ht="15.75" customHeight="1">
      <c r="C786" s="5"/>
    </row>
    <row r="787" ht="15.75" customHeight="1">
      <c r="C787" s="5"/>
    </row>
    <row r="788" ht="15.75" customHeight="1">
      <c r="C788" s="5"/>
    </row>
    <row r="789" ht="15.75" customHeight="1">
      <c r="C789" s="5"/>
    </row>
    <row r="790" ht="15.75" customHeight="1">
      <c r="C790" s="5"/>
    </row>
    <row r="791" ht="15.75" customHeight="1">
      <c r="C791" s="5"/>
    </row>
    <row r="792" ht="15.75" customHeight="1">
      <c r="C792" s="5"/>
    </row>
    <row r="793" ht="15.75" customHeight="1">
      <c r="C793" s="5"/>
    </row>
    <row r="794" ht="15.75" customHeight="1">
      <c r="C794" s="5"/>
    </row>
    <row r="795" ht="15.75" customHeight="1">
      <c r="C795" s="5"/>
    </row>
    <row r="796" ht="15.75" customHeight="1">
      <c r="C796" s="5"/>
    </row>
    <row r="797" ht="15.75" customHeight="1">
      <c r="C797" s="5"/>
    </row>
    <row r="798" ht="15.75" customHeight="1">
      <c r="C798" s="5"/>
    </row>
    <row r="799" ht="15.75" customHeight="1">
      <c r="C799" s="5"/>
    </row>
    <row r="800" ht="15.75" customHeight="1">
      <c r="C800" s="5"/>
    </row>
    <row r="801" ht="15.75" customHeight="1">
      <c r="C801" s="5"/>
    </row>
    <row r="802" ht="15.75" customHeight="1">
      <c r="C802" s="5"/>
    </row>
    <row r="803" ht="15.75" customHeight="1">
      <c r="C803" s="5"/>
    </row>
    <row r="804" ht="15.75" customHeight="1">
      <c r="C804" s="5"/>
    </row>
    <row r="805" ht="15.75" customHeight="1">
      <c r="C805" s="5"/>
    </row>
    <row r="806" ht="15.75" customHeight="1">
      <c r="C806" s="5"/>
    </row>
    <row r="807" ht="15.75" customHeight="1">
      <c r="C807" s="5"/>
    </row>
    <row r="808" ht="15.75" customHeight="1">
      <c r="C808" s="5"/>
    </row>
    <row r="809" ht="15.75" customHeight="1">
      <c r="C809" s="5"/>
    </row>
    <row r="810" ht="15.75" customHeight="1">
      <c r="C810" s="5"/>
    </row>
    <row r="811" ht="15.75" customHeight="1">
      <c r="C811" s="5"/>
    </row>
    <row r="812" ht="15.75" customHeight="1">
      <c r="C812" s="5"/>
    </row>
    <row r="813" ht="15.75" customHeight="1">
      <c r="C813" s="5"/>
    </row>
    <row r="814" ht="15.75" customHeight="1">
      <c r="C814" s="5"/>
    </row>
    <row r="815" ht="15.75" customHeight="1">
      <c r="C815" s="5"/>
    </row>
    <row r="816" ht="15.75" customHeight="1">
      <c r="C816" s="5"/>
    </row>
    <row r="817" ht="15.75" customHeight="1">
      <c r="C817" s="5"/>
    </row>
    <row r="818" ht="15.75" customHeight="1">
      <c r="C818" s="5"/>
    </row>
    <row r="819" ht="15.75" customHeight="1">
      <c r="C819" s="5"/>
    </row>
    <row r="820" ht="15.75" customHeight="1">
      <c r="C820" s="5"/>
    </row>
    <row r="821" ht="15.75" customHeight="1">
      <c r="C821" s="5"/>
    </row>
    <row r="822" ht="15.75" customHeight="1">
      <c r="C822" s="5"/>
    </row>
    <row r="823" ht="15.75" customHeight="1">
      <c r="C823" s="5"/>
    </row>
    <row r="824" ht="15.75" customHeight="1">
      <c r="C824" s="5"/>
    </row>
    <row r="825" ht="15.75" customHeight="1">
      <c r="C825" s="5"/>
    </row>
    <row r="826" ht="15.75" customHeight="1">
      <c r="C826" s="5"/>
    </row>
    <row r="827" ht="15.75" customHeight="1">
      <c r="C827" s="5"/>
    </row>
    <row r="828" ht="15.75" customHeight="1">
      <c r="C828" s="5"/>
    </row>
    <row r="829" ht="15.75" customHeight="1">
      <c r="C829" s="5"/>
    </row>
    <row r="830" ht="15.75" customHeight="1">
      <c r="C830" s="5"/>
    </row>
    <row r="831" ht="15.75" customHeight="1">
      <c r="C831" s="5"/>
    </row>
    <row r="832" ht="15.75" customHeight="1">
      <c r="C832" s="5"/>
    </row>
    <row r="833" ht="15.75" customHeight="1">
      <c r="C833" s="5"/>
    </row>
    <row r="834" ht="15.75" customHeight="1">
      <c r="C834" s="5"/>
    </row>
    <row r="835" ht="15.75" customHeight="1">
      <c r="C835" s="5"/>
    </row>
    <row r="836" ht="15.75" customHeight="1">
      <c r="C836" s="5"/>
    </row>
    <row r="837" ht="15.75" customHeight="1">
      <c r="C837" s="5"/>
    </row>
    <row r="838" ht="15.75" customHeight="1">
      <c r="C838" s="5"/>
    </row>
    <row r="839" ht="15.75" customHeight="1">
      <c r="C839" s="5"/>
    </row>
    <row r="840" ht="15.75" customHeight="1">
      <c r="C840" s="5"/>
    </row>
    <row r="841" ht="15.75" customHeight="1">
      <c r="C841" s="5"/>
    </row>
    <row r="842" ht="15.75" customHeight="1">
      <c r="C842" s="5"/>
    </row>
    <row r="843" ht="15.75" customHeight="1">
      <c r="C843" s="5"/>
    </row>
    <row r="844" ht="15.75" customHeight="1">
      <c r="C844" s="5"/>
    </row>
    <row r="845" ht="15.75" customHeight="1">
      <c r="C845" s="5"/>
    </row>
    <row r="846" ht="15.75" customHeight="1">
      <c r="C846" s="5"/>
    </row>
    <row r="847" ht="15.75" customHeight="1">
      <c r="C847" s="5"/>
    </row>
    <row r="848" ht="15.75" customHeight="1">
      <c r="C848" s="5"/>
    </row>
    <row r="849" ht="15.75" customHeight="1">
      <c r="C849" s="5"/>
    </row>
    <row r="850" ht="15.75" customHeight="1">
      <c r="C850" s="5"/>
    </row>
    <row r="851" ht="15.75" customHeight="1">
      <c r="C851" s="5"/>
    </row>
    <row r="852" ht="15.75" customHeight="1">
      <c r="C852" s="5"/>
    </row>
    <row r="853" ht="15.75" customHeight="1">
      <c r="C853" s="5"/>
    </row>
    <row r="854" ht="15.75" customHeight="1">
      <c r="C854" s="5"/>
    </row>
    <row r="855" ht="15.75" customHeight="1">
      <c r="C855" s="5"/>
    </row>
    <row r="856" ht="15.75" customHeight="1">
      <c r="C856" s="5"/>
    </row>
    <row r="857" ht="15.75" customHeight="1">
      <c r="C857" s="5"/>
    </row>
    <row r="858" ht="15.75" customHeight="1">
      <c r="C858" s="5"/>
    </row>
    <row r="859" ht="15.75" customHeight="1">
      <c r="C859" s="5"/>
    </row>
    <row r="860" ht="15.75" customHeight="1">
      <c r="C860" s="5"/>
    </row>
    <row r="861" ht="15.75" customHeight="1">
      <c r="C861" s="5"/>
    </row>
    <row r="862" ht="15.75" customHeight="1">
      <c r="C862" s="5"/>
    </row>
    <row r="863" ht="15.75" customHeight="1">
      <c r="C863" s="5"/>
    </row>
    <row r="864" ht="15.75" customHeight="1">
      <c r="C864" s="5"/>
    </row>
    <row r="865" ht="15.75" customHeight="1">
      <c r="C865" s="5"/>
    </row>
    <row r="866" ht="15.75" customHeight="1">
      <c r="C866" s="5"/>
    </row>
    <row r="867" ht="15.75" customHeight="1">
      <c r="C867" s="5"/>
    </row>
    <row r="868" ht="15.75" customHeight="1">
      <c r="C868" s="5"/>
    </row>
    <row r="869" ht="15.75" customHeight="1">
      <c r="C869" s="5"/>
    </row>
    <row r="870" ht="15.75" customHeight="1">
      <c r="C870" s="5"/>
    </row>
    <row r="871" ht="15.75" customHeight="1">
      <c r="C871" s="5"/>
    </row>
    <row r="872" ht="15.75" customHeight="1">
      <c r="C872" s="5"/>
    </row>
    <row r="873" ht="15.75" customHeight="1">
      <c r="C873" s="5"/>
    </row>
    <row r="874" ht="15.75" customHeight="1">
      <c r="C874" s="5"/>
    </row>
    <row r="875" ht="15.75" customHeight="1">
      <c r="C875" s="5"/>
    </row>
    <row r="876" ht="15.75" customHeight="1">
      <c r="C876" s="5"/>
    </row>
    <row r="877" ht="15.75" customHeight="1">
      <c r="C877" s="5"/>
    </row>
    <row r="878" ht="15.75" customHeight="1">
      <c r="C878" s="5"/>
    </row>
    <row r="879" ht="15.75" customHeight="1">
      <c r="C879" s="5"/>
    </row>
    <row r="880" ht="15.75" customHeight="1">
      <c r="C880" s="5"/>
    </row>
    <row r="881" ht="15.75" customHeight="1">
      <c r="C881" s="5"/>
    </row>
    <row r="882" ht="15.75" customHeight="1">
      <c r="C882" s="5"/>
    </row>
    <row r="883" ht="15.75" customHeight="1">
      <c r="C883" s="5"/>
    </row>
    <row r="884" ht="15.75" customHeight="1">
      <c r="C884" s="5"/>
    </row>
    <row r="885" ht="15.75" customHeight="1">
      <c r="C885" s="5"/>
    </row>
    <row r="886" ht="15.75" customHeight="1">
      <c r="C886" s="5"/>
    </row>
    <row r="887" ht="15.75" customHeight="1">
      <c r="C887" s="5"/>
    </row>
    <row r="888" ht="15.75" customHeight="1">
      <c r="C888" s="5"/>
    </row>
    <row r="889" ht="15.75" customHeight="1">
      <c r="C889" s="5"/>
    </row>
    <row r="890" ht="15.75" customHeight="1">
      <c r="C890" s="5"/>
    </row>
    <row r="891" ht="15.75" customHeight="1">
      <c r="C891" s="5"/>
    </row>
    <row r="892" ht="15.75" customHeight="1">
      <c r="C892" s="5"/>
    </row>
    <row r="893" ht="15.75" customHeight="1">
      <c r="C893" s="5"/>
    </row>
    <row r="894" ht="15.75" customHeight="1">
      <c r="C894" s="5"/>
    </row>
    <row r="895" ht="15.75" customHeight="1">
      <c r="C895" s="5"/>
    </row>
    <row r="896" ht="15.75" customHeight="1">
      <c r="C896" s="5"/>
    </row>
    <row r="897" ht="15.75" customHeight="1">
      <c r="C897" s="5"/>
    </row>
    <row r="898" ht="15.75" customHeight="1">
      <c r="C898" s="5"/>
    </row>
    <row r="899" ht="15.75" customHeight="1">
      <c r="C899" s="5"/>
    </row>
    <row r="900" ht="15.75" customHeight="1">
      <c r="C900" s="5"/>
    </row>
    <row r="901" ht="15.75" customHeight="1">
      <c r="C901" s="5"/>
    </row>
    <row r="902" ht="15.75" customHeight="1">
      <c r="C902" s="5"/>
    </row>
    <row r="903" ht="15.75" customHeight="1">
      <c r="C903" s="5"/>
    </row>
    <row r="904" ht="15.75" customHeight="1">
      <c r="C904" s="5"/>
    </row>
    <row r="905" ht="15.75" customHeight="1">
      <c r="C905" s="5"/>
    </row>
    <row r="906" ht="15.75" customHeight="1">
      <c r="C906" s="5"/>
    </row>
    <row r="907" ht="15.75" customHeight="1">
      <c r="C907" s="5"/>
    </row>
    <row r="908" ht="15.75" customHeight="1">
      <c r="C908" s="5"/>
    </row>
    <row r="909" ht="15.75" customHeight="1">
      <c r="C909" s="5"/>
    </row>
    <row r="910" ht="15.75" customHeight="1">
      <c r="C910" s="5"/>
    </row>
    <row r="911" ht="15.75" customHeight="1">
      <c r="C911" s="5"/>
    </row>
    <row r="912" ht="15.75" customHeight="1">
      <c r="C912" s="5"/>
    </row>
    <row r="913" ht="15.75" customHeight="1">
      <c r="C913" s="5"/>
    </row>
    <row r="914" ht="15.75" customHeight="1">
      <c r="C914" s="5"/>
    </row>
    <row r="915" ht="15.75" customHeight="1">
      <c r="C915" s="5"/>
    </row>
    <row r="916" ht="15.75" customHeight="1">
      <c r="C916" s="5"/>
    </row>
    <row r="917" ht="15.75" customHeight="1">
      <c r="C917" s="5"/>
    </row>
    <row r="918" ht="15.75" customHeight="1">
      <c r="C918" s="5"/>
    </row>
    <row r="919" ht="15.75" customHeight="1">
      <c r="C919" s="5"/>
    </row>
    <row r="920" ht="15.75" customHeight="1">
      <c r="C920" s="5"/>
    </row>
    <row r="921" ht="15.75" customHeight="1">
      <c r="C921" s="5"/>
    </row>
    <row r="922" ht="15.75" customHeight="1">
      <c r="C922" s="5"/>
    </row>
    <row r="923" ht="15.75" customHeight="1">
      <c r="C923" s="5"/>
    </row>
    <row r="924" ht="15.75" customHeight="1">
      <c r="C924" s="5"/>
    </row>
    <row r="925" ht="15.75" customHeight="1">
      <c r="C925" s="5"/>
    </row>
    <row r="926" ht="15.75" customHeight="1">
      <c r="C926" s="5"/>
    </row>
    <row r="927" ht="15.75" customHeight="1">
      <c r="C927" s="5"/>
    </row>
    <row r="928" ht="15.75" customHeight="1">
      <c r="C928" s="5"/>
    </row>
    <row r="929" ht="15.75" customHeight="1">
      <c r="C929" s="5"/>
    </row>
    <row r="930" ht="15.75" customHeight="1">
      <c r="C930" s="5"/>
    </row>
    <row r="931" ht="15.75" customHeight="1">
      <c r="C931" s="5"/>
    </row>
    <row r="932" ht="15.75" customHeight="1">
      <c r="C932" s="5"/>
    </row>
    <row r="933" ht="15.75" customHeight="1">
      <c r="C933" s="5"/>
    </row>
    <row r="934" ht="15.75" customHeight="1">
      <c r="C934" s="5"/>
    </row>
    <row r="935" ht="15.75" customHeight="1">
      <c r="C935" s="5"/>
    </row>
    <row r="936" ht="15.75" customHeight="1">
      <c r="C936" s="5"/>
    </row>
    <row r="937" ht="15.75" customHeight="1">
      <c r="C937" s="5"/>
    </row>
    <row r="938" ht="15.75" customHeight="1">
      <c r="C938" s="5"/>
    </row>
    <row r="939" ht="15.75" customHeight="1">
      <c r="C939" s="5"/>
    </row>
    <row r="940" ht="15.75" customHeight="1">
      <c r="C940" s="5"/>
    </row>
    <row r="941" ht="15.75" customHeight="1">
      <c r="C941" s="5"/>
    </row>
    <row r="942" ht="15.75" customHeight="1">
      <c r="C942" s="5"/>
    </row>
    <row r="943" ht="15.75" customHeight="1">
      <c r="C943" s="5"/>
    </row>
    <row r="944" ht="15.75" customHeight="1">
      <c r="C944" s="5"/>
    </row>
    <row r="945" ht="15.75" customHeight="1">
      <c r="C945" s="5"/>
    </row>
    <row r="946" ht="15.75" customHeight="1">
      <c r="C946" s="5"/>
    </row>
    <row r="947" ht="15.75" customHeight="1">
      <c r="C947" s="5"/>
    </row>
    <row r="948" ht="15.75" customHeight="1">
      <c r="C948" s="5"/>
    </row>
    <row r="949" ht="15.75" customHeight="1">
      <c r="C949" s="5"/>
    </row>
    <row r="950" ht="15.75" customHeight="1">
      <c r="C950" s="5"/>
    </row>
    <row r="951" ht="15.75" customHeight="1">
      <c r="C951" s="5"/>
    </row>
    <row r="952" ht="15.75" customHeight="1">
      <c r="C952" s="5"/>
    </row>
    <row r="953" ht="15.75" customHeight="1">
      <c r="C953" s="5"/>
    </row>
    <row r="954" ht="15.75" customHeight="1">
      <c r="C954" s="5"/>
    </row>
    <row r="955" ht="15.75" customHeight="1">
      <c r="C955" s="5"/>
    </row>
    <row r="956" ht="15.75" customHeight="1">
      <c r="C956" s="5"/>
    </row>
    <row r="957" ht="15.75" customHeight="1">
      <c r="C957" s="5"/>
    </row>
    <row r="958" ht="15.75" customHeight="1">
      <c r="C958" s="5"/>
    </row>
    <row r="959" ht="15.75" customHeight="1">
      <c r="C959" s="5"/>
    </row>
    <row r="960" ht="15.75" customHeight="1">
      <c r="C960" s="5"/>
    </row>
    <row r="961" ht="15.75" customHeight="1">
      <c r="C961" s="5"/>
    </row>
    <row r="962" ht="15.75" customHeight="1">
      <c r="C962" s="5"/>
    </row>
    <row r="963" ht="15.75" customHeight="1">
      <c r="C963" s="5"/>
    </row>
    <row r="964" ht="15.75" customHeight="1">
      <c r="C964" s="5"/>
    </row>
    <row r="965" ht="15.75" customHeight="1">
      <c r="C965" s="5"/>
    </row>
    <row r="966" ht="15.75" customHeight="1">
      <c r="C966" s="5"/>
    </row>
    <row r="967" ht="15.75" customHeight="1">
      <c r="C967" s="5"/>
    </row>
    <row r="968" ht="15.75" customHeight="1">
      <c r="C968" s="5"/>
    </row>
    <row r="969" ht="15.75" customHeight="1">
      <c r="C969" s="5"/>
    </row>
    <row r="970" ht="15.75" customHeight="1">
      <c r="C970" s="5"/>
    </row>
    <row r="971" ht="15.75" customHeight="1">
      <c r="C971" s="5"/>
    </row>
    <row r="972" ht="15.75" customHeight="1">
      <c r="C972" s="5"/>
    </row>
    <row r="973" ht="15.75" customHeight="1">
      <c r="C973" s="5"/>
    </row>
    <row r="974" ht="15.75" customHeight="1">
      <c r="C974" s="5"/>
    </row>
    <row r="975" ht="15.75" customHeight="1">
      <c r="C975" s="5"/>
    </row>
    <row r="976" ht="15.75" customHeight="1">
      <c r="C976" s="5"/>
    </row>
    <row r="977" ht="15.75" customHeight="1">
      <c r="C977" s="5"/>
    </row>
    <row r="978" ht="15.75" customHeight="1">
      <c r="C978" s="5"/>
    </row>
    <row r="979" ht="15.75" customHeight="1">
      <c r="C979" s="5"/>
    </row>
    <row r="980" ht="15.75" customHeight="1">
      <c r="C980" s="5"/>
    </row>
    <row r="981" ht="15.75" customHeight="1">
      <c r="C981" s="5"/>
    </row>
    <row r="982" ht="15.75" customHeight="1">
      <c r="C982" s="5"/>
    </row>
    <row r="983" ht="15.75" customHeight="1">
      <c r="C983" s="5"/>
    </row>
    <row r="984" ht="15.75" customHeight="1">
      <c r="C984" s="5"/>
    </row>
    <row r="985" ht="15.75" customHeight="1">
      <c r="C985" s="5"/>
    </row>
    <row r="986" ht="15.75" customHeight="1">
      <c r="C986" s="5"/>
    </row>
    <row r="987" ht="15.75" customHeight="1">
      <c r="C987" s="5"/>
    </row>
    <row r="988" ht="15.75" customHeight="1">
      <c r="C988" s="5"/>
    </row>
    <row r="989" ht="15.75" customHeight="1">
      <c r="C989" s="5"/>
    </row>
    <row r="990" ht="15.75" customHeight="1">
      <c r="C990" s="5"/>
    </row>
    <row r="991" ht="15.75" customHeight="1">
      <c r="C991" s="5"/>
    </row>
    <row r="992" ht="15.75" customHeight="1">
      <c r="C992" s="5"/>
    </row>
    <row r="993" ht="15.75" customHeight="1">
      <c r="C993" s="5"/>
    </row>
    <row r="994" ht="15.75" customHeight="1">
      <c r="C994" s="5"/>
    </row>
    <row r="995" ht="15.75" customHeight="1">
      <c r="C995" s="5"/>
    </row>
    <row r="996" ht="15.75" customHeight="1">
      <c r="C996" s="5"/>
    </row>
    <row r="997" ht="15.75" customHeight="1">
      <c r="C997" s="5"/>
    </row>
    <row r="998" ht="15.75" customHeight="1">
      <c r="C998" s="5"/>
    </row>
    <row r="999" ht="15.75" customHeight="1">
      <c r="C999" s="5"/>
    </row>
    <row r="1000" ht="15.75" customHeight="1">
      <c r="C1000" s="5"/>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63"/>
    <col customWidth="1" min="4" max="4" width="47.13"/>
  </cols>
  <sheetData>
    <row r="1">
      <c r="A1" s="11" t="s">
        <v>633</v>
      </c>
      <c r="K1" s="11"/>
    </row>
    <row r="2">
      <c r="A2" s="1" t="s">
        <v>0</v>
      </c>
      <c r="B2" s="1" t="s">
        <v>1</v>
      </c>
      <c r="C2" s="1" t="s">
        <v>4</v>
      </c>
      <c r="D2" s="5" t="s">
        <v>3</v>
      </c>
      <c r="E2" s="1" t="s">
        <v>2</v>
      </c>
      <c r="F2" s="1" t="s">
        <v>5</v>
      </c>
      <c r="G2" s="1" t="s">
        <v>7</v>
      </c>
      <c r="H2" s="1" t="s">
        <v>8</v>
      </c>
      <c r="I2" s="1" t="s">
        <v>9</v>
      </c>
      <c r="J2" s="1" t="s">
        <v>11</v>
      </c>
      <c r="K2" s="11" t="s">
        <v>10</v>
      </c>
      <c r="M2" s="1" t="s">
        <v>21</v>
      </c>
      <c r="N2" s="1" t="s">
        <v>22</v>
      </c>
    </row>
    <row r="3">
      <c r="B3" s="11" t="s">
        <v>319</v>
      </c>
      <c r="D3" s="11" t="s">
        <v>320</v>
      </c>
      <c r="E3" s="11" t="s">
        <v>27</v>
      </c>
      <c r="F3" s="11">
        <v>2.0</v>
      </c>
    </row>
    <row r="4">
      <c r="A4" s="131"/>
      <c r="B4" s="132" t="s">
        <v>321</v>
      </c>
      <c r="D4" s="11" t="s">
        <v>322</v>
      </c>
      <c r="E4" s="11" t="s">
        <v>27</v>
      </c>
      <c r="F4" s="11">
        <v>1.0</v>
      </c>
    </row>
    <row r="5">
      <c r="A5" s="131"/>
      <c r="B5" s="11" t="s">
        <v>59</v>
      </c>
      <c r="D5" s="11" t="s">
        <v>323</v>
      </c>
      <c r="E5" s="11" t="s">
        <v>27</v>
      </c>
      <c r="F5" s="11">
        <v>5.0</v>
      </c>
    </row>
    <row r="6">
      <c r="B6" s="11" t="s">
        <v>324</v>
      </c>
      <c r="D6" s="11" t="s">
        <v>325</v>
      </c>
      <c r="E6" s="11" t="s">
        <v>27</v>
      </c>
      <c r="F6" s="11">
        <v>1.0</v>
      </c>
    </row>
    <row r="7">
      <c r="B7" s="11" t="s">
        <v>326</v>
      </c>
      <c r="D7" s="11" t="s">
        <v>327</v>
      </c>
      <c r="E7" s="11" t="s">
        <v>27</v>
      </c>
      <c r="F7" s="11">
        <v>1.0</v>
      </c>
    </row>
    <row r="8">
      <c r="B8" s="11" t="s">
        <v>328</v>
      </c>
      <c r="D8" s="11" t="s">
        <v>329</v>
      </c>
      <c r="E8" s="11" t="s">
        <v>27</v>
      </c>
      <c r="F8" s="11">
        <v>2.0</v>
      </c>
    </row>
    <row r="9">
      <c r="B9" s="11" t="s">
        <v>330</v>
      </c>
      <c r="D9" s="11" t="s">
        <v>331</v>
      </c>
      <c r="E9" s="11" t="s">
        <v>27</v>
      </c>
      <c r="F9" s="11">
        <v>1.0</v>
      </c>
    </row>
    <row r="10">
      <c r="A10" s="131"/>
      <c r="B10" s="11" t="s">
        <v>332</v>
      </c>
      <c r="D10" s="11" t="s">
        <v>333</v>
      </c>
      <c r="E10" s="11" t="s">
        <v>27</v>
      </c>
      <c r="F10" s="133">
        <v>2.0</v>
      </c>
    </row>
    <row r="11">
      <c r="B11" s="11" t="s">
        <v>334</v>
      </c>
      <c r="D11" s="11" t="s">
        <v>335</v>
      </c>
      <c r="E11" s="11" t="s">
        <v>27</v>
      </c>
      <c r="F11" s="11">
        <v>4.0</v>
      </c>
    </row>
    <row r="12">
      <c r="B12" s="11" t="s">
        <v>336</v>
      </c>
      <c r="D12" s="134" t="s">
        <v>337</v>
      </c>
      <c r="E12" s="11" t="s">
        <v>27</v>
      </c>
      <c r="F12" s="11">
        <v>4.0</v>
      </c>
    </row>
    <row r="13">
      <c r="B13" s="11" t="s">
        <v>338</v>
      </c>
      <c r="D13" s="11" t="s">
        <v>339</v>
      </c>
      <c r="E13" s="11" t="s">
        <v>27</v>
      </c>
      <c r="F13" s="11">
        <v>1.0</v>
      </c>
    </row>
    <row r="14">
      <c r="B14" s="11" t="s">
        <v>340</v>
      </c>
      <c r="D14" s="11" t="s">
        <v>341</v>
      </c>
      <c r="E14" s="11" t="s">
        <v>27</v>
      </c>
      <c r="F14" s="11">
        <v>2.0</v>
      </c>
    </row>
    <row r="15">
      <c r="B15" s="11" t="s">
        <v>342</v>
      </c>
      <c r="D15" s="11" t="s">
        <v>343</v>
      </c>
      <c r="E15" s="11" t="s">
        <v>27</v>
      </c>
      <c r="F15" s="11">
        <v>1.0</v>
      </c>
    </row>
    <row r="16">
      <c r="B16" s="132" t="s">
        <v>344</v>
      </c>
      <c r="D16" s="11" t="s">
        <v>343</v>
      </c>
      <c r="E16" s="11" t="s">
        <v>27</v>
      </c>
      <c r="F16" s="11">
        <v>1.0</v>
      </c>
    </row>
    <row r="17">
      <c r="B17" s="11" t="s">
        <v>345</v>
      </c>
      <c r="D17" s="11" t="s">
        <v>346</v>
      </c>
      <c r="E17" s="11" t="s">
        <v>27</v>
      </c>
      <c r="F17" s="11">
        <v>1.0</v>
      </c>
    </row>
    <row r="18">
      <c r="B18" s="11" t="s">
        <v>347</v>
      </c>
      <c r="D18" s="11" t="s">
        <v>343</v>
      </c>
      <c r="E18" s="11" t="s">
        <v>27</v>
      </c>
      <c r="F18" s="11">
        <v>1.0</v>
      </c>
    </row>
    <row r="19">
      <c r="B19" s="11" t="s">
        <v>348</v>
      </c>
      <c r="D19" s="11" t="s">
        <v>343</v>
      </c>
      <c r="E19" s="11" t="s">
        <v>27</v>
      </c>
      <c r="F19" s="11">
        <v>1.0</v>
      </c>
    </row>
    <row r="20">
      <c r="B20" s="11" t="s">
        <v>349</v>
      </c>
      <c r="D20" s="11" t="s">
        <v>350</v>
      </c>
      <c r="E20" s="11" t="s">
        <v>27</v>
      </c>
      <c r="F20" s="11">
        <v>1.0</v>
      </c>
    </row>
    <row r="21">
      <c r="B21" s="11" t="s">
        <v>351</v>
      </c>
      <c r="D21" s="11" t="s">
        <v>352</v>
      </c>
      <c r="E21" s="11" t="s">
        <v>27</v>
      </c>
      <c r="F21" s="11">
        <v>1.0</v>
      </c>
    </row>
    <row r="22">
      <c r="B22" s="11" t="s">
        <v>353</v>
      </c>
      <c r="D22" s="11" t="s">
        <v>354</v>
      </c>
      <c r="E22" s="11" t="s">
        <v>27</v>
      </c>
      <c r="F22" s="11">
        <v>1.0</v>
      </c>
    </row>
    <row r="23">
      <c r="A23" s="11"/>
      <c r="B23" s="11" t="s">
        <v>356</v>
      </c>
      <c r="D23" s="11" t="s">
        <v>357</v>
      </c>
      <c r="E23" s="11" t="s">
        <v>27</v>
      </c>
      <c r="F23" s="11">
        <v>1.0</v>
      </c>
    </row>
    <row r="24">
      <c r="B24" s="11" t="s">
        <v>358</v>
      </c>
      <c r="D24" s="11" t="s">
        <v>359</v>
      </c>
      <c r="E24" s="11" t="s">
        <v>27</v>
      </c>
      <c r="F24" s="11">
        <v>1.0</v>
      </c>
    </row>
    <row r="25">
      <c r="B25" s="11" t="s">
        <v>360</v>
      </c>
      <c r="D25" s="11" t="s">
        <v>361</v>
      </c>
      <c r="E25" s="11" t="s">
        <v>27</v>
      </c>
      <c r="F25" s="11">
        <v>1.0</v>
      </c>
    </row>
    <row r="26">
      <c r="B26" s="11"/>
      <c r="F26" s="11"/>
    </row>
    <row r="27">
      <c r="B27" s="11" t="s">
        <v>365</v>
      </c>
      <c r="D27" s="11" t="s">
        <v>366</v>
      </c>
      <c r="E27" s="11" t="s">
        <v>27</v>
      </c>
      <c r="F27" s="11">
        <v>1.0</v>
      </c>
    </row>
    <row r="28">
      <c r="B28" s="11" t="s">
        <v>367</v>
      </c>
      <c r="D28" s="11" t="s">
        <v>368</v>
      </c>
      <c r="E28" s="11" t="s">
        <v>81</v>
      </c>
      <c r="F28" s="11">
        <v>1.0</v>
      </c>
    </row>
    <row r="29">
      <c r="B29" s="11" t="s">
        <v>369</v>
      </c>
      <c r="D29" s="11" t="s">
        <v>370</v>
      </c>
      <c r="E29" s="11" t="s">
        <v>27</v>
      </c>
      <c r="F29" s="11">
        <v>1.0</v>
      </c>
    </row>
    <row r="30">
      <c r="B30" s="11" t="s">
        <v>371</v>
      </c>
      <c r="D30" s="11" t="s">
        <v>372</v>
      </c>
      <c r="E30" s="11" t="s">
        <v>27</v>
      </c>
      <c r="F30" s="11">
        <v>1.0</v>
      </c>
    </row>
    <row r="31">
      <c r="B31" s="11" t="s">
        <v>373</v>
      </c>
      <c r="D31" s="11" t="s">
        <v>374</v>
      </c>
      <c r="E31" s="11" t="s">
        <v>27</v>
      </c>
      <c r="F31" s="11">
        <v>1.0</v>
      </c>
    </row>
    <row r="32">
      <c r="B32" s="11" t="s">
        <v>375</v>
      </c>
      <c r="D32" s="11" t="s">
        <v>376</v>
      </c>
      <c r="E32" s="11" t="s">
        <v>27</v>
      </c>
      <c r="F32" s="11">
        <v>1.0</v>
      </c>
    </row>
    <row r="33">
      <c r="B33" s="11" t="s">
        <v>377</v>
      </c>
      <c r="D33" s="11" t="s">
        <v>378</v>
      </c>
      <c r="E33" s="11" t="s">
        <v>81</v>
      </c>
      <c r="F33" s="11">
        <v>1.0</v>
      </c>
    </row>
    <row r="34">
      <c r="B34" s="11" t="s">
        <v>379</v>
      </c>
      <c r="D34" s="11" t="s">
        <v>380</v>
      </c>
      <c r="E34" s="11" t="s">
        <v>27</v>
      </c>
      <c r="F34" s="11">
        <v>1.0</v>
      </c>
    </row>
    <row r="35">
      <c r="B35" s="11" t="s">
        <v>381</v>
      </c>
      <c r="D35" s="11" t="s">
        <v>382</v>
      </c>
      <c r="E35" s="11" t="s">
        <v>27</v>
      </c>
      <c r="F35" s="11">
        <v>1.0</v>
      </c>
    </row>
    <row r="36">
      <c r="B36" s="11" t="s">
        <v>383</v>
      </c>
      <c r="D36" s="11" t="s">
        <v>384</v>
      </c>
      <c r="E36" s="11" t="s">
        <v>27</v>
      </c>
      <c r="F36" s="11">
        <v>1.0</v>
      </c>
    </row>
    <row r="37">
      <c r="B37" s="11" t="s">
        <v>385</v>
      </c>
      <c r="D37" s="11" t="s">
        <v>386</v>
      </c>
      <c r="E37" s="11" t="s">
        <v>27</v>
      </c>
      <c r="F37" s="133">
        <v>2.0</v>
      </c>
    </row>
    <row r="38">
      <c r="B38" s="11" t="s">
        <v>387</v>
      </c>
      <c r="D38" s="11" t="s">
        <v>386</v>
      </c>
      <c r="E38" s="11" t="s">
        <v>27</v>
      </c>
      <c r="F38" s="11">
        <v>1.0</v>
      </c>
    </row>
    <row r="39">
      <c r="B39" s="11" t="s">
        <v>388</v>
      </c>
      <c r="D39" s="11" t="s">
        <v>386</v>
      </c>
      <c r="E39" s="11" t="s">
        <v>27</v>
      </c>
      <c r="F39" s="11">
        <v>1.0</v>
      </c>
    </row>
    <row r="40">
      <c r="B40" s="11" t="s">
        <v>389</v>
      </c>
      <c r="D40" s="11" t="s">
        <v>386</v>
      </c>
      <c r="E40" s="11" t="s">
        <v>27</v>
      </c>
      <c r="F40" s="11">
        <v>1.0</v>
      </c>
    </row>
    <row r="41">
      <c r="B41" s="11" t="s">
        <v>386</v>
      </c>
      <c r="D41" s="11" t="s">
        <v>386</v>
      </c>
      <c r="E41" s="11" t="s">
        <v>27</v>
      </c>
      <c r="F41" s="11">
        <v>1.0</v>
      </c>
    </row>
    <row r="42">
      <c r="B42" s="11" t="s">
        <v>390</v>
      </c>
      <c r="D42" s="11" t="s">
        <v>391</v>
      </c>
      <c r="E42" s="11" t="s">
        <v>27</v>
      </c>
      <c r="F42" s="11">
        <v>1.0</v>
      </c>
    </row>
    <row r="43">
      <c r="B43" s="11" t="s">
        <v>392</v>
      </c>
      <c r="D43" s="11" t="s">
        <v>393</v>
      </c>
      <c r="E43" s="11" t="s">
        <v>27</v>
      </c>
      <c r="F43" s="11">
        <v>1.0</v>
      </c>
    </row>
    <row r="44">
      <c r="B44" s="11" t="s">
        <v>394</v>
      </c>
      <c r="D44" s="11" t="s">
        <v>395</v>
      </c>
      <c r="E44" s="11" t="s">
        <v>27</v>
      </c>
      <c r="F44" s="11">
        <v>1.0</v>
      </c>
    </row>
    <row r="45">
      <c r="B45" s="11" t="s">
        <v>396</v>
      </c>
      <c r="D45" s="133" t="s">
        <v>397</v>
      </c>
      <c r="E45" s="11" t="s">
        <v>27</v>
      </c>
      <c r="F45" s="11">
        <v>1.0</v>
      </c>
    </row>
    <row r="46">
      <c r="B46" s="11" t="s">
        <v>398</v>
      </c>
      <c r="D46" s="11" t="s">
        <v>399</v>
      </c>
      <c r="E46" s="11" t="s">
        <v>27</v>
      </c>
      <c r="F46" s="133">
        <v>4.0</v>
      </c>
    </row>
    <row r="47">
      <c r="B47" s="11" t="s">
        <v>400</v>
      </c>
      <c r="D47" s="133" t="s">
        <v>401</v>
      </c>
      <c r="E47" s="11" t="s">
        <v>27</v>
      </c>
      <c r="F47" s="11">
        <v>1.0</v>
      </c>
    </row>
    <row r="48">
      <c r="B48" s="11" t="s">
        <v>402</v>
      </c>
      <c r="D48" s="11" t="s">
        <v>403</v>
      </c>
      <c r="E48" s="11" t="s">
        <v>27</v>
      </c>
      <c r="F48" s="11">
        <v>1.0</v>
      </c>
    </row>
    <row r="49">
      <c r="B49" s="11" t="s">
        <v>404</v>
      </c>
      <c r="D49" s="11" t="s">
        <v>405</v>
      </c>
      <c r="E49" s="11" t="s">
        <v>27</v>
      </c>
      <c r="F49" s="11">
        <v>1.0</v>
      </c>
    </row>
    <row r="50">
      <c r="B50" s="11" t="s">
        <v>406</v>
      </c>
      <c r="D50" s="11" t="s">
        <v>407</v>
      </c>
      <c r="E50" s="11" t="s">
        <v>27</v>
      </c>
      <c r="F50" s="11">
        <v>1.0</v>
      </c>
    </row>
    <row r="51">
      <c r="B51" s="11" t="s">
        <v>408</v>
      </c>
      <c r="D51" s="11" t="s">
        <v>409</v>
      </c>
      <c r="E51" s="11" t="s">
        <v>27</v>
      </c>
      <c r="F51" s="11">
        <v>1.0</v>
      </c>
    </row>
    <row r="52">
      <c r="B52" s="11" t="s">
        <v>410</v>
      </c>
      <c r="D52" s="11" t="s">
        <v>411</v>
      </c>
      <c r="E52" s="11" t="s">
        <v>27</v>
      </c>
      <c r="F52" s="11">
        <v>4.0</v>
      </c>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3.0"/>
    <col customWidth="1" min="2" max="2" width="14.25"/>
    <col customWidth="1" min="3" max="3" width="12.38"/>
    <col customWidth="1" min="4" max="4" width="7.0"/>
    <col customWidth="1" min="5" max="6" width="8.25"/>
    <col customWidth="1" min="7" max="7" width="10.25"/>
    <col customWidth="1" min="8" max="8" width="8.88"/>
    <col customWidth="1" min="9" max="10" width="8.75"/>
    <col customWidth="1" min="11" max="11" width="6.5"/>
    <col customWidth="1" min="12" max="12" width="6.13"/>
    <col customWidth="1" min="13" max="13" width="9.88"/>
    <col customWidth="1" min="14" max="26" width="7.63"/>
  </cols>
  <sheetData>
    <row r="1"/>
    <row r="2"/>
    <row r="3"/>
    <row r="4"/>
    <row r="5"/>
    <row r="6"/>
    <row r="7"/>
    <row r="8"/>
    <row r="9"/>
    <row r="10"/>
    <row r="11"/>
    <row r="12"/>
    <row r="13"/>
    <row r="14"/>
    <row r="15"/>
    <row r="16"/>
    <row r="17"/>
    <row r="18"/>
    <row r="19"/>
    <row r="20"/>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c r="A91" s="153"/>
      <c r="B91" s="10"/>
      <c r="C91" s="10"/>
      <c r="D91" s="10"/>
      <c r="E91" s="10"/>
      <c r="F91" s="10"/>
      <c r="G91" s="10"/>
      <c r="H91" s="10"/>
      <c r="I91" s="10"/>
      <c r="J91" s="10"/>
      <c r="K91" s="10"/>
      <c r="L91" s="10"/>
      <c r="M91" s="10"/>
    </row>
    <row r="92" ht="15.75" customHeight="1">
      <c r="A92" s="153"/>
      <c r="B92" s="10"/>
      <c r="C92" s="10"/>
      <c r="D92" s="10"/>
      <c r="E92" s="10"/>
      <c r="F92" s="10"/>
      <c r="G92" s="10"/>
      <c r="H92" s="10"/>
      <c r="I92" s="10"/>
      <c r="J92" s="10"/>
      <c r="K92" s="10"/>
      <c r="L92" s="10"/>
      <c r="M92" s="10"/>
    </row>
    <row r="93" ht="15.75" customHeight="1">
      <c r="A93" s="153"/>
      <c r="B93" s="10"/>
      <c r="C93" s="10"/>
      <c r="D93" s="10"/>
      <c r="E93" s="10"/>
      <c r="F93" s="10"/>
      <c r="G93" s="10"/>
      <c r="H93" s="10"/>
      <c r="I93" s="10"/>
      <c r="J93" s="10"/>
      <c r="K93" s="10"/>
      <c r="L93" s="10"/>
      <c r="M93" s="10"/>
    </row>
    <row r="94" ht="15.75" customHeight="1">
      <c r="A94" s="153"/>
      <c r="B94" s="10"/>
      <c r="C94" s="10"/>
      <c r="D94" s="10"/>
      <c r="E94" s="10"/>
      <c r="F94" s="10"/>
      <c r="G94" s="10"/>
      <c r="H94" s="10"/>
      <c r="I94" s="10"/>
      <c r="J94" s="10"/>
      <c r="K94" s="10"/>
      <c r="L94" s="10"/>
      <c r="M94" s="10"/>
    </row>
    <row r="95" ht="15.75" customHeight="1">
      <c r="A95" s="153"/>
      <c r="B95" s="10"/>
      <c r="C95" s="10"/>
      <c r="D95" s="10"/>
      <c r="E95" s="10"/>
      <c r="F95" s="10"/>
      <c r="G95" s="10"/>
      <c r="H95" s="10"/>
      <c r="I95" s="10"/>
      <c r="J95" s="10"/>
      <c r="K95" s="10"/>
      <c r="L95" s="10"/>
      <c r="M95" s="10"/>
    </row>
    <row r="96" ht="15.75" customHeight="1">
      <c r="A96" s="153"/>
      <c r="B96" s="10"/>
      <c r="C96" s="10"/>
      <c r="D96" s="10"/>
      <c r="E96" s="10"/>
      <c r="F96" s="10"/>
      <c r="G96" s="10"/>
      <c r="H96" s="10"/>
      <c r="I96" s="10"/>
      <c r="J96" s="10"/>
      <c r="K96" s="10"/>
      <c r="L96" s="10"/>
      <c r="M96" s="10"/>
    </row>
    <row r="97" ht="15.75" customHeight="1">
      <c r="A97" s="153"/>
      <c r="B97" s="10"/>
      <c r="C97" s="10"/>
      <c r="D97" s="10"/>
      <c r="E97" s="10"/>
      <c r="F97" s="10"/>
      <c r="G97" s="10"/>
      <c r="H97" s="10"/>
      <c r="I97" s="10"/>
      <c r="J97" s="10"/>
      <c r="K97" s="10"/>
      <c r="L97" s="10"/>
      <c r="M97" s="10"/>
    </row>
    <row r="98" ht="15.75" customHeight="1">
      <c r="A98" s="153"/>
      <c r="B98" s="10"/>
      <c r="C98" s="10"/>
      <c r="D98" s="10"/>
      <c r="E98" s="10"/>
      <c r="F98" s="10"/>
      <c r="G98" s="10"/>
      <c r="H98" s="10"/>
      <c r="I98" s="10"/>
      <c r="J98" s="10"/>
      <c r="K98" s="10"/>
      <c r="L98" s="10"/>
      <c r="M98" s="10"/>
    </row>
    <row r="99" ht="15.75" customHeight="1">
      <c r="A99" s="153"/>
      <c r="B99" s="10"/>
      <c r="C99" s="10"/>
      <c r="D99" s="10"/>
      <c r="E99" s="10"/>
      <c r="F99" s="10"/>
      <c r="G99" s="10"/>
      <c r="H99" s="10"/>
      <c r="I99" s="10"/>
      <c r="J99" s="10"/>
      <c r="K99" s="10"/>
      <c r="L99" s="10"/>
      <c r="M99" s="10"/>
    </row>
    <row r="100" ht="15.75" customHeight="1">
      <c r="A100" s="153"/>
      <c r="B100" s="10"/>
      <c r="C100" s="10"/>
      <c r="D100" s="10"/>
      <c r="E100" s="10"/>
      <c r="F100" s="10"/>
      <c r="G100" s="10"/>
      <c r="H100" s="10"/>
      <c r="I100" s="10"/>
      <c r="J100" s="10"/>
      <c r="K100" s="10"/>
      <c r="L100" s="10"/>
      <c r="M100" s="10"/>
    </row>
    <row r="101" ht="15.75" customHeight="1">
      <c r="A101" s="153"/>
      <c r="B101" s="10"/>
      <c r="C101" s="10"/>
      <c r="D101" s="10"/>
      <c r="E101" s="10"/>
      <c r="F101" s="10"/>
      <c r="G101" s="10"/>
      <c r="H101" s="10"/>
      <c r="I101" s="10"/>
      <c r="J101" s="10"/>
      <c r="K101" s="10"/>
      <c r="L101" s="10"/>
      <c r="M101" s="10"/>
    </row>
    <row r="102" ht="15.75" customHeight="1">
      <c r="A102" s="153"/>
      <c r="B102" s="10"/>
      <c r="C102" s="10"/>
      <c r="D102" s="10"/>
      <c r="E102" s="10"/>
      <c r="F102" s="10"/>
      <c r="G102" s="10"/>
      <c r="H102" s="10"/>
      <c r="I102" s="10"/>
      <c r="J102" s="10"/>
      <c r="K102" s="10"/>
      <c r="L102" s="10"/>
      <c r="M102" s="10"/>
    </row>
    <row r="103" ht="15.75" customHeight="1">
      <c r="A103" s="153"/>
      <c r="B103" s="10"/>
      <c r="C103" s="10"/>
      <c r="D103" s="10"/>
      <c r="E103" s="10"/>
      <c r="F103" s="10"/>
      <c r="G103" s="10"/>
      <c r="H103" s="10"/>
      <c r="I103" s="10"/>
      <c r="J103" s="10"/>
      <c r="K103" s="10"/>
      <c r="L103" s="10"/>
      <c r="M103" s="10"/>
    </row>
    <row r="104" ht="15.75" customHeight="1">
      <c r="A104" s="153"/>
      <c r="B104" s="10"/>
      <c r="C104" s="10"/>
      <c r="D104" s="10"/>
      <c r="E104" s="10"/>
      <c r="F104" s="10"/>
      <c r="G104" s="10"/>
      <c r="H104" s="10"/>
      <c r="I104" s="10"/>
      <c r="J104" s="10"/>
      <c r="K104" s="10"/>
      <c r="L104" s="10"/>
      <c r="M104" s="10"/>
    </row>
    <row r="105" ht="15.75" customHeight="1">
      <c r="A105" s="153"/>
      <c r="B105" s="10"/>
      <c r="C105" s="10"/>
      <c r="D105" s="10"/>
      <c r="E105" s="10"/>
      <c r="F105" s="10"/>
      <c r="G105" s="10"/>
      <c r="H105" s="10"/>
      <c r="I105" s="10"/>
      <c r="J105" s="10"/>
      <c r="K105" s="10"/>
      <c r="L105" s="10"/>
      <c r="M105" s="10"/>
    </row>
    <row r="106" ht="15.75" customHeight="1">
      <c r="A106" s="153"/>
      <c r="B106" s="10"/>
      <c r="C106" s="10"/>
      <c r="D106" s="10"/>
      <c r="E106" s="10"/>
      <c r="F106" s="10"/>
      <c r="G106" s="10"/>
      <c r="H106" s="10"/>
      <c r="I106" s="10"/>
      <c r="J106" s="10"/>
      <c r="K106" s="10"/>
      <c r="L106" s="10"/>
      <c r="M106" s="10"/>
    </row>
    <row r="107" ht="15.75" customHeight="1">
      <c r="A107" s="153"/>
      <c r="B107" s="10"/>
      <c r="C107" s="10"/>
      <c r="D107" s="10"/>
      <c r="E107" s="10"/>
      <c r="F107" s="10"/>
      <c r="G107" s="10"/>
      <c r="H107" s="10"/>
      <c r="I107" s="10"/>
      <c r="J107" s="10"/>
      <c r="K107" s="10"/>
      <c r="L107" s="10"/>
      <c r="M107" s="10"/>
    </row>
    <row r="108" ht="15.75" customHeight="1">
      <c r="A108" s="153"/>
      <c r="B108" s="10"/>
      <c r="C108" s="10"/>
      <c r="D108" s="10"/>
      <c r="E108" s="10"/>
      <c r="F108" s="10"/>
      <c r="G108" s="10"/>
      <c r="H108" s="10"/>
      <c r="I108" s="10"/>
      <c r="J108" s="10"/>
      <c r="K108" s="10"/>
      <c r="L108" s="10"/>
      <c r="M108" s="10"/>
    </row>
    <row r="109" ht="15.75" customHeight="1">
      <c r="A109" s="153"/>
      <c r="B109" s="10"/>
      <c r="C109" s="10"/>
      <c r="D109" s="10"/>
      <c r="E109" s="10"/>
      <c r="F109" s="10"/>
      <c r="G109" s="10"/>
      <c r="H109" s="10"/>
      <c r="I109" s="10"/>
      <c r="J109" s="10"/>
      <c r="K109" s="10"/>
      <c r="L109" s="10"/>
      <c r="M109" s="10"/>
    </row>
    <row r="110" ht="15.75" customHeight="1">
      <c r="A110" s="153"/>
      <c r="B110" s="10"/>
      <c r="C110" s="10"/>
      <c r="D110" s="10"/>
      <c r="E110" s="10"/>
      <c r="F110" s="10"/>
      <c r="G110" s="10"/>
      <c r="H110" s="10"/>
      <c r="I110" s="10"/>
      <c r="J110" s="10"/>
      <c r="K110" s="10"/>
      <c r="L110" s="10"/>
      <c r="M110" s="10"/>
    </row>
    <row r="111" ht="15.75" customHeight="1">
      <c r="A111" s="153"/>
      <c r="B111" s="10"/>
      <c r="C111" s="10"/>
      <c r="D111" s="10"/>
      <c r="E111" s="10"/>
      <c r="F111" s="10"/>
      <c r="G111" s="10"/>
      <c r="H111" s="10"/>
      <c r="I111" s="10"/>
      <c r="J111" s="10"/>
      <c r="K111" s="10"/>
      <c r="L111" s="10"/>
      <c r="M111" s="10"/>
    </row>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2012-07-31T17:44:53Z</dcterms:created>
  <dc:creator>ea332</dc:creator>
</cp:coreProperties>
</file>