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Colonial_Pkwy\Traffic Engineering\"/>
    </mc:Choice>
  </mc:AlternateContent>
  <bookViews>
    <workbookView xWindow="0" yWindow="0" windowWidth="28800" windowHeight="13035"/>
  </bookViews>
  <sheets>
    <sheet name="2045_No Build_Unfactored" sheetId="1" r:id="rId1"/>
    <sheet name="2045_Build_Unfactored" sheetId="2" r:id="rId2"/>
    <sheet name="2045_No Build_Unfac_ELToD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1_10_LANES_REQUIR" localSheetId="0">#REF!</definedName>
    <definedName name="_1_10_LANES_REQUIR">#REF!</definedName>
    <definedName name="_2_12_LANES_REQUIR" localSheetId="0">#REF!</definedName>
    <definedName name="_2_12_LANES_REQUIR">#REF!</definedName>
    <definedName name="_3_14_LANES_REQUIR" localSheetId="0">#REF!</definedName>
    <definedName name="_3_14_LANES_REQUIR">#REF!</definedName>
    <definedName name="_4_6_LANES_REQUIRE" localSheetId="0">#REF!</definedName>
    <definedName name="_4_6_LANES_REQUIRE">#REF!</definedName>
    <definedName name="_5_8_LANES_REQUIRE" localSheetId="0">#REF!</definedName>
    <definedName name="_5_8_LANES_REQUIRE">#REF!</definedName>
    <definedName name="AMDIV">'[1]Widen Distrib_PS'!$AB$14</definedName>
    <definedName name="Beachline_lane_widen">'[2]C-1.5_Beachline West'!$F$62:$H$70</definedName>
    <definedName name="Beachline_widen">'[2]C-1.5_Beachline West'!$E$62:$H$70</definedName>
    <definedName name="CALL" localSheetId="0">#REF!</definedName>
    <definedName name="CALL">#REF!</definedName>
    <definedName name="D\ML\2">'[3]CapCalcs S of Kendall'!$C$32</definedName>
    <definedName name="D\ML\3">'[3]CapCalcs S of Kendall'!$C$33</definedName>
    <definedName name="D\ML\4">'[3]CapCalcs S of Kendall'!$C$34</definedName>
    <definedName name="D\ML\5">'[3]CapCalcs S of Kendall'!$C$35</definedName>
    <definedName name="D\ML\6">'[3]CapCalcs S of Kendall'!$C$36</definedName>
    <definedName name="E\ML\2">'[3]CapCalcs S of Kendall'!$D$32</definedName>
    <definedName name="E\ML\3">'[3]CapCalcs S of Kendall'!$D$33</definedName>
    <definedName name="E\ML\4">'[3]CapCalcs S of Kendall'!$D$34</definedName>
    <definedName name="E\ML\5">'[3]CapCalcs S of Kendall'!$D$35</definedName>
    <definedName name="E\ML\6">'[3]CapCalcs S of Kendall'!$D$36</definedName>
    <definedName name="heft_lane_widen">'[2]C-1.1_HEFT'!$F$199:$H$207</definedName>
    <definedName name="heft_widen">'[2]C-1.1_HEFT'!$E$199:$H$207</definedName>
    <definedName name="MOCF" localSheetId="0">#REF!</definedName>
    <definedName name="MOCF">#REF!</definedName>
    <definedName name="MOCF2" localSheetId="0">#REF!</definedName>
    <definedName name="MOCF2">#REF!</definedName>
    <definedName name="NC_lane_widen">'[4]C-1.4_ N. Coin'!$F$163:$H$171</definedName>
    <definedName name="NC_widen">'[4]C-1.4_ N. Coin'!$E$163:$H$171</definedName>
    <definedName name="NUMLANES" localSheetId="0">#REF!</definedName>
    <definedName name="NUMLANES">#REF!</definedName>
    <definedName name="Polk_lane_widen">'[2]C-1.10_Polk Pkwy'!$F$105:$H$113</definedName>
    <definedName name="Polk_widen">'[2]C-1.10_Polk Pkwy'!$E$105:$H$113</definedName>
    <definedName name="Ramp\1\35">'[3]CapCalcs S of Kendall'!$L$32</definedName>
    <definedName name="Ramp\1\50">'[3]CapCalcs S of Kendall'!$P$32</definedName>
    <definedName name="Ramp\2\35">'[3]CapCalcs S of Kendall'!$L$33</definedName>
    <definedName name="Ramp\2\50">'[3]CapCalcs S of Kendall'!$P$33</definedName>
    <definedName name="Ramp\3\35">'[3]CapCalcs S of Kendall'!$L$34</definedName>
    <definedName name="Ramp\3\50">'[3]CapCalcs S of Kendall'!$P$34</definedName>
    <definedName name="RURALK11D65" localSheetId="0">#REF!</definedName>
    <definedName name="RURALK11D65">#REF!</definedName>
    <definedName name="RURALK12D57" localSheetId="0">#REF!</definedName>
    <definedName name="RURALK12D57">#REF!</definedName>
    <definedName name="RURALK12D60" localSheetId="0">#REF!</definedName>
    <definedName name="RURALK12D60">#REF!</definedName>
    <definedName name="Sawgrass_lane_widen">'[2]C-1.6_Sawgrass Expwy'!$F$119:$H$127</definedName>
    <definedName name="Sawgrass_widen">'[2]C-1.6_Sawgrass Expwy'!$E$119:$H$127</definedName>
    <definedName name="SC_lane_widen">'[2]C-1.2_S. Coin'!$F$138:$H$146</definedName>
    <definedName name="SC_widen">'[2]C-1.2_S. Coin'!$E$138:$H$146</definedName>
    <definedName name="SCE_lane_widen">'[2]C-1.9_Southern Connector'!$F$50:$H$58</definedName>
    <definedName name="SCE_widen">'[2]C-1.9_Southern Connector'!$E$50:$H$58</definedName>
    <definedName name="Seminole_lane_widen">'[2]C-1.7_Seminole Expwy'!$F$78:$H$86</definedName>
    <definedName name="Seminole_widen">'[2]C-1.7_Seminole Expwy'!$E$78:$H$86</definedName>
    <definedName name="SP">'[1]Widen Distrib_PS'!$T$53</definedName>
    <definedName name="Suncoast_lane_widen">'[2]C-1.11 Suncoast Pkwy'!$F$91:$H$99</definedName>
    <definedName name="Suncoast_widen">'[2]C-1.11 Suncoast Pkwy'!$E$91:$H$99</definedName>
    <definedName name="Ticket_lane_widen">'[2]C-1.3_Ticket Syst.'!$F$121:$H$129</definedName>
    <definedName name="Ticket_widen">'[2]C-1.3_Ticket Syst.'!$E$121:$H$129</definedName>
    <definedName name="TRANSK11D65" localSheetId="0">#REF!</definedName>
    <definedName name="TRANSK11D65">#REF!</definedName>
    <definedName name="TRANSK12D57" localSheetId="0">#REF!</definedName>
    <definedName name="TRANSK12D57">#REF!</definedName>
    <definedName name="TRANSK12D60" localSheetId="0">#REF!</definedName>
    <definedName name="TRANSK12D60">#REF!</definedName>
    <definedName name="URBANK11D65" localSheetId="0">#REF!</definedName>
    <definedName name="URBANK11D65">#REF!</definedName>
    <definedName name="URBANK12D57" localSheetId="0">#REF!</definedName>
    <definedName name="URBANK12D57">#REF!</definedName>
    <definedName name="URBANK12D60" localSheetId="0">#REF!</definedName>
    <definedName name="URBANK12D60">#REF!</definedName>
    <definedName name="Veterans_lane_widen">'[2]C-1.8_Veterans Expwy'!$F$94:$H$102</definedName>
    <definedName name="Veterans_widen">'[2]C-1.8_Veterans Expwy'!$E$94:$H$102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CZ19" i="1" l="1"/>
  <c r="B36" i="1" l="1"/>
  <c r="B35" i="1"/>
  <c r="B34" i="1"/>
  <c r="B33" i="1"/>
  <c r="B32" i="1"/>
  <c r="B26" i="1"/>
  <c r="Q22" i="1" l="1"/>
  <c r="A36" i="1"/>
  <c r="A35" i="1"/>
  <c r="A34" i="1"/>
  <c r="A33" i="1"/>
  <c r="A32" i="1"/>
  <c r="GL57" i="1" l="1"/>
  <c r="GK57" i="1"/>
  <c r="GJ57" i="1"/>
  <c r="GJ61" i="1" s="1"/>
  <c r="GH55" i="1"/>
  <c r="GH53" i="1"/>
  <c r="GL51" i="1"/>
  <c r="GL49" i="1"/>
  <c r="GI45" i="1"/>
  <c r="GH45" i="1"/>
  <c r="GG45" i="1"/>
  <c r="FO42" i="1"/>
  <c r="FN42" i="1"/>
  <c r="FM42" i="1"/>
  <c r="EU39" i="1"/>
  <c r="EW31" i="1" s="1"/>
  <c r="ET39" i="1"/>
  <c r="FN34" i="1"/>
  <c r="FN32" i="1"/>
  <c r="FS42" i="1" s="1"/>
  <c r="FF32" i="1"/>
  <c r="FE32" i="1"/>
  <c r="FD32" i="1"/>
  <c r="EO30" i="1"/>
  <c r="EN30" i="1"/>
  <c r="EC29" i="1"/>
  <c r="EA40" i="1" s="1"/>
  <c r="FL28" i="1"/>
  <c r="FK28" i="1"/>
  <c r="FJ28" i="1"/>
  <c r="DZ40" i="1"/>
  <c r="DU28" i="1"/>
  <c r="DT28" i="1"/>
  <c r="DS28" i="1"/>
  <c r="BN26" i="1"/>
  <c r="BM26" i="1"/>
  <c r="BL26" i="1"/>
  <c r="FB25" i="1"/>
  <c r="FA25" i="1"/>
  <c r="EZ25" i="1"/>
  <c r="DE25" i="1"/>
  <c r="DD28" i="1" s="1"/>
  <c r="BU25" i="1"/>
  <c r="BS28" i="1" s="1"/>
  <c r="AQ25" i="1"/>
  <c r="AP25" i="1"/>
  <c r="AO25" i="1"/>
  <c r="AM25" i="1"/>
  <c r="AM24" i="1"/>
  <c r="AM23" i="1"/>
  <c r="EM22" i="1"/>
  <c r="EL22" i="1"/>
  <c r="EK22" i="1"/>
  <c r="DR31" i="1"/>
  <c r="BM19" i="1"/>
  <c r="CH18" i="1"/>
  <c r="CG18" i="1"/>
  <c r="CF18" i="1"/>
  <c r="BX18" i="1"/>
  <c r="BZ14" i="1" s="1"/>
  <c r="BA18" i="1"/>
  <c r="BC14" i="1" s="1"/>
  <c r="Q21" i="1"/>
  <c r="O20" i="1" s="1"/>
  <c r="BM17" i="1"/>
  <c r="CP15" i="1"/>
  <c r="EP30" i="1" l="1"/>
  <c r="CE38" i="1"/>
  <c r="BH22" i="1"/>
  <c r="CE22" i="1"/>
  <c r="CE39" i="1"/>
  <c r="GF35" i="1"/>
  <c r="CH45" i="1"/>
  <c r="EJ25" i="1"/>
  <c r="CL39" i="1"/>
  <c r="EF40" i="1"/>
  <c r="FL22" i="1"/>
  <c r="CW20" i="1"/>
  <c r="CU28" i="1" s="1"/>
  <c r="FM22" i="1"/>
  <c r="FI30" i="1"/>
  <c r="X22" i="1"/>
  <c r="AR21" i="1"/>
  <c r="AW19" i="1" s="1"/>
  <c r="FG29" i="1"/>
  <c r="EZ17" i="1"/>
  <c r="EY29" i="1"/>
  <c r="EN12" i="1"/>
  <c r="AH22" i="1"/>
  <c r="GN57" i="1"/>
  <c r="BO21" i="1"/>
  <c r="BP20" i="1" s="1"/>
  <c r="BP21" i="1" s="1"/>
  <c r="FD35" i="1"/>
  <c r="BH21" i="1"/>
  <c r="CL22" i="1"/>
  <c r="BO22" i="1"/>
  <c r="FL44" i="1"/>
  <c r="GN55" i="1"/>
  <c r="FG31" i="1"/>
  <c r="FT36" i="1"/>
  <c r="DN27" i="1"/>
  <c r="CL21" i="1"/>
  <c r="DV23" i="1"/>
  <c r="EY27" i="1"/>
  <c r="CI45" i="1"/>
  <c r="GE50" i="1"/>
  <c r="AA21" i="1"/>
  <c r="R20" i="1"/>
  <c r="R21" i="1" s="1"/>
  <c r="EY17" i="1"/>
  <c r="EJ27" i="1"/>
  <c r="CE21" i="1"/>
  <c r="AA22" i="1"/>
  <c r="AR22" i="1"/>
  <c r="GI61" i="1"/>
  <c r="X21" i="1"/>
  <c r="AK22" i="1"/>
  <c r="N24" i="1"/>
  <c r="DT31" i="1"/>
  <c r="FM44" i="1"/>
  <c r="AK21" i="1"/>
  <c r="DV25" i="1"/>
  <c r="FP38" i="1"/>
  <c r="FS43" i="1" s="1"/>
  <c r="FX44" i="1" s="1"/>
  <c r="EM12" i="1"/>
  <c r="GE48" i="1"/>
  <c r="BE17" i="1"/>
  <c r="BD14" i="1" s="1"/>
  <c r="FV38" i="1"/>
  <c r="FU34" i="1" s="1"/>
  <c r="GA48" i="1"/>
  <c r="EQ28" i="1"/>
  <c r="DD21" i="1"/>
  <c r="DB28" i="1" s="1"/>
  <c r="FC35" i="1"/>
  <c r="AH21" i="1"/>
  <c r="FI32" i="1"/>
  <c r="GE35" i="1"/>
  <c r="EN37" i="1"/>
  <c r="DT8" i="1"/>
  <c r="DN25" i="1"/>
  <c r="CL38" i="1"/>
  <c r="FP36" i="1"/>
  <c r="FI29" i="1" l="1"/>
  <c r="AH20" i="1"/>
  <c r="EQ26" i="1"/>
  <c r="EV26" i="1" s="1"/>
  <c r="EY26" i="1" s="1"/>
  <c r="ED23" i="1"/>
  <c r="FI33" i="1"/>
  <c r="EM37" i="1"/>
  <c r="CS22" i="1"/>
  <c r="CT22" i="1" s="1"/>
  <c r="AH23" i="1"/>
  <c r="AA23" i="1"/>
  <c r="AY21" i="1"/>
  <c r="BE18" i="1" s="1"/>
  <c r="FR36" i="1"/>
  <c r="FT34" i="1" s="1"/>
  <c r="AA20" i="1"/>
  <c r="DS8" i="1"/>
  <c r="P22" i="1"/>
  <c r="Q24" i="1" s="1"/>
  <c r="DN23" i="1"/>
  <c r="DN21" i="1"/>
  <c r="DN22" i="1" s="1"/>
  <c r="DL12" i="1"/>
  <c r="DM12" i="1"/>
  <c r="BT20" i="1"/>
  <c r="BV21" i="1" s="1"/>
  <c r="CB18" i="1" s="1"/>
  <c r="GA49" i="1"/>
  <c r="FQ40" i="1"/>
  <c r="FQ39" i="1" s="1"/>
  <c r="CB17" i="1"/>
  <c r="CA14" i="1" s="1"/>
  <c r="DD19" i="1"/>
  <c r="GD44" i="1"/>
  <c r="EI30" i="1"/>
  <c r="ED25" i="1"/>
  <c r="DX24" i="1" s="1"/>
  <c r="DN26" i="1"/>
  <c r="EI24" i="1" l="1"/>
  <c r="EI25" i="1" s="1"/>
  <c r="CY22" i="1"/>
  <c r="DF23" i="1" s="1"/>
  <c r="CV28" i="1"/>
  <c r="DG23" i="1"/>
  <c r="FV39" i="1"/>
  <c r="FX43" i="1" s="1"/>
  <c r="GD45" i="1" s="1"/>
  <c r="FY42" i="1" s="1"/>
  <c r="FY43" i="1" s="1"/>
  <c r="GE51" i="1"/>
  <c r="BR28" i="1"/>
  <c r="FY46" i="1"/>
  <c r="FY45" i="1" s="1"/>
  <c r="CY25" i="1"/>
  <c r="CY24" i="1" s="1"/>
  <c r="FQ35" i="1"/>
  <c r="FQ36" i="1" s="1"/>
  <c r="AY22" i="1"/>
  <c r="CS21" i="1"/>
  <c r="CW19" i="1" s="1"/>
  <c r="CT20" i="1" s="1"/>
  <c r="CQ15" i="1"/>
  <c r="BP23" i="1"/>
  <c r="BP22" i="1" s="1"/>
  <c r="BV22" i="1"/>
  <c r="ED27" i="1"/>
  <c r="DG22" i="1"/>
  <c r="EG40" i="1"/>
  <c r="BF21" i="1"/>
  <c r="BH20" i="1" s="1"/>
  <c r="AZ20" i="1"/>
  <c r="AZ21" i="1" s="1"/>
  <c r="ER30" i="1"/>
  <c r="ER29" i="1" s="1"/>
  <c r="EY30" i="1"/>
  <c r="BW20" i="1"/>
  <c r="BW21" i="1" s="1"/>
  <c r="CC21" i="1"/>
  <c r="CE20" i="1" s="1"/>
  <c r="ED24" i="1"/>
  <c r="DG24" i="1" l="1"/>
  <c r="GE47" i="1"/>
  <c r="CC22" i="1"/>
  <c r="CE23" i="1" s="1"/>
  <c r="BW23" i="1"/>
  <c r="BW22" i="1" s="1"/>
  <c r="DX26" i="1"/>
  <c r="DV26" i="1" s="1"/>
  <c r="ED29" i="1"/>
  <c r="ED28" i="1" s="1"/>
  <c r="EK30" i="1"/>
  <c r="EJ30" i="1" s="1"/>
  <c r="CY21" i="1"/>
  <c r="DD20" i="1" s="1"/>
  <c r="CT21" i="1"/>
  <c r="CY18" i="1" l="1"/>
  <c r="CY19" i="1" s="1"/>
  <c r="DF22" i="1"/>
  <c r="DG21" i="1" s="1"/>
  <c r="BF22" i="1"/>
  <c r="BH23" i="1" s="1"/>
  <c r="AZ23" i="1"/>
  <c r="AZ22" i="1" s="1"/>
</calcChain>
</file>

<file path=xl/sharedStrings.xml><?xml version="1.0" encoding="utf-8"?>
<sst xmlns="http://schemas.openxmlformats.org/spreadsheetml/2006/main" count="59" uniqueCount="51">
  <si>
    <t>Fricke Avenue</t>
  </si>
  <si>
    <t>Tanner Rd</t>
  </si>
  <si>
    <t>Woodbury Rd</t>
  </si>
  <si>
    <t>Pebble beach Rd</t>
  </si>
  <si>
    <t>Corner school dr</t>
  </si>
  <si>
    <t>Frank Street</t>
  </si>
  <si>
    <t>Sandy Creek Lane</t>
  </si>
  <si>
    <t xml:space="preserve">S.R.408 </t>
  </si>
  <si>
    <t>C.R. 13</t>
  </si>
  <si>
    <t>Bonneville Dr</t>
  </si>
  <si>
    <t>Lake Pickette Rd</t>
  </si>
  <si>
    <t>Belvedere Rd</t>
  </si>
  <si>
    <t xml:space="preserve"> </t>
  </si>
  <si>
    <t>S.R. 50</t>
  </si>
  <si>
    <t>Control Point 2</t>
  </si>
  <si>
    <t>Sherman Street</t>
  </si>
  <si>
    <t>Pel Street</t>
  </si>
  <si>
    <t>Exeter Street</t>
  </si>
  <si>
    <t>Claredon Street</t>
  </si>
  <si>
    <t xml:space="preserve">Lone palm Rd </t>
  </si>
  <si>
    <t>Old Cheney Hwy</t>
  </si>
  <si>
    <t>Columbia school rd</t>
  </si>
  <si>
    <t>5th street</t>
  </si>
  <si>
    <t>Story Partin Road</t>
  </si>
  <si>
    <t>Shepard Rd</t>
  </si>
  <si>
    <t>7th Street</t>
  </si>
  <si>
    <t>Avalon Park Blvd</t>
  </si>
  <si>
    <t>PM</t>
  </si>
  <si>
    <t>AM</t>
  </si>
  <si>
    <t>2045 Profile_Adjusted Trip Table_Unfactored</t>
  </si>
  <si>
    <t>630am-900am</t>
  </si>
  <si>
    <t>900am-330pm</t>
  </si>
  <si>
    <t>330pm-630pm</t>
  </si>
  <si>
    <t>630pm-630am</t>
  </si>
  <si>
    <t>Hours</t>
  </si>
  <si>
    <t>MOCF</t>
  </si>
  <si>
    <t>Night (NT)</t>
  </si>
  <si>
    <t>Mid-Day (MD)</t>
  </si>
  <si>
    <t>Daily (DLY)</t>
  </si>
  <si>
    <t>Chuluota Rd</t>
  </si>
  <si>
    <t>TAZ 3</t>
  </si>
  <si>
    <t>TAZ 7</t>
  </si>
  <si>
    <t>TAZ 12-1</t>
  </si>
  <si>
    <t>TAZ 12-2</t>
  </si>
  <si>
    <t>Lansing St</t>
  </si>
  <si>
    <t>TAZ 5</t>
  </si>
  <si>
    <t>TAZ 4-E</t>
  </si>
  <si>
    <t>TAZ 4-W</t>
  </si>
  <si>
    <t>between TAZ 4-W &amp; E</t>
  </si>
  <si>
    <t>which is also West of Belvedere</t>
  </si>
  <si>
    <t>TAZ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</si>
</sst>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0"/>
      <name val="Arial"/>
    </font>
    <font>
      <b/>
      <sz val="22"/>
      <name val="Arial"/>
      <family val="2"/>
    </font>
    <font>
      <sz val="10"/>
      <name val="Arial"/>
      <family val="2"/>
    </font>
    <font>
      <sz val="10"/>
      <color theme="8" tint="-0.249977111117893"/>
      <name val="Arial"/>
      <family val="2"/>
    </font>
    <font>
      <b/>
      <sz val="10"/>
      <name val="Arial"/>
      <family val="2"/>
    </font>
    <font>
      <b/>
      <sz val="10"/>
      <color theme="8" tint="-0.249977111117893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55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3" fontId="2" fillId="0" borderId="0" xfId="0" applyNumberFormat="1" applyFont="1" applyFill="1"/>
    <xf numFmtId="3" fontId="4" fillId="0" borderId="0" xfId="0" applyNumberFormat="1" applyFont="1" applyFill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2" fillId="0" borderId="2" xfId="0" applyFont="1" applyFill="1" applyBorder="1"/>
    <xf numFmtId="3" fontId="2" fillId="0" borderId="0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0" borderId="0" xfId="0" applyFont="1" applyFill="1" applyAlignment="1"/>
    <xf numFmtId="1" fontId="4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Alignment="1"/>
    <xf numFmtId="3" fontId="2" fillId="0" borderId="0" xfId="0" applyNumberFormat="1" applyFont="1" applyFill="1" applyAlignment="1"/>
    <xf numFmtId="3" fontId="2" fillId="0" borderId="0" xfId="0" applyNumberFormat="1" applyFont="1" applyFill="1" applyAlignment="1">
      <alignment horizontal="right"/>
    </xf>
    <xf numFmtId="3" fontId="2" fillId="0" borderId="2" xfId="0" applyNumberFormat="1" applyFont="1" applyFill="1" applyBorder="1" applyAlignment="1">
      <alignment horizontal="left"/>
    </xf>
    <xf numFmtId="3" fontId="4" fillId="0" borderId="0" xfId="0" applyNumberFormat="1" applyFont="1" applyFill="1" applyAlignment="1"/>
    <xf numFmtId="3" fontId="2" fillId="0" borderId="0" xfId="0" applyNumberFormat="1" applyFont="1" applyFill="1" applyAlignment="1">
      <alignment horizontal="left"/>
    </xf>
    <xf numFmtId="3" fontId="2" fillId="0" borderId="0" xfId="0" applyNumberFormat="1" applyFont="1" applyFill="1" applyBorder="1"/>
    <xf numFmtId="3" fontId="2" fillId="0" borderId="0" xfId="0" applyNumberFormat="1" applyFont="1" applyFill="1" applyAlignment="1">
      <alignment vertical="top"/>
    </xf>
    <xf numFmtId="3" fontId="6" fillId="0" borderId="0" xfId="0" applyNumberFormat="1" applyFont="1" applyFill="1" applyAlignment="1">
      <alignment horizontal="center"/>
    </xf>
    <xf numFmtId="3" fontId="4" fillId="0" borderId="3" xfId="0" applyNumberFormat="1" applyFont="1" applyFill="1" applyBorder="1" applyAlignment="1">
      <alignment horizontal="center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/>
    </xf>
    <xf numFmtId="3" fontId="2" fillId="0" borderId="3" xfId="0" applyNumberFormat="1" applyFont="1" applyFill="1" applyBorder="1"/>
    <xf numFmtId="3" fontId="4" fillId="0" borderId="5" xfId="0" applyNumberFormat="1" applyFont="1" applyFill="1" applyBorder="1" applyAlignment="1">
      <alignment horizontal="center"/>
    </xf>
    <xf numFmtId="0" fontId="2" fillId="0" borderId="5" xfId="0" applyFont="1" applyFill="1" applyBorder="1"/>
    <xf numFmtId="3" fontId="4" fillId="0" borderId="3" xfId="0" applyNumberFormat="1" applyFont="1" applyFill="1" applyBorder="1"/>
    <xf numFmtId="3" fontId="7" fillId="0" borderId="3" xfId="0" applyNumberFormat="1" applyFont="1" applyFill="1" applyBorder="1" applyAlignment="1">
      <alignment horizontal="center"/>
    </xf>
    <xf numFmtId="3" fontId="4" fillId="0" borderId="5" xfId="0" applyNumberFormat="1" applyFont="1" applyFill="1" applyBorder="1"/>
    <xf numFmtId="3" fontId="6" fillId="0" borderId="3" xfId="0" applyNumberFormat="1" applyFont="1" applyFill="1" applyBorder="1"/>
    <xf numFmtId="3" fontId="2" fillId="0" borderId="0" xfId="0" applyNumberFormat="1" applyFont="1" applyFill="1" applyBorder="1" applyAlignment="1">
      <alignment horizontal="right"/>
    </xf>
    <xf numFmtId="0" fontId="2" fillId="0" borderId="6" xfId="0" applyFont="1" applyFill="1" applyBorder="1"/>
    <xf numFmtId="3" fontId="4" fillId="0" borderId="0" xfId="0" applyNumberFormat="1" applyFont="1" applyFill="1"/>
    <xf numFmtId="0" fontId="2" fillId="0" borderId="7" xfId="0" applyFont="1" applyFill="1" applyBorder="1"/>
    <xf numFmtId="3" fontId="7" fillId="0" borderId="0" xfId="0" applyNumberFormat="1" applyFont="1" applyFill="1" applyAlignment="1">
      <alignment horizontal="center"/>
    </xf>
    <xf numFmtId="3" fontId="6" fillId="0" borderId="0" xfId="0" applyNumberFormat="1" applyFont="1" applyFill="1"/>
    <xf numFmtId="3" fontId="4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Alignment="1">
      <alignment horizontal="right"/>
    </xf>
    <xf numFmtId="3" fontId="2" fillId="0" borderId="1" xfId="0" applyNumberFormat="1" applyFont="1" applyFill="1" applyBorder="1"/>
    <xf numFmtId="0" fontId="4" fillId="0" borderId="0" xfId="0" applyFont="1" applyFill="1"/>
    <xf numFmtId="3" fontId="2" fillId="0" borderId="0" xfId="0" applyNumberFormat="1" applyFont="1" applyFill="1" applyBorder="1" applyAlignment="1">
      <alignment horizontal="left"/>
    </xf>
    <xf numFmtId="3" fontId="4" fillId="0" borderId="0" xfId="0" applyNumberFormat="1" applyFont="1" applyFill="1" applyBorder="1"/>
    <xf numFmtId="1" fontId="2" fillId="0" borderId="1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left"/>
    </xf>
    <xf numFmtId="0" fontId="0" fillId="0" borderId="0" xfId="0" applyFill="1"/>
    <xf numFmtId="3" fontId="0" fillId="0" borderId="0" xfId="0" applyNumberFormat="1" applyFill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left"/>
    </xf>
    <xf numFmtId="0" fontId="0" fillId="0" borderId="2" xfId="0" applyFill="1" applyBorder="1"/>
    <xf numFmtId="0" fontId="0" fillId="0" borderId="0" xfId="0" applyFill="1" applyBorder="1"/>
    <xf numFmtId="3" fontId="0" fillId="0" borderId="2" xfId="0" applyNumberFormat="1" applyFill="1" applyBorder="1"/>
    <xf numFmtId="0" fontId="4" fillId="0" borderId="3" xfId="0" applyFont="1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3" fontId="2" fillId="0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0" xfId="0" applyFont="1" applyFill="1" applyBorder="1"/>
    <xf numFmtId="3" fontId="0" fillId="0" borderId="0" xfId="0" applyNumberFormat="1" applyFill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center"/>
    </xf>
    <xf numFmtId="37" fontId="2" fillId="0" borderId="0" xfId="0" applyNumberFormat="1" applyFont="1" applyFill="1"/>
    <xf numFmtId="0" fontId="4" fillId="0" borderId="1" xfId="0" applyFont="1" applyFill="1" applyBorder="1"/>
    <xf numFmtId="0" fontId="2" fillId="2" borderId="0" xfId="0" applyFont="1" applyFill="1"/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center"/>
    </xf>
    <xf numFmtId="3" fontId="4" fillId="2" borderId="0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37" fontId="2" fillId="2" borderId="3" xfId="1" applyNumberFormat="1" applyFont="1" applyFill="1" applyBorder="1" applyAlignment="1">
      <alignment horizontal="center"/>
    </xf>
    <xf numFmtId="37" fontId="2" fillId="2" borderId="0" xfId="1" applyNumberFormat="1" applyFont="1" applyFill="1" applyAlignment="1">
      <alignment horizontal="center"/>
    </xf>
    <xf numFmtId="3" fontId="2" fillId="2" borderId="6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2" fillId="0" borderId="16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3" fontId="2" fillId="0" borderId="16" xfId="0" applyNumberFormat="1" applyFont="1" applyFill="1" applyBorder="1"/>
    <xf numFmtId="3" fontId="2" fillId="0" borderId="17" xfId="0" applyNumberFormat="1" applyFont="1" applyFill="1" applyBorder="1"/>
    <xf numFmtId="3" fontId="2" fillId="0" borderId="18" xfId="0" applyNumberFormat="1" applyFont="1" applyFill="1" applyBorder="1"/>
    <xf numFmtId="3" fontId="10" fillId="0" borderId="0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8" xfId="0" applyFont="1" applyFill="1" applyBorder="1"/>
    <xf numFmtId="0" fontId="4" fillId="0" borderId="10" xfId="0" applyFont="1" applyFill="1" applyBorder="1"/>
    <xf numFmtId="0" fontId="4" fillId="0" borderId="9" xfId="0" applyFont="1" applyFill="1" applyBorder="1"/>
    <xf numFmtId="0" fontId="4" fillId="0" borderId="13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0" xfId="0" applyFont="1" applyFill="1" applyBorder="1"/>
    <xf numFmtId="3" fontId="4" fillId="0" borderId="18" xfId="0" applyNumberFormat="1" applyFont="1" applyFill="1" applyBorder="1"/>
    <xf numFmtId="3" fontId="4" fillId="0" borderId="16" xfId="0" applyNumberFormat="1" applyFont="1" applyFill="1" applyBorder="1"/>
    <xf numFmtId="0" fontId="4" fillId="2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7" xfId="0" applyFont="1" applyFill="1" applyBorder="1"/>
    <xf numFmtId="3" fontId="11" fillId="0" borderId="17" xfId="0" applyNumberFormat="1" applyFont="1" applyFill="1" applyBorder="1"/>
    <xf numFmtId="3" fontId="11" fillId="0" borderId="0" xfId="0" applyNumberFormat="1" applyFont="1" applyFill="1" applyAlignment="1">
      <alignment horizontal="center" vertical="top"/>
    </xf>
    <xf numFmtId="0" fontId="11" fillId="0" borderId="0" xfId="0" applyFont="1" applyFill="1"/>
    <xf numFmtId="0" fontId="11" fillId="0" borderId="11" xfId="0" applyFont="1" applyFill="1" applyBorder="1"/>
    <xf numFmtId="0" fontId="11" fillId="0" borderId="12" xfId="0" applyFont="1" applyFill="1" applyBorder="1"/>
    <xf numFmtId="0" fontId="11" fillId="0" borderId="0" xfId="0" applyFont="1" applyFill="1" applyBorder="1"/>
    <xf numFmtId="0" fontId="11" fillId="3" borderId="0" xfId="0" applyFont="1" applyFill="1"/>
    <xf numFmtId="3" fontId="11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0" fontId="11" fillId="0" borderId="13" xfId="0" applyFont="1" applyFill="1" applyBorder="1"/>
    <xf numFmtId="0" fontId="11" fillId="0" borderId="15" xfId="0" applyFont="1" applyFill="1" applyBorder="1"/>
    <xf numFmtId="0" fontId="11" fillId="0" borderId="14" xfId="0" applyFont="1" applyFill="1" applyBorder="1"/>
    <xf numFmtId="0" fontId="11" fillId="0" borderId="8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3" fontId="11" fillId="0" borderId="18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206138</xdr:colOff>
      <xdr:row>24</xdr:row>
      <xdr:rowOff>10662</xdr:rowOff>
    </xdr:from>
    <xdr:to>
      <xdr:col>15</xdr:col>
      <xdr:colOff>553780</xdr:colOff>
      <xdr:row>31</xdr:row>
      <xdr:rowOff>66454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CxnSpPr/>
      </xdr:nvCxnSpPr>
      <xdr:spPr>
        <a:xfrm>
          <a:off x="9173245" y="4133626"/>
          <a:ext cx="973571" cy="1198792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250722</xdr:colOff>
      <xdr:row>2</xdr:row>
      <xdr:rowOff>101311</xdr:rowOff>
    </xdr:from>
    <xdr:to>
      <xdr:col>15</xdr:col>
      <xdr:colOff>559679</xdr:colOff>
      <xdr:row>7</xdr:row>
      <xdr:rowOff>74387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CxnSpPr/>
      </xdr:nvCxnSpPr>
      <xdr:spPr>
        <a:xfrm flipH="1" flipV="1">
          <a:off x="8832747" y="615661"/>
          <a:ext cx="928082" cy="7827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548242</xdr:colOff>
      <xdr:row>31</xdr:row>
      <xdr:rowOff>52237</xdr:rowOff>
    </xdr:from>
    <xdr:to>
      <xdr:col>15</xdr:col>
      <xdr:colOff>564855</xdr:colOff>
      <xdr:row>32</xdr:row>
      <xdr:rowOff>46699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CxnSpPr/>
      </xdr:nvCxnSpPr>
      <xdr:spPr>
        <a:xfrm>
          <a:off x="9749392" y="5271937"/>
          <a:ext cx="16613" cy="15638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562871</xdr:colOff>
      <xdr:row>32</xdr:row>
      <xdr:rowOff>37609</xdr:rowOff>
    </xdr:from>
    <xdr:to>
      <xdr:col>15</xdr:col>
      <xdr:colOff>607174</xdr:colOff>
      <xdr:row>32</xdr:row>
      <xdr:rowOff>115138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CxnSpPr/>
      </xdr:nvCxnSpPr>
      <xdr:spPr>
        <a:xfrm>
          <a:off x="9764021" y="5419234"/>
          <a:ext cx="44303" cy="77529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8880</xdr:colOff>
      <xdr:row>20</xdr:row>
      <xdr:rowOff>85350</xdr:rowOff>
    </xdr:from>
    <xdr:to>
      <xdr:col>14</xdr:col>
      <xdr:colOff>252438</xdr:colOff>
      <xdr:row>30</xdr:row>
      <xdr:rowOff>20355</xdr:rowOff>
    </xdr:to>
    <xdr:sp macro="" textlink="">
      <xdr:nvSpPr>
        <xdr:cNvPr id="6" name="Arc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 rot="19376885">
          <a:off x="7981305" y="3514350"/>
          <a:ext cx="853158" cy="1563780"/>
        </a:xfrm>
        <a:prstGeom prst="arc">
          <a:avLst>
            <a:gd name="adj1" fmla="val 16200000"/>
            <a:gd name="adj2" fmla="val 569650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446108</xdr:colOff>
      <xdr:row>7</xdr:row>
      <xdr:rowOff>54257</xdr:rowOff>
    </xdr:from>
    <xdr:to>
      <xdr:col>15</xdr:col>
      <xdr:colOff>608590</xdr:colOff>
      <xdr:row>10</xdr:row>
      <xdr:rowOff>106990</xdr:rowOff>
    </xdr:to>
    <xdr:sp macro="" textlink="">
      <xdr:nvSpPr>
        <xdr:cNvPr id="7" name="Arc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9647258" y="1378232"/>
          <a:ext cx="162482" cy="538508"/>
        </a:xfrm>
        <a:prstGeom prst="arc">
          <a:avLst/>
        </a:prstGeom>
        <a:noFill/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320740</xdr:colOff>
      <xdr:row>13</xdr:row>
      <xdr:rowOff>98412</xdr:rowOff>
    </xdr:from>
    <xdr:to>
      <xdr:col>15</xdr:col>
      <xdr:colOff>591552</xdr:colOff>
      <xdr:row>20</xdr:row>
      <xdr:rowOff>149420</xdr:rowOff>
    </xdr:to>
    <xdr:sp macro="" textlink="">
      <xdr:nvSpPr>
        <xdr:cNvPr id="8" name="Teardrop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 rot="5400000">
          <a:off x="8450692" y="2236410"/>
          <a:ext cx="1184483" cy="1499537"/>
        </a:xfrm>
        <a:prstGeom prst="teardrop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10026</xdr:colOff>
      <xdr:row>21</xdr:row>
      <xdr:rowOff>10206</xdr:rowOff>
    </xdr:from>
    <xdr:to>
      <xdr:col>20</xdr:col>
      <xdr:colOff>23813</xdr:colOff>
      <xdr:row>34</xdr:row>
      <xdr:rowOff>90059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CxnSpPr/>
      </xdr:nvCxnSpPr>
      <xdr:spPr>
        <a:xfrm flipV="1">
          <a:off x="9820776" y="3610656"/>
          <a:ext cx="2233112" cy="218487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440530</xdr:colOff>
      <xdr:row>24</xdr:row>
      <xdr:rowOff>11905</xdr:rowOff>
    </xdr:from>
    <xdr:to>
      <xdr:col>30</xdr:col>
      <xdr:colOff>3</xdr:colOff>
      <xdr:row>33</xdr:row>
      <xdr:rowOff>119062</xdr:rowOff>
    </xdr:to>
    <xdr:sp macro="" textlink="">
      <xdr:nvSpPr>
        <xdr:cNvPr id="10" name="Freeform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/>
      </xdr:nvSpPr>
      <xdr:spPr>
        <a:xfrm>
          <a:off x="16080580" y="4098130"/>
          <a:ext cx="1388273" cy="1564482"/>
        </a:xfrm>
        <a:custGeom>
          <a:avLst/>
          <a:gdLst>
            <a:gd name="connsiteX0" fmla="*/ 1049694 w 1049698"/>
            <a:gd name="connsiteY0" fmla="*/ 0 h 252704"/>
            <a:gd name="connsiteX1" fmla="*/ 1030255 w 1049698"/>
            <a:gd name="connsiteY1" fmla="*/ 184669 h 252704"/>
            <a:gd name="connsiteX2" fmla="*/ 1010816 w 1049698"/>
            <a:gd name="connsiteY2" fmla="*/ 213827 h 252704"/>
            <a:gd name="connsiteX3" fmla="*/ 952500 w 1049698"/>
            <a:gd name="connsiteY3" fmla="*/ 252704 h 252704"/>
            <a:gd name="connsiteX4" fmla="*/ 816429 w 1049698"/>
            <a:gd name="connsiteY4" fmla="*/ 242985 h 252704"/>
            <a:gd name="connsiteX5" fmla="*/ 748393 w 1049698"/>
            <a:gd name="connsiteY5" fmla="*/ 223546 h 252704"/>
            <a:gd name="connsiteX6" fmla="*/ 709515 w 1049698"/>
            <a:gd name="connsiteY6" fmla="*/ 213827 h 252704"/>
            <a:gd name="connsiteX7" fmla="*/ 651199 w 1049698"/>
            <a:gd name="connsiteY7" fmla="*/ 194388 h 252704"/>
            <a:gd name="connsiteX8" fmla="*/ 563724 w 1049698"/>
            <a:gd name="connsiteY8" fmla="*/ 165230 h 252704"/>
            <a:gd name="connsiteX9" fmla="*/ 476250 w 1049698"/>
            <a:gd name="connsiteY9" fmla="*/ 145791 h 252704"/>
            <a:gd name="connsiteX10" fmla="*/ 0 w 1049698"/>
            <a:gd name="connsiteY10" fmla="*/ 145791 h 2527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1049698" h="252704">
              <a:moveTo>
                <a:pt x="1049694" y="0"/>
              </a:moveTo>
              <a:cubicBezTo>
                <a:pt x="1048803" y="14250"/>
                <a:pt x="1054529" y="136119"/>
                <a:pt x="1030255" y="184669"/>
              </a:cubicBezTo>
              <a:cubicBezTo>
                <a:pt x="1025031" y="195117"/>
                <a:pt x="1019607" y="206135"/>
                <a:pt x="1010816" y="213827"/>
              </a:cubicBezTo>
              <a:cubicBezTo>
                <a:pt x="993234" y="229211"/>
                <a:pt x="952500" y="252704"/>
                <a:pt x="952500" y="252704"/>
              </a:cubicBezTo>
              <a:cubicBezTo>
                <a:pt x="907143" y="249464"/>
                <a:pt x="861623" y="248007"/>
                <a:pt x="816429" y="242985"/>
              </a:cubicBezTo>
              <a:cubicBezTo>
                <a:pt x="791573" y="240223"/>
                <a:pt x="771847" y="230247"/>
                <a:pt x="748393" y="223546"/>
              </a:cubicBezTo>
              <a:cubicBezTo>
                <a:pt x="735549" y="219876"/>
                <a:pt x="722310" y="217665"/>
                <a:pt x="709515" y="213827"/>
              </a:cubicBezTo>
              <a:cubicBezTo>
                <a:pt x="689889" y="207939"/>
                <a:pt x="670638" y="200868"/>
                <a:pt x="651199" y="194388"/>
              </a:cubicBezTo>
              <a:lnTo>
                <a:pt x="563724" y="165230"/>
              </a:lnTo>
              <a:cubicBezTo>
                <a:pt x="532626" y="154864"/>
                <a:pt x="512442" y="146449"/>
                <a:pt x="476250" y="145791"/>
              </a:cubicBezTo>
              <a:cubicBezTo>
                <a:pt x="317526" y="142905"/>
                <a:pt x="158750" y="145791"/>
                <a:pt x="0" y="145791"/>
              </a:cubicBezTo>
            </a:path>
          </a:pathLst>
        </a:cu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543889</xdr:colOff>
      <xdr:row>28</xdr:row>
      <xdr:rowOff>14473</xdr:rowOff>
    </xdr:from>
    <xdr:to>
      <xdr:col>40</xdr:col>
      <xdr:colOff>67638</xdr:colOff>
      <xdr:row>51</xdr:row>
      <xdr:rowOff>59895</xdr:rowOff>
    </xdr:to>
    <xdr:sp macro="" textlink="">
      <xdr:nvSpPr>
        <xdr:cNvPr id="11" name="Freeform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>
          <a:off x="22279939" y="4748398"/>
          <a:ext cx="1352549" cy="3779222"/>
        </a:xfrm>
        <a:custGeom>
          <a:avLst/>
          <a:gdLst>
            <a:gd name="connsiteX0" fmla="*/ 1671735 w 1759209"/>
            <a:gd name="connsiteY0" fmla="*/ 0 h 3037223"/>
            <a:gd name="connsiteX1" fmla="*/ 1652296 w 1759209"/>
            <a:gd name="connsiteY1" fmla="*/ 77755 h 3037223"/>
            <a:gd name="connsiteX2" fmla="*/ 1632857 w 1759209"/>
            <a:gd name="connsiteY2" fmla="*/ 106913 h 3037223"/>
            <a:gd name="connsiteX3" fmla="*/ 1623138 w 1759209"/>
            <a:gd name="connsiteY3" fmla="*/ 136071 h 3037223"/>
            <a:gd name="connsiteX4" fmla="*/ 1564821 w 1759209"/>
            <a:gd name="connsiteY4" fmla="*/ 174949 h 3037223"/>
            <a:gd name="connsiteX5" fmla="*/ 1545382 w 1759209"/>
            <a:gd name="connsiteY5" fmla="*/ 204107 h 3037223"/>
            <a:gd name="connsiteX6" fmla="*/ 1457908 w 1759209"/>
            <a:gd name="connsiteY6" fmla="*/ 252704 h 3037223"/>
            <a:gd name="connsiteX7" fmla="*/ 1428750 w 1759209"/>
            <a:gd name="connsiteY7" fmla="*/ 272142 h 3037223"/>
            <a:gd name="connsiteX8" fmla="*/ 1380153 w 1759209"/>
            <a:gd name="connsiteY8" fmla="*/ 281862 h 3037223"/>
            <a:gd name="connsiteX9" fmla="*/ 1350995 w 1759209"/>
            <a:gd name="connsiteY9" fmla="*/ 291581 h 3037223"/>
            <a:gd name="connsiteX10" fmla="*/ 1282959 w 1759209"/>
            <a:gd name="connsiteY10" fmla="*/ 320739 h 3037223"/>
            <a:gd name="connsiteX11" fmla="*/ 1214923 w 1759209"/>
            <a:gd name="connsiteY11" fmla="*/ 349898 h 3037223"/>
            <a:gd name="connsiteX12" fmla="*/ 1127449 w 1759209"/>
            <a:gd name="connsiteY12" fmla="*/ 369336 h 3037223"/>
            <a:gd name="connsiteX13" fmla="*/ 1069132 w 1759209"/>
            <a:gd name="connsiteY13" fmla="*/ 388775 h 3037223"/>
            <a:gd name="connsiteX14" fmla="*/ 1010816 w 1759209"/>
            <a:gd name="connsiteY14" fmla="*/ 408214 h 3037223"/>
            <a:gd name="connsiteX15" fmla="*/ 981658 w 1759209"/>
            <a:gd name="connsiteY15" fmla="*/ 417933 h 3037223"/>
            <a:gd name="connsiteX16" fmla="*/ 913622 w 1759209"/>
            <a:gd name="connsiteY16" fmla="*/ 437372 h 3037223"/>
            <a:gd name="connsiteX17" fmla="*/ 874745 w 1759209"/>
            <a:gd name="connsiteY17" fmla="*/ 447091 h 3037223"/>
            <a:gd name="connsiteX18" fmla="*/ 845587 w 1759209"/>
            <a:gd name="connsiteY18" fmla="*/ 466530 h 3037223"/>
            <a:gd name="connsiteX19" fmla="*/ 816428 w 1759209"/>
            <a:gd name="connsiteY19" fmla="*/ 476250 h 3037223"/>
            <a:gd name="connsiteX20" fmla="*/ 748393 w 1759209"/>
            <a:gd name="connsiteY20" fmla="*/ 515127 h 3037223"/>
            <a:gd name="connsiteX21" fmla="*/ 719235 w 1759209"/>
            <a:gd name="connsiteY21" fmla="*/ 544285 h 3037223"/>
            <a:gd name="connsiteX22" fmla="*/ 651199 w 1759209"/>
            <a:gd name="connsiteY22" fmla="*/ 592882 h 3037223"/>
            <a:gd name="connsiteX23" fmla="*/ 583163 w 1759209"/>
            <a:gd name="connsiteY23" fmla="*/ 660918 h 3037223"/>
            <a:gd name="connsiteX24" fmla="*/ 563724 w 1759209"/>
            <a:gd name="connsiteY24" fmla="*/ 699795 h 3037223"/>
            <a:gd name="connsiteX25" fmla="*/ 524847 w 1759209"/>
            <a:gd name="connsiteY25" fmla="*/ 758112 h 3037223"/>
            <a:gd name="connsiteX26" fmla="*/ 485969 w 1759209"/>
            <a:gd name="connsiteY26" fmla="*/ 816428 h 3037223"/>
            <a:gd name="connsiteX27" fmla="*/ 447092 w 1759209"/>
            <a:gd name="connsiteY27" fmla="*/ 874744 h 3037223"/>
            <a:gd name="connsiteX28" fmla="*/ 427653 w 1759209"/>
            <a:gd name="connsiteY28" fmla="*/ 933061 h 3037223"/>
            <a:gd name="connsiteX29" fmla="*/ 417934 w 1759209"/>
            <a:gd name="connsiteY29" fmla="*/ 971938 h 3037223"/>
            <a:gd name="connsiteX30" fmla="*/ 359617 w 1759209"/>
            <a:gd name="connsiteY30" fmla="*/ 1010816 h 3037223"/>
            <a:gd name="connsiteX31" fmla="*/ 311020 w 1759209"/>
            <a:gd name="connsiteY31" fmla="*/ 1069132 h 3037223"/>
            <a:gd name="connsiteX32" fmla="*/ 281862 w 1759209"/>
            <a:gd name="connsiteY32" fmla="*/ 1088571 h 3037223"/>
            <a:gd name="connsiteX33" fmla="*/ 252704 w 1759209"/>
            <a:gd name="connsiteY33" fmla="*/ 1117729 h 3037223"/>
            <a:gd name="connsiteX34" fmla="*/ 155510 w 1759209"/>
            <a:gd name="connsiteY34" fmla="*/ 1176045 h 3037223"/>
            <a:gd name="connsiteX35" fmla="*/ 106913 w 1759209"/>
            <a:gd name="connsiteY35" fmla="*/ 1224642 h 3037223"/>
            <a:gd name="connsiteX36" fmla="*/ 58316 w 1759209"/>
            <a:gd name="connsiteY36" fmla="*/ 1282959 h 3037223"/>
            <a:gd name="connsiteX37" fmla="*/ 48597 w 1759209"/>
            <a:gd name="connsiteY37" fmla="*/ 1312117 h 3037223"/>
            <a:gd name="connsiteX38" fmla="*/ 29158 w 1759209"/>
            <a:gd name="connsiteY38" fmla="*/ 1341275 h 3037223"/>
            <a:gd name="connsiteX39" fmla="*/ 9719 w 1759209"/>
            <a:gd name="connsiteY39" fmla="*/ 1399591 h 3037223"/>
            <a:gd name="connsiteX40" fmla="*/ 0 w 1759209"/>
            <a:gd name="connsiteY40" fmla="*/ 1428750 h 3037223"/>
            <a:gd name="connsiteX41" fmla="*/ 9719 w 1759209"/>
            <a:gd name="connsiteY41" fmla="*/ 1506505 h 3037223"/>
            <a:gd name="connsiteX42" fmla="*/ 29158 w 1759209"/>
            <a:gd name="connsiteY42" fmla="*/ 1603699 h 3037223"/>
            <a:gd name="connsiteX43" fmla="*/ 48597 w 1759209"/>
            <a:gd name="connsiteY43" fmla="*/ 1632857 h 3037223"/>
            <a:gd name="connsiteX44" fmla="*/ 77755 w 1759209"/>
            <a:gd name="connsiteY44" fmla="*/ 1691173 h 3037223"/>
            <a:gd name="connsiteX45" fmla="*/ 87474 w 1759209"/>
            <a:gd name="connsiteY45" fmla="*/ 1720331 h 3037223"/>
            <a:gd name="connsiteX46" fmla="*/ 126352 w 1759209"/>
            <a:gd name="connsiteY46" fmla="*/ 1778648 h 3037223"/>
            <a:gd name="connsiteX47" fmla="*/ 165229 w 1759209"/>
            <a:gd name="connsiteY47" fmla="*/ 1836964 h 3037223"/>
            <a:gd name="connsiteX48" fmla="*/ 194388 w 1759209"/>
            <a:gd name="connsiteY48" fmla="*/ 1895280 h 3037223"/>
            <a:gd name="connsiteX49" fmla="*/ 223546 w 1759209"/>
            <a:gd name="connsiteY49" fmla="*/ 1914719 h 3037223"/>
            <a:gd name="connsiteX50" fmla="*/ 262423 w 1759209"/>
            <a:gd name="connsiteY50" fmla="*/ 1973035 h 3037223"/>
            <a:gd name="connsiteX51" fmla="*/ 320740 w 1759209"/>
            <a:gd name="connsiteY51" fmla="*/ 2021632 h 3037223"/>
            <a:gd name="connsiteX52" fmla="*/ 359617 w 1759209"/>
            <a:gd name="connsiteY52" fmla="*/ 2060510 h 3037223"/>
            <a:gd name="connsiteX53" fmla="*/ 398495 w 1759209"/>
            <a:gd name="connsiteY53" fmla="*/ 2089668 h 3037223"/>
            <a:gd name="connsiteX54" fmla="*/ 427653 w 1759209"/>
            <a:gd name="connsiteY54" fmla="*/ 2118826 h 3037223"/>
            <a:gd name="connsiteX55" fmla="*/ 466530 w 1759209"/>
            <a:gd name="connsiteY55" fmla="*/ 2147984 h 3037223"/>
            <a:gd name="connsiteX56" fmla="*/ 495689 w 1759209"/>
            <a:gd name="connsiteY56" fmla="*/ 2177142 h 3037223"/>
            <a:gd name="connsiteX57" fmla="*/ 554005 w 1759209"/>
            <a:gd name="connsiteY57" fmla="*/ 2216020 h 3037223"/>
            <a:gd name="connsiteX58" fmla="*/ 592882 w 1759209"/>
            <a:gd name="connsiteY58" fmla="*/ 2245178 h 3037223"/>
            <a:gd name="connsiteX59" fmla="*/ 622041 w 1759209"/>
            <a:gd name="connsiteY59" fmla="*/ 2254898 h 3037223"/>
            <a:gd name="connsiteX60" fmla="*/ 719235 w 1759209"/>
            <a:gd name="connsiteY60" fmla="*/ 2322933 h 3037223"/>
            <a:gd name="connsiteX61" fmla="*/ 758112 w 1759209"/>
            <a:gd name="connsiteY61" fmla="*/ 2342372 h 3037223"/>
            <a:gd name="connsiteX62" fmla="*/ 826148 w 1759209"/>
            <a:gd name="connsiteY62" fmla="*/ 2390969 h 3037223"/>
            <a:gd name="connsiteX63" fmla="*/ 855306 w 1759209"/>
            <a:gd name="connsiteY63" fmla="*/ 2400688 h 3037223"/>
            <a:gd name="connsiteX64" fmla="*/ 913622 w 1759209"/>
            <a:gd name="connsiteY64" fmla="*/ 2449285 h 3037223"/>
            <a:gd name="connsiteX65" fmla="*/ 942780 w 1759209"/>
            <a:gd name="connsiteY65" fmla="*/ 2468724 h 3037223"/>
            <a:gd name="connsiteX66" fmla="*/ 971939 w 1759209"/>
            <a:gd name="connsiteY66" fmla="*/ 2497882 h 3037223"/>
            <a:gd name="connsiteX67" fmla="*/ 1030255 w 1759209"/>
            <a:gd name="connsiteY67" fmla="*/ 2536760 h 3037223"/>
            <a:gd name="connsiteX68" fmla="*/ 1059413 w 1759209"/>
            <a:gd name="connsiteY68" fmla="*/ 2556199 h 3037223"/>
            <a:gd name="connsiteX69" fmla="*/ 1098291 w 1759209"/>
            <a:gd name="connsiteY69" fmla="*/ 2595076 h 3037223"/>
            <a:gd name="connsiteX70" fmla="*/ 1176046 w 1759209"/>
            <a:gd name="connsiteY70" fmla="*/ 2643673 h 3037223"/>
            <a:gd name="connsiteX71" fmla="*/ 1205204 w 1759209"/>
            <a:gd name="connsiteY71" fmla="*/ 2672831 h 3037223"/>
            <a:gd name="connsiteX72" fmla="*/ 1273240 w 1759209"/>
            <a:gd name="connsiteY72" fmla="*/ 2711709 h 3037223"/>
            <a:gd name="connsiteX73" fmla="*/ 1321837 w 1759209"/>
            <a:gd name="connsiteY73" fmla="*/ 2750586 h 3037223"/>
            <a:gd name="connsiteX74" fmla="*/ 1360714 w 1759209"/>
            <a:gd name="connsiteY74" fmla="*/ 2779744 h 3037223"/>
            <a:gd name="connsiteX75" fmla="*/ 1399592 w 1759209"/>
            <a:gd name="connsiteY75" fmla="*/ 2799183 h 3037223"/>
            <a:gd name="connsiteX76" fmla="*/ 1438469 w 1759209"/>
            <a:gd name="connsiteY76" fmla="*/ 2838061 h 3037223"/>
            <a:gd name="connsiteX77" fmla="*/ 1467627 w 1759209"/>
            <a:gd name="connsiteY77" fmla="*/ 2847780 h 3037223"/>
            <a:gd name="connsiteX78" fmla="*/ 1535663 w 1759209"/>
            <a:gd name="connsiteY78" fmla="*/ 2896377 h 3037223"/>
            <a:gd name="connsiteX79" fmla="*/ 1593979 w 1759209"/>
            <a:gd name="connsiteY79" fmla="*/ 2944974 h 3037223"/>
            <a:gd name="connsiteX80" fmla="*/ 1681454 w 1759209"/>
            <a:gd name="connsiteY80" fmla="*/ 2993571 h 3037223"/>
            <a:gd name="connsiteX81" fmla="*/ 1739770 w 1759209"/>
            <a:gd name="connsiteY81" fmla="*/ 3032449 h 3037223"/>
            <a:gd name="connsiteX82" fmla="*/ 1759209 w 1759209"/>
            <a:gd name="connsiteY82" fmla="*/ 3003290 h 30372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</a:cxnLst>
          <a:rect l="l" t="t" r="r" b="b"/>
          <a:pathLst>
            <a:path w="1759209" h="3037223">
              <a:moveTo>
                <a:pt x="1671735" y="0"/>
              </a:moveTo>
              <a:cubicBezTo>
                <a:pt x="1668039" y="18479"/>
                <a:pt x="1662257" y="57833"/>
                <a:pt x="1652296" y="77755"/>
              </a:cubicBezTo>
              <a:cubicBezTo>
                <a:pt x="1647072" y="88203"/>
                <a:pt x="1639337" y="97194"/>
                <a:pt x="1632857" y="106913"/>
              </a:cubicBezTo>
              <a:cubicBezTo>
                <a:pt x="1629617" y="116632"/>
                <a:pt x="1630382" y="128827"/>
                <a:pt x="1623138" y="136071"/>
              </a:cubicBezTo>
              <a:cubicBezTo>
                <a:pt x="1606618" y="152591"/>
                <a:pt x="1564821" y="174949"/>
                <a:pt x="1564821" y="174949"/>
              </a:cubicBezTo>
              <a:cubicBezTo>
                <a:pt x="1558341" y="184668"/>
                <a:pt x="1554173" y="196415"/>
                <a:pt x="1545382" y="204107"/>
              </a:cubicBezTo>
              <a:cubicBezTo>
                <a:pt x="1463668" y="275606"/>
                <a:pt x="1515752" y="223782"/>
                <a:pt x="1457908" y="252704"/>
              </a:cubicBezTo>
              <a:cubicBezTo>
                <a:pt x="1447460" y="257928"/>
                <a:pt x="1439687" y="268041"/>
                <a:pt x="1428750" y="272142"/>
              </a:cubicBezTo>
              <a:cubicBezTo>
                <a:pt x="1413282" y="277942"/>
                <a:pt x="1396180" y="277855"/>
                <a:pt x="1380153" y="281862"/>
              </a:cubicBezTo>
              <a:cubicBezTo>
                <a:pt x="1370214" y="284347"/>
                <a:pt x="1360714" y="288341"/>
                <a:pt x="1350995" y="291581"/>
              </a:cubicBezTo>
              <a:cubicBezTo>
                <a:pt x="1291905" y="330975"/>
                <a:pt x="1354688" y="293841"/>
                <a:pt x="1282959" y="320739"/>
              </a:cubicBezTo>
              <a:cubicBezTo>
                <a:pt x="1227332" y="341599"/>
                <a:pt x="1263190" y="337831"/>
                <a:pt x="1214923" y="349898"/>
              </a:cubicBezTo>
              <a:cubicBezTo>
                <a:pt x="1159425" y="363773"/>
                <a:pt x="1177342" y="354368"/>
                <a:pt x="1127449" y="369336"/>
              </a:cubicBezTo>
              <a:cubicBezTo>
                <a:pt x="1107823" y="375224"/>
                <a:pt x="1088571" y="382295"/>
                <a:pt x="1069132" y="388775"/>
              </a:cubicBezTo>
              <a:lnTo>
                <a:pt x="1010816" y="408214"/>
              </a:lnTo>
              <a:cubicBezTo>
                <a:pt x="1001097" y="411454"/>
                <a:pt x="991597" y="415448"/>
                <a:pt x="981658" y="417933"/>
              </a:cubicBezTo>
              <a:cubicBezTo>
                <a:pt x="860080" y="448329"/>
                <a:pt x="1011257" y="409477"/>
                <a:pt x="913622" y="437372"/>
              </a:cubicBezTo>
              <a:cubicBezTo>
                <a:pt x="900778" y="441042"/>
                <a:pt x="887704" y="443851"/>
                <a:pt x="874745" y="447091"/>
              </a:cubicBezTo>
              <a:cubicBezTo>
                <a:pt x="865026" y="453571"/>
                <a:pt x="856035" y="461306"/>
                <a:pt x="845587" y="466530"/>
              </a:cubicBezTo>
              <a:cubicBezTo>
                <a:pt x="836423" y="471112"/>
                <a:pt x="825845" y="472214"/>
                <a:pt x="816428" y="476250"/>
              </a:cubicBezTo>
              <a:cubicBezTo>
                <a:pt x="796853" y="484639"/>
                <a:pt x="765620" y="500771"/>
                <a:pt x="748393" y="515127"/>
              </a:cubicBezTo>
              <a:cubicBezTo>
                <a:pt x="737834" y="523927"/>
                <a:pt x="729794" y="535486"/>
                <a:pt x="719235" y="544285"/>
              </a:cubicBezTo>
              <a:cubicBezTo>
                <a:pt x="686122" y="571879"/>
                <a:pt x="686214" y="557867"/>
                <a:pt x="651199" y="592882"/>
              </a:cubicBezTo>
              <a:cubicBezTo>
                <a:pt x="560490" y="683593"/>
                <a:pt x="686832" y="583167"/>
                <a:pt x="583163" y="660918"/>
              </a:cubicBezTo>
              <a:cubicBezTo>
                <a:pt x="576683" y="673877"/>
                <a:pt x="571178" y="687371"/>
                <a:pt x="563724" y="699795"/>
              </a:cubicBezTo>
              <a:cubicBezTo>
                <a:pt x="551704" y="719828"/>
                <a:pt x="537806" y="738673"/>
                <a:pt x="524847" y="758112"/>
              </a:cubicBezTo>
              <a:lnTo>
                <a:pt x="485969" y="816428"/>
              </a:lnTo>
              <a:lnTo>
                <a:pt x="447092" y="874744"/>
              </a:lnTo>
              <a:cubicBezTo>
                <a:pt x="440612" y="894183"/>
                <a:pt x="432623" y="913182"/>
                <a:pt x="427653" y="933061"/>
              </a:cubicBezTo>
              <a:cubicBezTo>
                <a:pt x="424413" y="946020"/>
                <a:pt x="426730" y="961885"/>
                <a:pt x="417934" y="971938"/>
              </a:cubicBezTo>
              <a:cubicBezTo>
                <a:pt x="402549" y="989520"/>
                <a:pt x="359617" y="1010816"/>
                <a:pt x="359617" y="1010816"/>
              </a:cubicBezTo>
              <a:cubicBezTo>
                <a:pt x="340503" y="1039486"/>
                <a:pt x="339083" y="1045746"/>
                <a:pt x="311020" y="1069132"/>
              </a:cubicBezTo>
              <a:cubicBezTo>
                <a:pt x="302046" y="1076610"/>
                <a:pt x="290836" y="1081093"/>
                <a:pt x="281862" y="1088571"/>
              </a:cubicBezTo>
              <a:cubicBezTo>
                <a:pt x="271303" y="1097371"/>
                <a:pt x="263554" y="1109290"/>
                <a:pt x="252704" y="1117729"/>
              </a:cubicBezTo>
              <a:cubicBezTo>
                <a:pt x="210477" y="1150573"/>
                <a:pt x="197830" y="1154886"/>
                <a:pt x="155510" y="1176045"/>
              </a:cubicBezTo>
              <a:cubicBezTo>
                <a:pt x="119870" y="1229505"/>
                <a:pt x="155512" y="1184143"/>
                <a:pt x="106913" y="1224642"/>
              </a:cubicBezTo>
              <a:cubicBezTo>
                <a:pt x="78852" y="1248027"/>
                <a:pt x="77428" y="1254291"/>
                <a:pt x="58316" y="1282959"/>
              </a:cubicBezTo>
              <a:cubicBezTo>
                <a:pt x="55076" y="1292678"/>
                <a:pt x="53179" y="1302954"/>
                <a:pt x="48597" y="1312117"/>
              </a:cubicBezTo>
              <a:cubicBezTo>
                <a:pt x="43373" y="1322565"/>
                <a:pt x="33902" y="1330601"/>
                <a:pt x="29158" y="1341275"/>
              </a:cubicBezTo>
              <a:cubicBezTo>
                <a:pt x="20836" y="1359999"/>
                <a:pt x="16199" y="1380152"/>
                <a:pt x="9719" y="1399591"/>
              </a:cubicBezTo>
              <a:lnTo>
                <a:pt x="0" y="1428750"/>
              </a:lnTo>
              <a:cubicBezTo>
                <a:pt x="3240" y="1454668"/>
                <a:pt x="6267" y="1480614"/>
                <a:pt x="9719" y="1506505"/>
              </a:cubicBezTo>
              <a:cubicBezTo>
                <a:pt x="12974" y="1530919"/>
                <a:pt x="15734" y="1576851"/>
                <a:pt x="29158" y="1603699"/>
              </a:cubicBezTo>
              <a:cubicBezTo>
                <a:pt x="34382" y="1614147"/>
                <a:pt x="42117" y="1623138"/>
                <a:pt x="48597" y="1632857"/>
              </a:cubicBezTo>
              <a:cubicBezTo>
                <a:pt x="73026" y="1706146"/>
                <a:pt x="40073" y="1615808"/>
                <a:pt x="77755" y="1691173"/>
              </a:cubicBezTo>
              <a:cubicBezTo>
                <a:pt x="82337" y="1700336"/>
                <a:pt x="82499" y="1711375"/>
                <a:pt x="87474" y="1720331"/>
              </a:cubicBezTo>
              <a:cubicBezTo>
                <a:pt x="98820" y="1740754"/>
                <a:pt x="113393" y="1759209"/>
                <a:pt x="126352" y="1778648"/>
              </a:cubicBezTo>
              <a:lnTo>
                <a:pt x="165229" y="1836964"/>
              </a:lnTo>
              <a:cubicBezTo>
                <a:pt x="173134" y="1860679"/>
                <a:pt x="175547" y="1876439"/>
                <a:pt x="194388" y="1895280"/>
              </a:cubicBezTo>
              <a:cubicBezTo>
                <a:pt x="202648" y="1903540"/>
                <a:pt x="213827" y="1908239"/>
                <a:pt x="223546" y="1914719"/>
              </a:cubicBezTo>
              <a:cubicBezTo>
                <a:pt x="236505" y="1934158"/>
                <a:pt x="245903" y="1956515"/>
                <a:pt x="262423" y="1973035"/>
              </a:cubicBezTo>
              <a:cubicBezTo>
                <a:pt x="363540" y="2074152"/>
                <a:pt x="226009" y="1940434"/>
                <a:pt x="320740" y="2021632"/>
              </a:cubicBezTo>
              <a:cubicBezTo>
                <a:pt x="334655" y="2033559"/>
                <a:pt x="345825" y="2048442"/>
                <a:pt x="359617" y="2060510"/>
              </a:cubicBezTo>
              <a:cubicBezTo>
                <a:pt x="371808" y="2071177"/>
                <a:pt x="386196" y="2079126"/>
                <a:pt x="398495" y="2089668"/>
              </a:cubicBezTo>
              <a:cubicBezTo>
                <a:pt x="408931" y="2098613"/>
                <a:pt x="417217" y="2109881"/>
                <a:pt x="427653" y="2118826"/>
              </a:cubicBezTo>
              <a:cubicBezTo>
                <a:pt x="439952" y="2129368"/>
                <a:pt x="454231" y="2137442"/>
                <a:pt x="466530" y="2147984"/>
              </a:cubicBezTo>
              <a:cubicBezTo>
                <a:pt x="476966" y="2156929"/>
                <a:pt x="484839" y="2168703"/>
                <a:pt x="495689" y="2177142"/>
              </a:cubicBezTo>
              <a:cubicBezTo>
                <a:pt x="514130" y="2191485"/>
                <a:pt x="535315" y="2202002"/>
                <a:pt x="554005" y="2216020"/>
              </a:cubicBezTo>
              <a:cubicBezTo>
                <a:pt x="566964" y="2225739"/>
                <a:pt x="578818" y="2237141"/>
                <a:pt x="592882" y="2245178"/>
              </a:cubicBezTo>
              <a:cubicBezTo>
                <a:pt x="601778" y="2250261"/>
                <a:pt x="613085" y="2249922"/>
                <a:pt x="622041" y="2254898"/>
              </a:cubicBezTo>
              <a:cubicBezTo>
                <a:pt x="728392" y="2313982"/>
                <a:pt x="637706" y="2271977"/>
                <a:pt x="719235" y="2322933"/>
              </a:cubicBezTo>
              <a:cubicBezTo>
                <a:pt x="731521" y="2330612"/>
                <a:pt x="745826" y="2334693"/>
                <a:pt x="758112" y="2342372"/>
              </a:cubicBezTo>
              <a:cubicBezTo>
                <a:pt x="775712" y="2353372"/>
                <a:pt x="805594" y="2380692"/>
                <a:pt x="826148" y="2390969"/>
              </a:cubicBezTo>
              <a:cubicBezTo>
                <a:pt x="835311" y="2395551"/>
                <a:pt x="845587" y="2397448"/>
                <a:pt x="855306" y="2400688"/>
              </a:cubicBezTo>
              <a:cubicBezTo>
                <a:pt x="927700" y="2448951"/>
                <a:pt x="838786" y="2386921"/>
                <a:pt x="913622" y="2449285"/>
              </a:cubicBezTo>
              <a:cubicBezTo>
                <a:pt x="922596" y="2456763"/>
                <a:pt x="933806" y="2461246"/>
                <a:pt x="942780" y="2468724"/>
              </a:cubicBezTo>
              <a:cubicBezTo>
                <a:pt x="953340" y="2477524"/>
                <a:pt x="961089" y="2489443"/>
                <a:pt x="971939" y="2497882"/>
              </a:cubicBezTo>
              <a:cubicBezTo>
                <a:pt x="990380" y="2512225"/>
                <a:pt x="1010816" y="2523801"/>
                <a:pt x="1030255" y="2536760"/>
              </a:cubicBezTo>
              <a:cubicBezTo>
                <a:pt x="1039974" y="2543240"/>
                <a:pt x="1051153" y="2547939"/>
                <a:pt x="1059413" y="2556199"/>
              </a:cubicBezTo>
              <a:cubicBezTo>
                <a:pt x="1072372" y="2569158"/>
                <a:pt x="1083824" y="2583824"/>
                <a:pt x="1098291" y="2595076"/>
              </a:cubicBezTo>
              <a:cubicBezTo>
                <a:pt x="1126753" y="2617213"/>
                <a:pt x="1149814" y="2621813"/>
                <a:pt x="1176046" y="2643673"/>
              </a:cubicBezTo>
              <a:cubicBezTo>
                <a:pt x="1186605" y="2652473"/>
                <a:pt x="1194645" y="2664031"/>
                <a:pt x="1205204" y="2672831"/>
              </a:cubicBezTo>
              <a:cubicBezTo>
                <a:pt x="1225812" y="2690004"/>
                <a:pt x="1249472" y="2699825"/>
                <a:pt x="1273240" y="2711709"/>
              </a:cubicBezTo>
              <a:cubicBezTo>
                <a:pt x="1310125" y="2767038"/>
                <a:pt x="1271278" y="2721696"/>
                <a:pt x="1321837" y="2750586"/>
              </a:cubicBezTo>
              <a:cubicBezTo>
                <a:pt x="1335902" y="2758623"/>
                <a:pt x="1346977" y="2771159"/>
                <a:pt x="1360714" y="2779744"/>
              </a:cubicBezTo>
              <a:cubicBezTo>
                <a:pt x="1373001" y="2787423"/>
                <a:pt x="1386633" y="2792703"/>
                <a:pt x="1399592" y="2799183"/>
              </a:cubicBezTo>
              <a:cubicBezTo>
                <a:pt x="1412551" y="2812142"/>
                <a:pt x="1423556" y="2827409"/>
                <a:pt x="1438469" y="2838061"/>
              </a:cubicBezTo>
              <a:cubicBezTo>
                <a:pt x="1446806" y="2844016"/>
                <a:pt x="1459103" y="2842097"/>
                <a:pt x="1467627" y="2847780"/>
              </a:cubicBezTo>
              <a:cubicBezTo>
                <a:pt x="1585850" y="2926593"/>
                <a:pt x="1401411" y="2829249"/>
                <a:pt x="1535663" y="2896377"/>
              </a:cubicBezTo>
              <a:cubicBezTo>
                <a:pt x="1567557" y="2944218"/>
                <a:pt x="1539174" y="2912090"/>
                <a:pt x="1593979" y="2944974"/>
              </a:cubicBezTo>
              <a:cubicBezTo>
                <a:pt x="1677528" y="2995104"/>
                <a:pt x="1622805" y="2974022"/>
                <a:pt x="1681454" y="2993571"/>
              </a:cubicBezTo>
              <a:cubicBezTo>
                <a:pt x="1700893" y="3006530"/>
                <a:pt x="1726811" y="3051888"/>
                <a:pt x="1739770" y="3032449"/>
              </a:cubicBezTo>
              <a:lnTo>
                <a:pt x="1759209" y="3003290"/>
              </a:lnTo>
            </a:path>
          </a:pathLst>
        </a:cu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13049</xdr:colOff>
      <xdr:row>3</xdr:row>
      <xdr:rowOff>26096</xdr:rowOff>
    </xdr:from>
    <xdr:to>
      <xdr:col>64</xdr:col>
      <xdr:colOff>456680</xdr:colOff>
      <xdr:row>11</xdr:row>
      <xdr:rowOff>0</xdr:rowOff>
    </xdr:to>
    <xdr:sp macro="" textlink="">
      <xdr:nvSpPr>
        <xdr:cNvPr id="12" name="Freeform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/>
      </xdr:nvSpPr>
      <xdr:spPr>
        <a:xfrm>
          <a:off x="37598699" y="702371"/>
          <a:ext cx="1053231" cy="1269304"/>
        </a:xfrm>
        <a:custGeom>
          <a:avLst/>
          <a:gdLst>
            <a:gd name="connsiteX0" fmla="*/ 0 w 1552705"/>
            <a:gd name="connsiteY0" fmla="*/ 809259 h 809259"/>
            <a:gd name="connsiteX1" fmla="*/ 91336 w 1552705"/>
            <a:gd name="connsiteY1" fmla="*/ 665731 h 809259"/>
            <a:gd name="connsiteX2" fmla="*/ 130479 w 1552705"/>
            <a:gd name="connsiteY2" fmla="*/ 639635 h 809259"/>
            <a:gd name="connsiteX3" fmla="*/ 208767 w 1552705"/>
            <a:gd name="connsiteY3" fmla="*/ 587444 h 809259"/>
            <a:gd name="connsiteX4" fmla="*/ 247911 w 1552705"/>
            <a:gd name="connsiteY4" fmla="*/ 548300 h 809259"/>
            <a:gd name="connsiteX5" fmla="*/ 326199 w 1552705"/>
            <a:gd name="connsiteY5" fmla="*/ 535252 h 809259"/>
            <a:gd name="connsiteX6" fmla="*/ 482774 w 1552705"/>
            <a:gd name="connsiteY6" fmla="*/ 522204 h 809259"/>
            <a:gd name="connsiteX7" fmla="*/ 561062 w 1552705"/>
            <a:gd name="connsiteY7" fmla="*/ 496108 h 809259"/>
            <a:gd name="connsiteX8" fmla="*/ 600205 w 1552705"/>
            <a:gd name="connsiteY8" fmla="*/ 470012 h 809259"/>
            <a:gd name="connsiteX9" fmla="*/ 639349 w 1552705"/>
            <a:gd name="connsiteY9" fmla="*/ 456964 h 809259"/>
            <a:gd name="connsiteX10" fmla="*/ 717637 w 1552705"/>
            <a:gd name="connsiteY10" fmla="*/ 404772 h 809259"/>
            <a:gd name="connsiteX11" fmla="*/ 756781 w 1552705"/>
            <a:gd name="connsiteY11" fmla="*/ 378677 h 809259"/>
            <a:gd name="connsiteX12" fmla="*/ 795925 w 1552705"/>
            <a:gd name="connsiteY12" fmla="*/ 352581 h 809259"/>
            <a:gd name="connsiteX13" fmla="*/ 822021 w 1552705"/>
            <a:gd name="connsiteY13" fmla="*/ 313437 h 809259"/>
            <a:gd name="connsiteX14" fmla="*/ 861164 w 1552705"/>
            <a:gd name="connsiteY14" fmla="*/ 287341 h 809259"/>
            <a:gd name="connsiteX15" fmla="*/ 952500 w 1552705"/>
            <a:gd name="connsiteY15" fmla="*/ 182957 h 809259"/>
            <a:gd name="connsiteX16" fmla="*/ 1004692 w 1552705"/>
            <a:gd name="connsiteY16" fmla="*/ 130766 h 809259"/>
            <a:gd name="connsiteX17" fmla="*/ 1043836 w 1552705"/>
            <a:gd name="connsiteY17" fmla="*/ 91622 h 809259"/>
            <a:gd name="connsiteX18" fmla="*/ 1122123 w 1552705"/>
            <a:gd name="connsiteY18" fmla="*/ 39430 h 809259"/>
            <a:gd name="connsiteX19" fmla="*/ 1500514 w 1552705"/>
            <a:gd name="connsiteY19" fmla="*/ 286 h 809259"/>
            <a:gd name="connsiteX20" fmla="*/ 1552705 w 1552705"/>
            <a:gd name="connsiteY20" fmla="*/ 286 h 8092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552705" h="809259">
              <a:moveTo>
                <a:pt x="0" y="809259"/>
              </a:moveTo>
              <a:cubicBezTo>
                <a:pt x="10632" y="791539"/>
                <a:pt x="80293" y="673093"/>
                <a:pt x="91336" y="665731"/>
              </a:cubicBezTo>
              <a:cubicBezTo>
                <a:pt x="104384" y="657032"/>
                <a:pt x="118432" y="649674"/>
                <a:pt x="130479" y="639635"/>
              </a:cubicBezTo>
              <a:cubicBezTo>
                <a:pt x="195636" y="585338"/>
                <a:pt x="139977" y="610374"/>
                <a:pt x="208767" y="587444"/>
              </a:cubicBezTo>
              <a:cubicBezTo>
                <a:pt x="221815" y="574396"/>
                <a:pt x="231049" y="555794"/>
                <a:pt x="247911" y="548300"/>
              </a:cubicBezTo>
              <a:cubicBezTo>
                <a:pt x="272087" y="537555"/>
                <a:pt x="299905" y="538174"/>
                <a:pt x="326199" y="535252"/>
              </a:cubicBezTo>
              <a:cubicBezTo>
                <a:pt x="378251" y="529468"/>
                <a:pt x="430582" y="526553"/>
                <a:pt x="482774" y="522204"/>
              </a:cubicBezTo>
              <a:cubicBezTo>
                <a:pt x="508870" y="513505"/>
                <a:pt x="538174" y="511367"/>
                <a:pt x="561062" y="496108"/>
              </a:cubicBezTo>
              <a:cubicBezTo>
                <a:pt x="574110" y="487409"/>
                <a:pt x="586179" y="477025"/>
                <a:pt x="600205" y="470012"/>
              </a:cubicBezTo>
              <a:cubicBezTo>
                <a:pt x="612507" y="463861"/>
                <a:pt x="627326" y="463643"/>
                <a:pt x="639349" y="456964"/>
              </a:cubicBezTo>
              <a:cubicBezTo>
                <a:pt x="666766" y="441733"/>
                <a:pt x="691541" y="422169"/>
                <a:pt x="717637" y="404772"/>
              </a:cubicBezTo>
              <a:lnTo>
                <a:pt x="756781" y="378677"/>
              </a:lnTo>
              <a:lnTo>
                <a:pt x="795925" y="352581"/>
              </a:lnTo>
              <a:cubicBezTo>
                <a:pt x="804624" y="339533"/>
                <a:pt x="810932" y="324526"/>
                <a:pt x="822021" y="313437"/>
              </a:cubicBezTo>
              <a:cubicBezTo>
                <a:pt x="833109" y="302348"/>
                <a:pt x="850838" y="299143"/>
                <a:pt x="861164" y="287341"/>
              </a:cubicBezTo>
              <a:cubicBezTo>
                <a:pt x="967720" y="165562"/>
                <a:pt x="864427" y="241672"/>
                <a:pt x="952500" y="182957"/>
              </a:cubicBezTo>
              <a:cubicBezTo>
                <a:pt x="977353" y="108399"/>
                <a:pt x="945044" y="170531"/>
                <a:pt x="1004692" y="130766"/>
              </a:cubicBezTo>
              <a:cubicBezTo>
                <a:pt x="1020046" y="120530"/>
                <a:pt x="1029270" y="102951"/>
                <a:pt x="1043836" y="91622"/>
              </a:cubicBezTo>
              <a:cubicBezTo>
                <a:pt x="1068593" y="72367"/>
                <a:pt x="1092369" y="49348"/>
                <a:pt x="1122123" y="39430"/>
              </a:cubicBezTo>
              <a:cubicBezTo>
                <a:pt x="1293445" y="-17677"/>
                <a:pt x="1180051" y="12155"/>
                <a:pt x="1500514" y="286"/>
              </a:cubicBezTo>
              <a:cubicBezTo>
                <a:pt x="1517899" y="-358"/>
                <a:pt x="1535308" y="286"/>
                <a:pt x="1552705" y="286"/>
              </a:cubicBezTo>
            </a:path>
          </a:pathLst>
        </a:cu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85</xdr:col>
      <xdr:colOff>391439</xdr:colOff>
      <xdr:row>46</xdr:row>
      <xdr:rowOff>76200</xdr:rowOff>
    </xdr:from>
    <xdr:to>
      <xdr:col>86</xdr:col>
      <xdr:colOff>190500</xdr:colOff>
      <xdr:row>59</xdr:row>
      <xdr:rowOff>123825</xdr:rowOff>
    </xdr:to>
    <xdr:sp macro="" textlink="">
      <xdr:nvSpPr>
        <xdr:cNvPr id="13" name="Freeform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/>
      </xdr:nvSpPr>
      <xdr:spPr>
        <a:xfrm>
          <a:off x="51388289" y="7734300"/>
          <a:ext cx="408661" cy="2152650"/>
        </a:xfrm>
        <a:custGeom>
          <a:avLst/>
          <a:gdLst>
            <a:gd name="connsiteX0" fmla="*/ 991644 w 1852808"/>
            <a:gd name="connsiteY0" fmla="*/ 0 h 6589213"/>
            <a:gd name="connsiteX1" fmla="*/ 1017740 w 1852808"/>
            <a:gd name="connsiteY1" fmla="*/ 65240 h 6589213"/>
            <a:gd name="connsiteX2" fmla="*/ 1004692 w 1852808"/>
            <a:gd name="connsiteY2" fmla="*/ 221815 h 6589213"/>
            <a:gd name="connsiteX3" fmla="*/ 926404 w 1852808"/>
            <a:gd name="connsiteY3" fmla="*/ 378391 h 6589213"/>
            <a:gd name="connsiteX4" fmla="*/ 887260 w 1852808"/>
            <a:gd name="connsiteY4" fmla="*/ 430582 h 6589213"/>
            <a:gd name="connsiteX5" fmla="*/ 848116 w 1852808"/>
            <a:gd name="connsiteY5" fmla="*/ 469726 h 6589213"/>
            <a:gd name="connsiteX6" fmla="*/ 822021 w 1852808"/>
            <a:gd name="connsiteY6" fmla="*/ 508870 h 6589213"/>
            <a:gd name="connsiteX7" fmla="*/ 743733 w 1852808"/>
            <a:gd name="connsiteY7" fmla="*/ 587158 h 6589213"/>
            <a:gd name="connsiteX8" fmla="*/ 704589 w 1852808"/>
            <a:gd name="connsiteY8" fmla="*/ 639350 h 6589213"/>
            <a:gd name="connsiteX9" fmla="*/ 626301 w 1852808"/>
            <a:gd name="connsiteY9" fmla="*/ 691541 h 6589213"/>
            <a:gd name="connsiteX10" fmla="*/ 508870 w 1852808"/>
            <a:gd name="connsiteY10" fmla="*/ 795925 h 6589213"/>
            <a:gd name="connsiteX11" fmla="*/ 482774 w 1852808"/>
            <a:gd name="connsiteY11" fmla="*/ 835069 h 6589213"/>
            <a:gd name="connsiteX12" fmla="*/ 443630 w 1852808"/>
            <a:gd name="connsiteY12" fmla="*/ 861165 h 6589213"/>
            <a:gd name="connsiteX13" fmla="*/ 352294 w 1852808"/>
            <a:gd name="connsiteY13" fmla="*/ 965548 h 6589213"/>
            <a:gd name="connsiteX14" fmla="*/ 313151 w 1852808"/>
            <a:gd name="connsiteY14" fmla="*/ 1043836 h 6589213"/>
            <a:gd name="connsiteX15" fmla="*/ 300103 w 1852808"/>
            <a:gd name="connsiteY15" fmla="*/ 1082980 h 6589213"/>
            <a:gd name="connsiteX16" fmla="*/ 260959 w 1852808"/>
            <a:gd name="connsiteY16" fmla="*/ 1109076 h 6589213"/>
            <a:gd name="connsiteX17" fmla="*/ 234863 w 1852808"/>
            <a:gd name="connsiteY17" fmla="*/ 1161267 h 6589213"/>
            <a:gd name="connsiteX18" fmla="*/ 221815 w 1852808"/>
            <a:gd name="connsiteY18" fmla="*/ 1200411 h 6589213"/>
            <a:gd name="connsiteX19" fmla="*/ 195719 w 1852808"/>
            <a:gd name="connsiteY19" fmla="*/ 1239555 h 6589213"/>
            <a:gd name="connsiteX20" fmla="*/ 156575 w 1852808"/>
            <a:gd name="connsiteY20" fmla="*/ 1330891 h 6589213"/>
            <a:gd name="connsiteX21" fmla="*/ 117431 w 1852808"/>
            <a:gd name="connsiteY21" fmla="*/ 1409178 h 6589213"/>
            <a:gd name="connsiteX22" fmla="*/ 91336 w 1852808"/>
            <a:gd name="connsiteY22" fmla="*/ 1552706 h 6589213"/>
            <a:gd name="connsiteX23" fmla="*/ 78288 w 1852808"/>
            <a:gd name="connsiteY23" fmla="*/ 1591850 h 6589213"/>
            <a:gd name="connsiteX24" fmla="*/ 39144 w 1852808"/>
            <a:gd name="connsiteY24" fmla="*/ 1813665 h 6589213"/>
            <a:gd name="connsiteX25" fmla="*/ 26096 w 1852808"/>
            <a:gd name="connsiteY25" fmla="*/ 1865856 h 6589213"/>
            <a:gd name="connsiteX26" fmla="*/ 13048 w 1852808"/>
            <a:gd name="connsiteY26" fmla="*/ 1905000 h 6589213"/>
            <a:gd name="connsiteX27" fmla="*/ 0 w 1852808"/>
            <a:gd name="connsiteY27" fmla="*/ 1970240 h 6589213"/>
            <a:gd name="connsiteX28" fmla="*/ 13048 w 1852808"/>
            <a:gd name="connsiteY28" fmla="*/ 2413870 h 6589213"/>
            <a:gd name="connsiteX29" fmla="*/ 39144 w 1852808"/>
            <a:gd name="connsiteY29" fmla="*/ 2505206 h 6589213"/>
            <a:gd name="connsiteX30" fmla="*/ 65240 w 1852808"/>
            <a:gd name="connsiteY30" fmla="*/ 2622637 h 6589213"/>
            <a:gd name="connsiteX31" fmla="*/ 117431 w 1852808"/>
            <a:gd name="connsiteY31" fmla="*/ 2713973 h 6589213"/>
            <a:gd name="connsiteX32" fmla="*/ 156575 w 1852808"/>
            <a:gd name="connsiteY32" fmla="*/ 2805308 h 6589213"/>
            <a:gd name="connsiteX33" fmla="*/ 208767 w 1852808"/>
            <a:gd name="connsiteY33" fmla="*/ 2948836 h 6589213"/>
            <a:gd name="connsiteX34" fmla="*/ 234863 w 1852808"/>
            <a:gd name="connsiteY34" fmla="*/ 3066267 h 6589213"/>
            <a:gd name="connsiteX35" fmla="*/ 260959 w 1852808"/>
            <a:gd name="connsiteY35" fmla="*/ 3105411 h 6589213"/>
            <a:gd name="connsiteX36" fmla="*/ 313151 w 1852808"/>
            <a:gd name="connsiteY36" fmla="*/ 3248939 h 6589213"/>
            <a:gd name="connsiteX37" fmla="*/ 339247 w 1852808"/>
            <a:gd name="connsiteY37" fmla="*/ 3327226 h 6589213"/>
            <a:gd name="connsiteX38" fmla="*/ 352294 w 1852808"/>
            <a:gd name="connsiteY38" fmla="*/ 3379418 h 6589213"/>
            <a:gd name="connsiteX39" fmla="*/ 404486 w 1852808"/>
            <a:gd name="connsiteY39" fmla="*/ 3470754 h 6589213"/>
            <a:gd name="connsiteX40" fmla="*/ 417534 w 1852808"/>
            <a:gd name="connsiteY40" fmla="*/ 3509897 h 6589213"/>
            <a:gd name="connsiteX41" fmla="*/ 456678 w 1852808"/>
            <a:gd name="connsiteY41" fmla="*/ 3601233 h 6589213"/>
            <a:gd name="connsiteX42" fmla="*/ 469726 w 1852808"/>
            <a:gd name="connsiteY42" fmla="*/ 3653425 h 6589213"/>
            <a:gd name="connsiteX43" fmla="*/ 495822 w 1852808"/>
            <a:gd name="connsiteY43" fmla="*/ 3692569 h 6589213"/>
            <a:gd name="connsiteX44" fmla="*/ 508870 w 1852808"/>
            <a:gd name="connsiteY44" fmla="*/ 3731713 h 6589213"/>
            <a:gd name="connsiteX45" fmla="*/ 587158 w 1852808"/>
            <a:gd name="connsiteY45" fmla="*/ 3875240 h 6589213"/>
            <a:gd name="connsiteX46" fmla="*/ 613253 w 1852808"/>
            <a:gd name="connsiteY46" fmla="*/ 3914384 h 6589213"/>
            <a:gd name="connsiteX47" fmla="*/ 639349 w 1852808"/>
            <a:gd name="connsiteY47" fmla="*/ 3966576 h 6589213"/>
            <a:gd name="connsiteX48" fmla="*/ 691541 w 1852808"/>
            <a:gd name="connsiteY48" fmla="*/ 4044863 h 6589213"/>
            <a:gd name="connsiteX49" fmla="*/ 730685 w 1852808"/>
            <a:gd name="connsiteY49" fmla="*/ 4097055 h 6589213"/>
            <a:gd name="connsiteX50" fmla="*/ 756781 w 1852808"/>
            <a:gd name="connsiteY50" fmla="*/ 4149247 h 6589213"/>
            <a:gd name="connsiteX51" fmla="*/ 782877 w 1852808"/>
            <a:gd name="connsiteY51" fmla="*/ 4188391 h 6589213"/>
            <a:gd name="connsiteX52" fmla="*/ 808973 w 1852808"/>
            <a:gd name="connsiteY52" fmla="*/ 4240582 h 6589213"/>
            <a:gd name="connsiteX53" fmla="*/ 848116 w 1852808"/>
            <a:gd name="connsiteY53" fmla="*/ 4279726 h 6589213"/>
            <a:gd name="connsiteX54" fmla="*/ 887260 w 1852808"/>
            <a:gd name="connsiteY54" fmla="*/ 4331918 h 6589213"/>
            <a:gd name="connsiteX55" fmla="*/ 952500 w 1852808"/>
            <a:gd name="connsiteY55" fmla="*/ 4423254 h 6589213"/>
            <a:gd name="connsiteX56" fmla="*/ 978596 w 1852808"/>
            <a:gd name="connsiteY56" fmla="*/ 4475445 h 6589213"/>
            <a:gd name="connsiteX57" fmla="*/ 1030788 w 1852808"/>
            <a:gd name="connsiteY57" fmla="*/ 4540685 h 6589213"/>
            <a:gd name="connsiteX58" fmla="*/ 1096027 w 1852808"/>
            <a:gd name="connsiteY58" fmla="*/ 4658117 h 6589213"/>
            <a:gd name="connsiteX59" fmla="*/ 1135171 w 1852808"/>
            <a:gd name="connsiteY59" fmla="*/ 4697260 h 6589213"/>
            <a:gd name="connsiteX60" fmla="*/ 1187363 w 1852808"/>
            <a:gd name="connsiteY60" fmla="*/ 4775548 h 6589213"/>
            <a:gd name="connsiteX61" fmla="*/ 1239555 w 1852808"/>
            <a:gd name="connsiteY61" fmla="*/ 4853836 h 6589213"/>
            <a:gd name="connsiteX62" fmla="*/ 1265651 w 1852808"/>
            <a:gd name="connsiteY62" fmla="*/ 4892980 h 6589213"/>
            <a:gd name="connsiteX63" fmla="*/ 1304794 w 1852808"/>
            <a:gd name="connsiteY63" fmla="*/ 4932123 h 6589213"/>
            <a:gd name="connsiteX64" fmla="*/ 1343938 w 1852808"/>
            <a:gd name="connsiteY64" fmla="*/ 4997363 h 6589213"/>
            <a:gd name="connsiteX65" fmla="*/ 1370034 w 1852808"/>
            <a:gd name="connsiteY65" fmla="*/ 5036507 h 6589213"/>
            <a:gd name="connsiteX66" fmla="*/ 1435274 w 1852808"/>
            <a:gd name="connsiteY66" fmla="*/ 5127843 h 6589213"/>
            <a:gd name="connsiteX67" fmla="*/ 1461370 w 1852808"/>
            <a:gd name="connsiteY67" fmla="*/ 5180034 h 6589213"/>
            <a:gd name="connsiteX68" fmla="*/ 1500514 w 1852808"/>
            <a:gd name="connsiteY68" fmla="*/ 5219178 h 6589213"/>
            <a:gd name="connsiteX69" fmla="*/ 1552705 w 1852808"/>
            <a:gd name="connsiteY69" fmla="*/ 5323562 h 6589213"/>
            <a:gd name="connsiteX70" fmla="*/ 1604897 w 1852808"/>
            <a:gd name="connsiteY70" fmla="*/ 5401850 h 6589213"/>
            <a:gd name="connsiteX71" fmla="*/ 1630993 w 1852808"/>
            <a:gd name="connsiteY71" fmla="*/ 5440993 h 6589213"/>
            <a:gd name="connsiteX72" fmla="*/ 1657089 w 1852808"/>
            <a:gd name="connsiteY72" fmla="*/ 5480137 h 6589213"/>
            <a:gd name="connsiteX73" fmla="*/ 1696233 w 1852808"/>
            <a:gd name="connsiteY73" fmla="*/ 5493185 h 6589213"/>
            <a:gd name="connsiteX74" fmla="*/ 1748425 w 1852808"/>
            <a:gd name="connsiteY74" fmla="*/ 5571473 h 6589213"/>
            <a:gd name="connsiteX75" fmla="*/ 1761473 w 1852808"/>
            <a:gd name="connsiteY75" fmla="*/ 5610617 h 6589213"/>
            <a:gd name="connsiteX76" fmla="*/ 1787568 w 1852808"/>
            <a:gd name="connsiteY76" fmla="*/ 5701952 h 6589213"/>
            <a:gd name="connsiteX77" fmla="*/ 1800616 w 1852808"/>
            <a:gd name="connsiteY77" fmla="*/ 6419589 h 6589213"/>
            <a:gd name="connsiteX78" fmla="*/ 1813664 w 1852808"/>
            <a:gd name="connsiteY78" fmla="*/ 6458733 h 6589213"/>
            <a:gd name="connsiteX79" fmla="*/ 1826712 w 1852808"/>
            <a:gd name="connsiteY79" fmla="*/ 6510925 h 6589213"/>
            <a:gd name="connsiteX80" fmla="*/ 1852808 w 1852808"/>
            <a:gd name="connsiteY80" fmla="*/ 6589213 h 65892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</a:cxnLst>
          <a:rect l="l" t="t" r="r" b="b"/>
          <a:pathLst>
            <a:path w="1852808" h="6589213">
              <a:moveTo>
                <a:pt x="991644" y="0"/>
              </a:moveTo>
              <a:cubicBezTo>
                <a:pt x="1000343" y="21747"/>
                <a:pt x="1016365" y="41859"/>
                <a:pt x="1017740" y="65240"/>
              </a:cubicBezTo>
              <a:cubicBezTo>
                <a:pt x="1020815" y="117522"/>
                <a:pt x="1013302" y="170155"/>
                <a:pt x="1004692" y="221815"/>
              </a:cubicBezTo>
              <a:cubicBezTo>
                <a:pt x="993943" y="286310"/>
                <a:pt x="965048" y="326866"/>
                <a:pt x="926404" y="378391"/>
              </a:cubicBezTo>
              <a:cubicBezTo>
                <a:pt x="913356" y="395788"/>
                <a:pt x="901412" y="414071"/>
                <a:pt x="887260" y="430582"/>
              </a:cubicBezTo>
              <a:cubicBezTo>
                <a:pt x="875251" y="444592"/>
                <a:pt x="859929" y="455550"/>
                <a:pt x="848116" y="469726"/>
              </a:cubicBezTo>
              <a:cubicBezTo>
                <a:pt x="838077" y="481773"/>
                <a:pt x="832439" y="497149"/>
                <a:pt x="822021" y="508870"/>
              </a:cubicBezTo>
              <a:cubicBezTo>
                <a:pt x="797503" y="536453"/>
                <a:pt x="765876" y="557634"/>
                <a:pt x="743733" y="587158"/>
              </a:cubicBezTo>
              <a:cubicBezTo>
                <a:pt x="730685" y="604555"/>
                <a:pt x="720843" y="624902"/>
                <a:pt x="704589" y="639350"/>
              </a:cubicBezTo>
              <a:cubicBezTo>
                <a:pt x="681148" y="660187"/>
                <a:pt x="648478" y="669364"/>
                <a:pt x="626301" y="691541"/>
              </a:cubicBezTo>
              <a:cubicBezTo>
                <a:pt x="536925" y="780918"/>
                <a:pt x="578721" y="749358"/>
                <a:pt x="508870" y="795925"/>
              </a:cubicBezTo>
              <a:cubicBezTo>
                <a:pt x="500171" y="808973"/>
                <a:pt x="493863" y="823980"/>
                <a:pt x="482774" y="835069"/>
              </a:cubicBezTo>
              <a:cubicBezTo>
                <a:pt x="471685" y="846158"/>
                <a:pt x="453957" y="849363"/>
                <a:pt x="443630" y="861165"/>
              </a:cubicBezTo>
              <a:cubicBezTo>
                <a:pt x="337071" y="982945"/>
                <a:pt x="440368" y="906832"/>
                <a:pt x="352294" y="965548"/>
              </a:cubicBezTo>
              <a:cubicBezTo>
                <a:pt x="319502" y="1063930"/>
                <a:pt x="363735" y="942668"/>
                <a:pt x="313151" y="1043836"/>
              </a:cubicBezTo>
              <a:cubicBezTo>
                <a:pt x="307000" y="1056138"/>
                <a:pt x="308695" y="1072240"/>
                <a:pt x="300103" y="1082980"/>
              </a:cubicBezTo>
              <a:cubicBezTo>
                <a:pt x="290307" y="1095225"/>
                <a:pt x="274007" y="1100377"/>
                <a:pt x="260959" y="1109076"/>
              </a:cubicBezTo>
              <a:cubicBezTo>
                <a:pt x="252260" y="1126473"/>
                <a:pt x="242525" y="1143389"/>
                <a:pt x="234863" y="1161267"/>
              </a:cubicBezTo>
              <a:cubicBezTo>
                <a:pt x="229445" y="1173909"/>
                <a:pt x="227966" y="1188109"/>
                <a:pt x="221815" y="1200411"/>
              </a:cubicBezTo>
              <a:cubicBezTo>
                <a:pt x="214802" y="1214437"/>
                <a:pt x="204418" y="1226507"/>
                <a:pt x="195719" y="1239555"/>
              </a:cubicBezTo>
              <a:cubicBezTo>
                <a:pt x="168564" y="1348175"/>
                <a:pt x="201629" y="1240785"/>
                <a:pt x="156575" y="1330891"/>
              </a:cubicBezTo>
              <a:cubicBezTo>
                <a:pt x="102554" y="1438932"/>
                <a:pt x="192220" y="1296995"/>
                <a:pt x="117431" y="1409178"/>
              </a:cubicBezTo>
              <a:cubicBezTo>
                <a:pt x="111613" y="1444088"/>
                <a:pt x="100456" y="1516225"/>
                <a:pt x="91336" y="1552706"/>
              </a:cubicBezTo>
              <a:cubicBezTo>
                <a:pt x="88000" y="1566049"/>
                <a:pt x="80985" y="1578363"/>
                <a:pt x="78288" y="1591850"/>
              </a:cubicBezTo>
              <a:cubicBezTo>
                <a:pt x="44955" y="1758513"/>
                <a:pt x="64074" y="1701481"/>
                <a:pt x="39144" y="1813665"/>
              </a:cubicBezTo>
              <a:cubicBezTo>
                <a:pt x="35254" y="1831170"/>
                <a:pt x="31022" y="1848614"/>
                <a:pt x="26096" y="1865856"/>
              </a:cubicBezTo>
              <a:cubicBezTo>
                <a:pt x="22318" y="1879081"/>
                <a:pt x="16384" y="1891657"/>
                <a:pt x="13048" y="1905000"/>
              </a:cubicBezTo>
              <a:cubicBezTo>
                <a:pt x="7669" y="1926515"/>
                <a:pt x="4349" y="1948493"/>
                <a:pt x="0" y="1970240"/>
              </a:cubicBezTo>
              <a:cubicBezTo>
                <a:pt x="4349" y="2118117"/>
                <a:pt x="5272" y="2266134"/>
                <a:pt x="13048" y="2413870"/>
              </a:cubicBezTo>
              <a:cubicBezTo>
                <a:pt x="14675" y="2444784"/>
                <a:pt x="31743" y="2475602"/>
                <a:pt x="39144" y="2505206"/>
              </a:cubicBezTo>
              <a:cubicBezTo>
                <a:pt x="42859" y="2520067"/>
                <a:pt x="57204" y="2603886"/>
                <a:pt x="65240" y="2622637"/>
              </a:cubicBezTo>
              <a:cubicBezTo>
                <a:pt x="140946" y="2799284"/>
                <a:pt x="36172" y="2497278"/>
                <a:pt x="117431" y="2713973"/>
              </a:cubicBezTo>
              <a:cubicBezTo>
                <a:pt x="153538" y="2810261"/>
                <a:pt x="103693" y="2725987"/>
                <a:pt x="156575" y="2805308"/>
              </a:cubicBezTo>
              <a:cubicBezTo>
                <a:pt x="186474" y="2924906"/>
                <a:pt x="162776" y="2879850"/>
                <a:pt x="208767" y="2948836"/>
              </a:cubicBezTo>
              <a:cubicBezTo>
                <a:pt x="211089" y="2960448"/>
                <a:pt x="227952" y="3050143"/>
                <a:pt x="234863" y="3066267"/>
              </a:cubicBezTo>
              <a:cubicBezTo>
                <a:pt x="241040" y="3080681"/>
                <a:pt x="252260" y="3092363"/>
                <a:pt x="260959" y="3105411"/>
              </a:cubicBezTo>
              <a:cubicBezTo>
                <a:pt x="325163" y="3330125"/>
                <a:pt x="252768" y="3097982"/>
                <a:pt x="313151" y="3248939"/>
              </a:cubicBezTo>
              <a:cubicBezTo>
                <a:pt x="323367" y="3274479"/>
                <a:pt x="331343" y="3300879"/>
                <a:pt x="339247" y="3327226"/>
              </a:cubicBezTo>
              <a:cubicBezTo>
                <a:pt x="344400" y="3344402"/>
                <a:pt x="345998" y="3362627"/>
                <a:pt x="352294" y="3379418"/>
              </a:cubicBezTo>
              <a:cubicBezTo>
                <a:pt x="386602" y="3470908"/>
                <a:pt x="366634" y="3395052"/>
                <a:pt x="404486" y="3470754"/>
              </a:cubicBezTo>
              <a:cubicBezTo>
                <a:pt x="410637" y="3483055"/>
                <a:pt x="412116" y="3497256"/>
                <a:pt x="417534" y="3509897"/>
              </a:cubicBezTo>
              <a:cubicBezTo>
                <a:pt x="447357" y="3579484"/>
                <a:pt x="439193" y="3540035"/>
                <a:pt x="456678" y="3601233"/>
              </a:cubicBezTo>
              <a:cubicBezTo>
                <a:pt x="461605" y="3618476"/>
                <a:pt x="462662" y="3636942"/>
                <a:pt x="469726" y="3653425"/>
              </a:cubicBezTo>
              <a:cubicBezTo>
                <a:pt x="475903" y="3667839"/>
                <a:pt x="488809" y="3678543"/>
                <a:pt x="495822" y="3692569"/>
              </a:cubicBezTo>
              <a:cubicBezTo>
                <a:pt x="501973" y="3704871"/>
                <a:pt x="503452" y="3719071"/>
                <a:pt x="508870" y="3731713"/>
              </a:cubicBezTo>
              <a:cubicBezTo>
                <a:pt x="525470" y="3770445"/>
                <a:pt x="570708" y="3847822"/>
                <a:pt x="587158" y="3875240"/>
              </a:cubicBezTo>
              <a:cubicBezTo>
                <a:pt x="595226" y="3888687"/>
                <a:pt x="605473" y="3900769"/>
                <a:pt x="613253" y="3914384"/>
              </a:cubicBezTo>
              <a:cubicBezTo>
                <a:pt x="622903" y="3931272"/>
                <a:pt x="629342" y="3949897"/>
                <a:pt x="639349" y="3966576"/>
              </a:cubicBezTo>
              <a:cubicBezTo>
                <a:pt x="655485" y="3993470"/>
                <a:pt x="672723" y="4019772"/>
                <a:pt x="691541" y="4044863"/>
              </a:cubicBezTo>
              <a:cubicBezTo>
                <a:pt x="704589" y="4062260"/>
                <a:pt x="719159" y="4078614"/>
                <a:pt x="730685" y="4097055"/>
              </a:cubicBezTo>
              <a:cubicBezTo>
                <a:pt x="740994" y="4113549"/>
                <a:pt x="747131" y="4132359"/>
                <a:pt x="756781" y="4149247"/>
              </a:cubicBezTo>
              <a:cubicBezTo>
                <a:pt x="764561" y="4162863"/>
                <a:pt x="775097" y="4174775"/>
                <a:pt x="782877" y="4188391"/>
              </a:cubicBezTo>
              <a:cubicBezTo>
                <a:pt x="792527" y="4205279"/>
                <a:pt x="797668" y="4224754"/>
                <a:pt x="808973" y="4240582"/>
              </a:cubicBezTo>
              <a:cubicBezTo>
                <a:pt x="819698" y="4255597"/>
                <a:pt x="836107" y="4265716"/>
                <a:pt x="848116" y="4279726"/>
              </a:cubicBezTo>
              <a:cubicBezTo>
                <a:pt x="862268" y="4296237"/>
                <a:pt x="874212" y="4314521"/>
                <a:pt x="887260" y="4331918"/>
              </a:cubicBezTo>
              <a:cubicBezTo>
                <a:pt x="913651" y="4437482"/>
                <a:pt x="876177" y="4334212"/>
                <a:pt x="952500" y="4423254"/>
              </a:cubicBezTo>
              <a:cubicBezTo>
                <a:pt x="965158" y="4438022"/>
                <a:pt x="967807" y="4459261"/>
                <a:pt x="978596" y="4475445"/>
              </a:cubicBezTo>
              <a:cubicBezTo>
                <a:pt x="994044" y="4498617"/>
                <a:pt x="1013391" y="4518938"/>
                <a:pt x="1030788" y="4540685"/>
              </a:cubicBezTo>
              <a:cubicBezTo>
                <a:pt x="1050474" y="4599744"/>
                <a:pt x="1043685" y="4590820"/>
                <a:pt x="1096027" y="4658117"/>
              </a:cubicBezTo>
              <a:cubicBezTo>
                <a:pt x="1107356" y="4672682"/>
                <a:pt x="1123842" y="4682695"/>
                <a:pt x="1135171" y="4697260"/>
              </a:cubicBezTo>
              <a:cubicBezTo>
                <a:pt x="1154426" y="4722017"/>
                <a:pt x="1169966" y="4749452"/>
                <a:pt x="1187363" y="4775548"/>
              </a:cubicBezTo>
              <a:lnTo>
                <a:pt x="1239555" y="4853836"/>
              </a:lnTo>
              <a:cubicBezTo>
                <a:pt x="1248254" y="4866884"/>
                <a:pt x="1254562" y="4881891"/>
                <a:pt x="1265651" y="4892980"/>
              </a:cubicBezTo>
              <a:cubicBezTo>
                <a:pt x="1278699" y="4906028"/>
                <a:pt x="1293723" y="4917361"/>
                <a:pt x="1304794" y="4932123"/>
              </a:cubicBezTo>
              <a:cubicBezTo>
                <a:pt x="1320010" y="4952412"/>
                <a:pt x="1330497" y="4975857"/>
                <a:pt x="1343938" y="4997363"/>
              </a:cubicBezTo>
              <a:cubicBezTo>
                <a:pt x="1352249" y="5010661"/>
                <a:pt x="1360919" y="5023746"/>
                <a:pt x="1370034" y="5036507"/>
              </a:cubicBezTo>
              <a:cubicBezTo>
                <a:pt x="1390039" y="5064514"/>
                <a:pt x="1417702" y="5097092"/>
                <a:pt x="1435274" y="5127843"/>
              </a:cubicBezTo>
              <a:cubicBezTo>
                <a:pt x="1444924" y="5144731"/>
                <a:pt x="1450065" y="5164207"/>
                <a:pt x="1461370" y="5180034"/>
              </a:cubicBezTo>
              <a:cubicBezTo>
                <a:pt x="1472095" y="5195049"/>
                <a:pt x="1490607" y="5203610"/>
                <a:pt x="1500514" y="5219178"/>
              </a:cubicBezTo>
              <a:cubicBezTo>
                <a:pt x="1521399" y="5251998"/>
                <a:pt x="1531126" y="5291194"/>
                <a:pt x="1552705" y="5323562"/>
              </a:cubicBezTo>
              <a:lnTo>
                <a:pt x="1604897" y="5401850"/>
              </a:lnTo>
              <a:lnTo>
                <a:pt x="1630993" y="5440993"/>
              </a:lnTo>
              <a:cubicBezTo>
                <a:pt x="1639692" y="5454041"/>
                <a:pt x="1642212" y="5475178"/>
                <a:pt x="1657089" y="5480137"/>
              </a:cubicBezTo>
              <a:lnTo>
                <a:pt x="1696233" y="5493185"/>
              </a:lnTo>
              <a:cubicBezTo>
                <a:pt x="1713630" y="5519281"/>
                <a:pt x="1738507" y="5541719"/>
                <a:pt x="1748425" y="5571473"/>
              </a:cubicBezTo>
              <a:cubicBezTo>
                <a:pt x="1752774" y="5584521"/>
                <a:pt x="1757695" y="5597392"/>
                <a:pt x="1761473" y="5610617"/>
              </a:cubicBezTo>
              <a:cubicBezTo>
                <a:pt x="1794248" y="5725329"/>
                <a:pt x="1756279" y="5608078"/>
                <a:pt x="1787568" y="5701952"/>
              </a:cubicBezTo>
              <a:cubicBezTo>
                <a:pt x="1791917" y="5941164"/>
                <a:pt x="1792371" y="6180479"/>
                <a:pt x="1800616" y="6419589"/>
              </a:cubicBezTo>
              <a:cubicBezTo>
                <a:pt x="1801090" y="6433335"/>
                <a:pt x="1809886" y="6445508"/>
                <a:pt x="1813664" y="6458733"/>
              </a:cubicBezTo>
              <a:cubicBezTo>
                <a:pt x="1818591" y="6475976"/>
                <a:pt x="1821559" y="6493749"/>
                <a:pt x="1826712" y="6510925"/>
              </a:cubicBezTo>
              <a:cubicBezTo>
                <a:pt x="1834616" y="6537273"/>
                <a:pt x="1852808" y="6589213"/>
                <a:pt x="1852808" y="6589213"/>
              </a:cubicBezTo>
            </a:path>
          </a:pathLst>
        </a:cu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86</xdr:col>
      <xdr:colOff>68365</xdr:colOff>
      <xdr:row>59</xdr:row>
      <xdr:rowOff>85725</xdr:rowOff>
    </xdr:from>
    <xdr:to>
      <xdr:col>86</xdr:col>
      <xdr:colOff>581025</xdr:colOff>
      <xdr:row>70</xdr:row>
      <xdr:rowOff>76200</xdr:rowOff>
    </xdr:to>
    <xdr:sp macro="" textlink="">
      <xdr:nvSpPr>
        <xdr:cNvPr id="14" name="Freeform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51674815" y="9848850"/>
          <a:ext cx="512660" cy="1771650"/>
        </a:xfrm>
        <a:custGeom>
          <a:avLst/>
          <a:gdLst>
            <a:gd name="connsiteX0" fmla="*/ 234863 w 1004797"/>
            <a:gd name="connsiteY0" fmla="*/ 0 h 1683185"/>
            <a:gd name="connsiteX1" fmla="*/ 208767 w 1004797"/>
            <a:gd name="connsiteY1" fmla="*/ 195719 h 1683185"/>
            <a:gd name="connsiteX2" fmla="*/ 182671 w 1004797"/>
            <a:gd name="connsiteY2" fmla="*/ 274007 h 1683185"/>
            <a:gd name="connsiteX3" fmla="*/ 91336 w 1004797"/>
            <a:gd name="connsiteY3" fmla="*/ 391438 h 1683185"/>
            <a:gd name="connsiteX4" fmla="*/ 52192 w 1004797"/>
            <a:gd name="connsiteY4" fmla="*/ 469726 h 1683185"/>
            <a:gd name="connsiteX5" fmla="*/ 39144 w 1004797"/>
            <a:gd name="connsiteY5" fmla="*/ 521918 h 1683185"/>
            <a:gd name="connsiteX6" fmla="*/ 13048 w 1004797"/>
            <a:gd name="connsiteY6" fmla="*/ 600205 h 1683185"/>
            <a:gd name="connsiteX7" fmla="*/ 0 w 1004797"/>
            <a:gd name="connsiteY7" fmla="*/ 665445 h 1683185"/>
            <a:gd name="connsiteX8" fmla="*/ 26096 w 1004797"/>
            <a:gd name="connsiteY8" fmla="*/ 900308 h 1683185"/>
            <a:gd name="connsiteX9" fmla="*/ 52192 w 1004797"/>
            <a:gd name="connsiteY9" fmla="*/ 952500 h 1683185"/>
            <a:gd name="connsiteX10" fmla="*/ 104384 w 1004797"/>
            <a:gd name="connsiteY10" fmla="*/ 1030787 h 1683185"/>
            <a:gd name="connsiteX11" fmla="*/ 156576 w 1004797"/>
            <a:gd name="connsiteY11" fmla="*/ 1109075 h 1683185"/>
            <a:gd name="connsiteX12" fmla="*/ 182671 w 1004797"/>
            <a:gd name="connsiteY12" fmla="*/ 1148219 h 1683185"/>
            <a:gd name="connsiteX13" fmla="*/ 260959 w 1004797"/>
            <a:gd name="connsiteY13" fmla="*/ 1213459 h 1683185"/>
            <a:gd name="connsiteX14" fmla="*/ 300103 w 1004797"/>
            <a:gd name="connsiteY14" fmla="*/ 1226507 h 1683185"/>
            <a:gd name="connsiteX15" fmla="*/ 326199 w 1004797"/>
            <a:gd name="connsiteY15" fmla="*/ 1265650 h 1683185"/>
            <a:gd name="connsiteX16" fmla="*/ 404486 w 1004797"/>
            <a:gd name="connsiteY16" fmla="*/ 1304794 h 1683185"/>
            <a:gd name="connsiteX17" fmla="*/ 430582 w 1004797"/>
            <a:gd name="connsiteY17" fmla="*/ 1343938 h 1683185"/>
            <a:gd name="connsiteX18" fmla="*/ 508870 w 1004797"/>
            <a:gd name="connsiteY18" fmla="*/ 1370034 h 1683185"/>
            <a:gd name="connsiteX19" fmla="*/ 548014 w 1004797"/>
            <a:gd name="connsiteY19" fmla="*/ 1383082 h 1683185"/>
            <a:gd name="connsiteX20" fmla="*/ 743733 w 1004797"/>
            <a:gd name="connsiteY20" fmla="*/ 1513561 h 1683185"/>
            <a:gd name="connsiteX21" fmla="*/ 822021 w 1004797"/>
            <a:gd name="connsiteY21" fmla="*/ 1565753 h 1683185"/>
            <a:gd name="connsiteX22" fmla="*/ 861165 w 1004797"/>
            <a:gd name="connsiteY22" fmla="*/ 1591849 h 1683185"/>
            <a:gd name="connsiteX23" fmla="*/ 939452 w 1004797"/>
            <a:gd name="connsiteY23" fmla="*/ 1617945 h 1683185"/>
            <a:gd name="connsiteX24" fmla="*/ 965548 w 1004797"/>
            <a:gd name="connsiteY24" fmla="*/ 1657089 h 1683185"/>
            <a:gd name="connsiteX25" fmla="*/ 1004692 w 1004797"/>
            <a:gd name="connsiteY25" fmla="*/ 1683185 h 16831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1004797" h="1683185">
              <a:moveTo>
                <a:pt x="234863" y="0"/>
              </a:moveTo>
              <a:cubicBezTo>
                <a:pt x="228579" y="62837"/>
                <a:pt x="225836" y="133134"/>
                <a:pt x="208767" y="195719"/>
              </a:cubicBezTo>
              <a:cubicBezTo>
                <a:pt x="201529" y="222257"/>
                <a:pt x="202122" y="254556"/>
                <a:pt x="182671" y="274007"/>
              </a:cubicBezTo>
              <a:cubicBezTo>
                <a:pt x="148897" y="307781"/>
                <a:pt x="106943" y="344617"/>
                <a:pt x="91336" y="391438"/>
              </a:cubicBezTo>
              <a:cubicBezTo>
                <a:pt x="73329" y="445459"/>
                <a:pt x="85917" y="419138"/>
                <a:pt x="52192" y="469726"/>
              </a:cubicBezTo>
              <a:cubicBezTo>
                <a:pt x="47843" y="487123"/>
                <a:pt x="44297" y="504742"/>
                <a:pt x="39144" y="521918"/>
              </a:cubicBezTo>
              <a:cubicBezTo>
                <a:pt x="31240" y="548265"/>
                <a:pt x="18443" y="573232"/>
                <a:pt x="13048" y="600205"/>
              </a:cubicBezTo>
              <a:lnTo>
                <a:pt x="0" y="665445"/>
              </a:lnTo>
              <a:cubicBezTo>
                <a:pt x="5525" y="748316"/>
                <a:pt x="-5853" y="825759"/>
                <a:pt x="26096" y="900308"/>
              </a:cubicBezTo>
              <a:cubicBezTo>
                <a:pt x="33758" y="918186"/>
                <a:pt x="42185" y="935821"/>
                <a:pt x="52192" y="952500"/>
              </a:cubicBezTo>
              <a:cubicBezTo>
                <a:pt x="68328" y="979394"/>
                <a:pt x="104384" y="1030787"/>
                <a:pt x="104384" y="1030787"/>
              </a:cubicBezTo>
              <a:cubicBezTo>
                <a:pt x="127315" y="1099580"/>
                <a:pt x="102276" y="1043914"/>
                <a:pt x="156576" y="1109075"/>
              </a:cubicBezTo>
              <a:cubicBezTo>
                <a:pt x="166615" y="1121122"/>
                <a:pt x="172632" y="1136172"/>
                <a:pt x="182671" y="1148219"/>
              </a:cubicBezTo>
              <a:cubicBezTo>
                <a:pt x="203283" y="1172953"/>
                <a:pt x="231635" y="1198797"/>
                <a:pt x="260959" y="1213459"/>
              </a:cubicBezTo>
              <a:cubicBezTo>
                <a:pt x="273261" y="1219610"/>
                <a:pt x="287055" y="1222158"/>
                <a:pt x="300103" y="1226507"/>
              </a:cubicBezTo>
              <a:cubicBezTo>
                <a:pt x="308802" y="1239555"/>
                <a:pt x="315110" y="1254562"/>
                <a:pt x="326199" y="1265650"/>
              </a:cubicBezTo>
              <a:cubicBezTo>
                <a:pt x="351493" y="1290944"/>
                <a:pt x="372649" y="1294182"/>
                <a:pt x="404486" y="1304794"/>
              </a:cubicBezTo>
              <a:cubicBezTo>
                <a:pt x="413185" y="1317842"/>
                <a:pt x="417284" y="1335627"/>
                <a:pt x="430582" y="1343938"/>
              </a:cubicBezTo>
              <a:cubicBezTo>
                <a:pt x="453908" y="1358517"/>
                <a:pt x="482774" y="1361335"/>
                <a:pt x="508870" y="1370034"/>
              </a:cubicBezTo>
              <a:cubicBezTo>
                <a:pt x="521918" y="1374383"/>
                <a:pt x="536570" y="1375453"/>
                <a:pt x="548014" y="1383082"/>
              </a:cubicBezTo>
              <a:lnTo>
                <a:pt x="743733" y="1513561"/>
              </a:lnTo>
              <a:lnTo>
                <a:pt x="822021" y="1565753"/>
              </a:lnTo>
              <a:cubicBezTo>
                <a:pt x="835069" y="1574452"/>
                <a:pt x="846288" y="1586890"/>
                <a:pt x="861165" y="1591849"/>
              </a:cubicBezTo>
              <a:lnTo>
                <a:pt x="939452" y="1617945"/>
              </a:lnTo>
              <a:cubicBezTo>
                <a:pt x="948151" y="1630993"/>
                <a:pt x="953303" y="1647293"/>
                <a:pt x="965548" y="1657089"/>
              </a:cubicBezTo>
              <a:cubicBezTo>
                <a:pt x="1008818" y="1691705"/>
                <a:pt x="1004692" y="1649998"/>
                <a:pt x="1004692" y="1683185"/>
              </a:cubicBezTo>
            </a:path>
          </a:pathLst>
        </a:cu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102</xdr:col>
      <xdr:colOff>11906</xdr:colOff>
      <xdr:row>21</xdr:row>
      <xdr:rowOff>0</xdr:rowOff>
    </xdr:from>
    <xdr:to>
      <xdr:col>163</xdr:col>
      <xdr:colOff>75967</xdr:colOff>
      <xdr:row>29</xdr:row>
      <xdr:rowOff>83652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CxnSpPr/>
      </xdr:nvCxnSpPr>
      <xdr:spPr>
        <a:xfrm>
          <a:off x="61371956" y="3600450"/>
          <a:ext cx="37544936" cy="1379052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163</xdr:col>
      <xdr:colOff>85397</xdr:colOff>
      <xdr:row>29</xdr:row>
      <xdr:rowOff>85397</xdr:rowOff>
    </xdr:from>
    <xdr:to>
      <xdr:col>199</xdr:col>
      <xdr:colOff>74083</xdr:colOff>
      <xdr:row>58</xdr:row>
      <xdr:rowOff>127000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CxnSpPr/>
      </xdr:nvCxnSpPr>
      <xdr:spPr>
        <a:xfrm>
          <a:off x="98926322" y="4981247"/>
          <a:ext cx="21934286" cy="4746953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491950</xdr:colOff>
      <xdr:row>0</xdr:row>
      <xdr:rowOff>24074</xdr:rowOff>
    </xdr:from>
    <xdr:to>
      <xdr:col>123</xdr:col>
      <xdr:colOff>333999</xdr:colOff>
      <xdr:row>23</xdr:row>
      <xdr:rowOff>94203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CxnSpPr/>
      </xdr:nvCxnSpPr>
      <xdr:spPr>
        <a:xfrm flipH="1">
          <a:off x="73434400" y="24074"/>
          <a:ext cx="1061249" cy="3994429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127774</xdr:colOff>
      <xdr:row>8</xdr:row>
      <xdr:rowOff>151006</xdr:rowOff>
    </xdr:from>
    <xdr:to>
      <xdr:col>143</xdr:col>
      <xdr:colOff>151006</xdr:colOff>
      <xdr:row>24</xdr:row>
      <xdr:rowOff>46463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CxnSpPr/>
      </xdr:nvCxnSpPr>
      <xdr:spPr>
        <a:xfrm>
          <a:off x="86776699" y="1636906"/>
          <a:ext cx="23232" cy="2495782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58080</xdr:colOff>
      <xdr:row>24</xdr:row>
      <xdr:rowOff>24626</xdr:rowOff>
    </xdr:from>
    <xdr:to>
      <xdr:col>143</xdr:col>
      <xdr:colOff>152400</xdr:colOff>
      <xdr:row>25</xdr:row>
      <xdr:rowOff>151007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CxnSpPr/>
      </xdr:nvCxnSpPr>
      <xdr:spPr>
        <a:xfrm flipH="1">
          <a:off x="86707005" y="4110851"/>
          <a:ext cx="94320" cy="288306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60032</xdr:colOff>
      <xdr:row>25</xdr:row>
      <xdr:rowOff>140074</xdr:rowOff>
    </xdr:from>
    <xdr:to>
      <xdr:col>143</xdr:col>
      <xdr:colOff>75567</xdr:colOff>
      <xdr:row>41</xdr:row>
      <xdr:rowOff>83863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CxnSpPr/>
      </xdr:nvCxnSpPr>
      <xdr:spPr>
        <a:xfrm>
          <a:off x="86708957" y="4388224"/>
          <a:ext cx="15535" cy="2544114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152</xdr:col>
      <xdr:colOff>313764</xdr:colOff>
      <xdr:row>0</xdr:row>
      <xdr:rowOff>112059</xdr:rowOff>
    </xdr:from>
    <xdr:to>
      <xdr:col>165</xdr:col>
      <xdr:colOff>414618</xdr:colOff>
      <xdr:row>69</xdr:row>
      <xdr:rowOff>22412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CxnSpPr/>
      </xdr:nvCxnSpPr>
      <xdr:spPr>
        <a:xfrm>
          <a:off x="92449089" y="112059"/>
          <a:ext cx="8025654" cy="11292728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184</xdr:col>
      <xdr:colOff>201084</xdr:colOff>
      <xdr:row>26</xdr:row>
      <xdr:rowOff>59267</xdr:rowOff>
    </xdr:from>
    <xdr:to>
      <xdr:col>191</xdr:col>
      <xdr:colOff>414186</xdr:colOff>
      <xdr:row>47</xdr:row>
      <xdr:rowOff>150319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CxnSpPr/>
      </xdr:nvCxnSpPr>
      <xdr:spPr>
        <a:xfrm>
          <a:off x="111843609" y="4469342"/>
          <a:ext cx="4480302" cy="3501002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525517</xdr:colOff>
      <xdr:row>47</xdr:row>
      <xdr:rowOff>145297</xdr:rowOff>
    </xdr:from>
    <xdr:to>
      <xdr:col>191</xdr:col>
      <xdr:colOff>403604</xdr:colOff>
      <xdr:row>75</xdr:row>
      <xdr:rowOff>54741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CxnSpPr/>
      </xdr:nvCxnSpPr>
      <xdr:spPr>
        <a:xfrm flipH="1">
          <a:off x="115216042" y="7965322"/>
          <a:ext cx="1097287" cy="4443344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193175</xdr:colOff>
      <xdr:row>17</xdr:row>
      <xdr:rowOff>21484</xdr:rowOff>
    </xdr:from>
    <xdr:to>
      <xdr:col>5</xdr:col>
      <xdr:colOff>463826</xdr:colOff>
      <xdr:row>19</xdr:row>
      <xdr:rowOff>20245</xdr:rowOff>
    </xdr:to>
    <xdr:grpSp>
      <xdr:nvGrpSpPr>
        <xdr:cNvPr id="24" name="Group 194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GrpSpPr>
          <a:grpSpLocks/>
        </xdr:cNvGrpSpPr>
      </xdr:nvGrpSpPr>
      <xdr:grpSpPr bwMode="auto">
        <a:xfrm>
          <a:off x="2348206" y="3045672"/>
          <a:ext cx="1485089" cy="332136"/>
          <a:chOff x="817" y="119"/>
          <a:chExt cx="62" cy="25"/>
        </a:xfrm>
      </xdr:grpSpPr>
      <xdr:sp macro="" textlink="">
        <xdr:nvSpPr>
          <xdr:cNvPr id="25" name="Line 191">
            <a:extLst>
              <a:ext uri="{FF2B5EF4-FFF2-40B4-BE49-F238E27FC236}">
                <a16:creationId xmlns:a16="http://schemas.microsoft.com/office/drawing/2014/main" xmlns="" id="{00000000-0008-0000-01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Freeform 192">
            <a:extLst>
              <a:ext uri="{FF2B5EF4-FFF2-40B4-BE49-F238E27FC236}">
                <a16:creationId xmlns:a16="http://schemas.microsoft.com/office/drawing/2014/main" xmlns="" id="{00000000-0008-0000-0100-00001B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7" name="Freeform 193">
            <a:extLst>
              <a:ext uri="{FF2B5EF4-FFF2-40B4-BE49-F238E27FC236}">
                <a16:creationId xmlns:a16="http://schemas.microsoft.com/office/drawing/2014/main" xmlns="" id="{00000000-0008-0000-0100-00001C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6</xdr:col>
      <xdr:colOff>217946</xdr:colOff>
      <xdr:row>15</xdr:row>
      <xdr:rowOff>12775</xdr:rowOff>
    </xdr:from>
    <xdr:to>
      <xdr:col>7</xdr:col>
      <xdr:colOff>23571</xdr:colOff>
      <xdr:row>20</xdr:row>
      <xdr:rowOff>8283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GrpSpPr/>
      </xdr:nvGrpSpPr>
      <xdr:grpSpPr>
        <a:xfrm>
          <a:off x="4194634" y="2703588"/>
          <a:ext cx="412843" cy="828945"/>
          <a:chOff x="9615487" y="1295400"/>
          <a:chExt cx="314325" cy="552450"/>
        </a:xfrm>
      </xdr:grpSpPr>
      <xdr:sp macro="" textlink="">
        <xdr:nvSpPr>
          <xdr:cNvPr id="29" name="Line 217">
            <a:extLst>
              <a:ext uri="{FF2B5EF4-FFF2-40B4-BE49-F238E27FC236}">
                <a16:creationId xmlns:a16="http://schemas.microsoft.com/office/drawing/2014/main" xmlns="" id="{00000000-0008-0000-0100-00001E000000}"/>
              </a:ext>
            </a:extLst>
          </xdr:cNvPr>
          <xdr:cNvSpPr>
            <a:spLocks noChangeShapeType="1"/>
          </xdr:cNvSpPr>
        </xdr:nvSpPr>
        <xdr:spPr bwMode="auto">
          <a:xfrm rot="5400000">
            <a:off x="9772650" y="1400176"/>
            <a:ext cx="0" cy="3143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Freeform 219">
            <a:extLst>
              <a:ext uri="{FF2B5EF4-FFF2-40B4-BE49-F238E27FC236}">
                <a16:creationId xmlns:a16="http://schemas.microsoft.com/office/drawing/2014/main" xmlns="" id="{00000000-0008-0000-0100-00001F000000}"/>
              </a:ext>
            </a:extLst>
          </xdr:cNvPr>
          <xdr:cNvSpPr>
            <a:spLocks/>
          </xdr:cNvSpPr>
        </xdr:nvSpPr>
        <xdr:spPr bwMode="auto">
          <a:xfrm rot="5400000" flipH="1">
            <a:off x="9755696" y="1255204"/>
            <a:ext cx="133350" cy="213741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Freeform 201">
            <a:extLst>
              <a:ext uri="{FF2B5EF4-FFF2-40B4-BE49-F238E27FC236}">
                <a16:creationId xmlns:a16="http://schemas.microsoft.com/office/drawing/2014/main" xmlns="" id="{00000000-0008-0000-0100-000020000000}"/>
              </a:ext>
            </a:extLst>
          </xdr:cNvPr>
          <xdr:cNvSpPr>
            <a:spLocks/>
          </xdr:cNvSpPr>
        </xdr:nvSpPr>
        <xdr:spPr bwMode="auto">
          <a:xfrm rot="5400000">
            <a:off x="9742742" y="1687258"/>
            <a:ext cx="133350" cy="187833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5</xdr:col>
      <xdr:colOff>38675</xdr:colOff>
      <xdr:row>22</xdr:row>
      <xdr:rowOff>12986</xdr:rowOff>
    </xdr:from>
    <xdr:to>
      <xdr:col>5</xdr:col>
      <xdr:colOff>353464</xdr:colOff>
      <xdr:row>26</xdr:row>
      <xdr:rowOff>124239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GrpSpPr/>
      </xdr:nvGrpSpPr>
      <xdr:grpSpPr>
        <a:xfrm>
          <a:off x="3408144" y="3870611"/>
          <a:ext cx="314789" cy="778003"/>
          <a:chOff x="9091612" y="2019300"/>
          <a:chExt cx="238125" cy="561975"/>
        </a:xfrm>
      </xdr:grpSpPr>
      <xdr:sp macro="" textlink="">
        <xdr:nvSpPr>
          <xdr:cNvPr id="33" name="Line 221">
            <a:extLst>
              <a:ext uri="{FF2B5EF4-FFF2-40B4-BE49-F238E27FC236}">
                <a16:creationId xmlns:a16="http://schemas.microsoft.com/office/drawing/2014/main" xmlns="" id="{00000000-0008-0000-0100-000022000000}"/>
              </a:ext>
            </a:extLst>
          </xdr:cNvPr>
          <xdr:cNvSpPr>
            <a:spLocks noChangeShapeType="1"/>
          </xdr:cNvSpPr>
        </xdr:nvSpPr>
        <xdr:spPr bwMode="auto">
          <a:xfrm rot="16200000" flipH="1">
            <a:off x="9210675" y="2181225"/>
            <a:ext cx="0" cy="2381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Freeform 223">
            <a:extLst>
              <a:ext uri="{FF2B5EF4-FFF2-40B4-BE49-F238E27FC236}">
                <a16:creationId xmlns:a16="http://schemas.microsoft.com/office/drawing/2014/main" xmlns="" id="{00000000-0008-0000-0100-000023000000}"/>
              </a:ext>
            </a:extLst>
          </xdr:cNvPr>
          <xdr:cNvSpPr>
            <a:spLocks/>
          </xdr:cNvSpPr>
        </xdr:nvSpPr>
        <xdr:spPr bwMode="auto">
          <a:xfrm rot="16200000">
            <a:off x="9120188" y="2005012"/>
            <a:ext cx="133350" cy="161925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Freeform 205">
            <a:extLst>
              <a:ext uri="{FF2B5EF4-FFF2-40B4-BE49-F238E27FC236}">
                <a16:creationId xmlns:a16="http://schemas.microsoft.com/office/drawing/2014/main" xmlns="" id="{00000000-0008-0000-0100-000024000000}"/>
              </a:ext>
            </a:extLst>
          </xdr:cNvPr>
          <xdr:cNvSpPr>
            <a:spLocks/>
          </xdr:cNvSpPr>
        </xdr:nvSpPr>
        <xdr:spPr bwMode="auto">
          <a:xfrm rot="16200000" flipH="1">
            <a:off x="9129713" y="2433637"/>
            <a:ext cx="133350" cy="161925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6</xdr:col>
      <xdr:colOff>82825</xdr:colOff>
      <xdr:row>22</xdr:row>
      <xdr:rowOff>24006</xdr:rowOff>
    </xdr:from>
    <xdr:to>
      <xdr:col>8</xdr:col>
      <xdr:colOff>447260</xdr:colOff>
      <xdr:row>24</xdr:row>
      <xdr:rowOff>26227</xdr:rowOff>
    </xdr:to>
    <xdr:grpSp>
      <xdr:nvGrpSpPr>
        <xdr:cNvPr id="36" name="Group 212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GrpSpPr>
          <a:grpSpLocks/>
        </xdr:cNvGrpSpPr>
      </xdr:nvGrpSpPr>
      <xdr:grpSpPr bwMode="auto">
        <a:xfrm flipV="1">
          <a:off x="4059513" y="3881631"/>
          <a:ext cx="1578872" cy="335596"/>
          <a:chOff x="817" y="119"/>
          <a:chExt cx="62" cy="25"/>
        </a:xfrm>
      </xdr:grpSpPr>
      <xdr:sp macro="" textlink="">
        <xdr:nvSpPr>
          <xdr:cNvPr id="37" name="Line 213">
            <a:extLst>
              <a:ext uri="{FF2B5EF4-FFF2-40B4-BE49-F238E27FC236}">
                <a16:creationId xmlns:a16="http://schemas.microsoft.com/office/drawing/2014/main" xmlns="" id="{00000000-0008-0000-0100-000026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8" name="Freeform 214">
            <a:extLst>
              <a:ext uri="{FF2B5EF4-FFF2-40B4-BE49-F238E27FC236}">
                <a16:creationId xmlns:a16="http://schemas.microsoft.com/office/drawing/2014/main" xmlns="" id="{00000000-0008-0000-0100-000027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9" name="Freeform 215">
            <a:extLst>
              <a:ext uri="{FF2B5EF4-FFF2-40B4-BE49-F238E27FC236}">
                <a16:creationId xmlns:a16="http://schemas.microsoft.com/office/drawing/2014/main" xmlns="" id="{00000000-0008-0000-0100-000028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19</xdr:col>
      <xdr:colOff>505240</xdr:colOff>
      <xdr:row>23</xdr:row>
      <xdr:rowOff>33130</xdr:rowOff>
    </xdr:from>
    <xdr:to>
      <xdr:col>20</xdr:col>
      <xdr:colOff>114576</xdr:colOff>
      <xdr:row>24</xdr:row>
      <xdr:rowOff>109403</xdr:rowOff>
    </xdr:to>
    <xdr:sp macro="" textlink="">
      <xdr:nvSpPr>
        <xdr:cNvPr id="40" name="Freeform 214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SpPr>
          <a:spLocks/>
        </xdr:cNvSpPr>
      </xdr:nvSpPr>
      <xdr:spPr bwMode="auto">
        <a:xfrm flipH="1" flipV="1">
          <a:off x="12030490" y="3957430"/>
          <a:ext cx="114161" cy="238198"/>
        </a:xfrm>
        <a:custGeom>
          <a:avLst/>
          <a:gdLst>
            <a:gd name="T0" fmla="*/ 0 w 20"/>
            <a:gd name="T1" fmla="*/ 0 h 12"/>
            <a:gd name="T2" fmla="*/ 0 w 20"/>
            <a:gd name="T3" fmla="*/ 193 h 12"/>
            <a:gd name="T4" fmla="*/ 1 w 20"/>
            <a:gd name="T5" fmla="*/ 193 h 12"/>
            <a:gd name="T6" fmla="*/ 0 60000 65536"/>
            <a:gd name="T7" fmla="*/ 0 60000 65536"/>
            <a:gd name="T8" fmla="*/ 0 60000 65536"/>
            <a:gd name="T9" fmla="*/ 0 w 20"/>
            <a:gd name="T10" fmla="*/ 0 h 12"/>
            <a:gd name="T11" fmla="*/ 20 w 20"/>
            <a:gd name="T12" fmla="*/ 12 h 12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0" h="12">
              <a:moveTo>
                <a:pt x="0" y="0"/>
              </a:moveTo>
              <a:lnTo>
                <a:pt x="0" y="12"/>
              </a:lnTo>
              <a:lnTo>
                <a:pt x="20" y="12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81423</xdr:colOff>
      <xdr:row>23</xdr:row>
      <xdr:rowOff>49695</xdr:rowOff>
    </xdr:from>
    <xdr:to>
      <xdr:col>21</xdr:col>
      <xdr:colOff>312746</xdr:colOff>
      <xdr:row>24</xdr:row>
      <xdr:rowOff>110505</xdr:rowOff>
    </xdr:to>
    <xdr:sp macro="" textlink="">
      <xdr:nvSpPr>
        <xdr:cNvPr id="41" name="Freeform 214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SpPr>
          <a:spLocks/>
        </xdr:cNvSpPr>
      </xdr:nvSpPr>
      <xdr:spPr bwMode="auto">
        <a:xfrm flipV="1">
          <a:off x="12368673" y="3973995"/>
          <a:ext cx="221798" cy="222735"/>
        </a:xfrm>
        <a:custGeom>
          <a:avLst/>
          <a:gdLst>
            <a:gd name="T0" fmla="*/ 0 w 20"/>
            <a:gd name="T1" fmla="*/ 0 h 12"/>
            <a:gd name="T2" fmla="*/ 0 w 20"/>
            <a:gd name="T3" fmla="*/ 193 h 12"/>
            <a:gd name="T4" fmla="*/ 1 w 20"/>
            <a:gd name="T5" fmla="*/ 193 h 12"/>
            <a:gd name="T6" fmla="*/ 0 60000 65536"/>
            <a:gd name="T7" fmla="*/ 0 60000 65536"/>
            <a:gd name="T8" fmla="*/ 0 60000 65536"/>
            <a:gd name="T9" fmla="*/ 0 w 20"/>
            <a:gd name="T10" fmla="*/ 0 h 12"/>
            <a:gd name="T11" fmla="*/ 20 w 20"/>
            <a:gd name="T12" fmla="*/ 12 h 12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0" h="12">
              <a:moveTo>
                <a:pt x="0" y="0"/>
              </a:moveTo>
              <a:lnTo>
                <a:pt x="0" y="12"/>
              </a:lnTo>
              <a:lnTo>
                <a:pt x="20" y="12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27</xdr:col>
      <xdr:colOff>123825</xdr:colOff>
      <xdr:row>17</xdr:row>
      <xdr:rowOff>156528</xdr:rowOff>
    </xdr:from>
    <xdr:to>
      <xdr:col>29</xdr:col>
      <xdr:colOff>438151</xdr:colOff>
      <xdr:row>19</xdr:row>
      <xdr:rowOff>155288</xdr:rowOff>
    </xdr:to>
    <xdr:grpSp>
      <xdr:nvGrpSpPr>
        <xdr:cNvPr id="42" name="Group 194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GrpSpPr>
          <a:grpSpLocks/>
        </xdr:cNvGrpSpPr>
      </xdr:nvGrpSpPr>
      <xdr:grpSpPr bwMode="auto">
        <a:xfrm>
          <a:off x="16066294" y="3180716"/>
          <a:ext cx="1528763" cy="332135"/>
          <a:chOff x="817" y="119"/>
          <a:chExt cx="62" cy="25"/>
        </a:xfrm>
      </xdr:grpSpPr>
      <xdr:sp macro="" textlink="">
        <xdr:nvSpPr>
          <xdr:cNvPr id="43" name="Line 191">
            <a:extLst>
              <a:ext uri="{FF2B5EF4-FFF2-40B4-BE49-F238E27FC236}">
                <a16:creationId xmlns:a16="http://schemas.microsoft.com/office/drawing/2014/main" xmlns="" id="{00000000-0008-0000-0100-00002C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4" name="Freeform 192">
            <a:extLst>
              <a:ext uri="{FF2B5EF4-FFF2-40B4-BE49-F238E27FC236}">
                <a16:creationId xmlns:a16="http://schemas.microsoft.com/office/drawing/2014/main" xmlns="" id="{00000000-0008-0000-0100-00002D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5" name="Freeform 193">
            <a:extLst>
              <a:ext uri="{FF2B5EF4-FFF2-40B4-BE49-F238E27FC236}">
                <a16:creationId xmlns:a16="http://schemas.microsoft.com/office/drawing/2014/main" xmlns="" id="{00000000-0008-0000-0100-00002E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30</xdr:col>
      <xdr:colOff>281605</xdr:colOff>
      <xdr:row>14</xdr:row>
      <xdr:rowOff>76203</xdr:rowOff>
    </xdr:from>
    <xdr:to>
      <xdr:col>30</xdr:col>
      <xdr:colOff>599372</xdr:colOff>
      <xdr:row>18</xdr:row>
      <xdr:rowOff>114303</xdr:rowOff>
    </xdr:to>
    <xdr:grpSp>
      <xdr:nvGrpSpPr>
        <xdr:cNvPr id="46" name="Group 194">
          <a:extLst>
            <a:ext uri="{FF2B5EF4-FFF2-40B4-BE49-F238E27FC236}">
              <a16:creationId xmlns:a16="http://schemas.microsoft.com/office/drawing/2014/main" xmlns="" id="{00000000-0008-0000-0100-00002F000000}"/>
            </a:ext>
          </a:extLst>
        </xdr:cNvPr>
        <xdr:cNvGrpSpPr>
          <a:grpSpLocks/>
        </xdr:cNvGrpSpPr>
      </xdr:nvGrpSpPr>
      <xdr:grpSpPr bwMode="auto">
        <a:xfrm rot="5400000">
          <a:off x="17852189" y="2793869"/>
          <a:ext cx="704850" cy="317767"/>
          <a:chOff x="817" y="119"/>
          <a:chExt cx="62" cy="25"/>
        </a:xfrm>
      </xdr:grpSpPr>
      <xdr:sp macro="" textlink="">
        <xdr:nvSpPr>
          <xdr:cNvPr id="47" name="Line 191">
            <a:extLst>
              <a:ext uri="{FF2B5EF4-FFF2-40B4-BE49-F238E27FC236}">
                <a16:creationId xmlns:a16="http://schemas.microsoft.com/office/drawing/2014/main" xmlns="" id="{00000000-0008-0000-0100-000030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8" name="Freeform 192">
            <a:extLst>
              <a:ext uri="{FF2B5EF4-FFF2-40B4-BE49-F238E27FC236}">
                <a16:creationId xmlns:a16="http://schemas.microsoft.com/office/drawing/2014/main" xmlns="" id="{00000000-0008-0000-0100-000031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9" name="Freeform 193">
            <a:extLst>
              <a:ext uri="{FF2B5EF4-FFF2-40B4-BE49-F238E27FC236}">
                <a16:creationId xmlns:a16="http://schemas.microsoft.com/office/drawing/2014/main" xmlns="" id="{00000000-0008-0000-0100-000032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29</xdr:col>
      <xdr:colOff>86583</xdr:colOff>
      <xdr:row>21</xdr:row>
      <xdr:rowOff>34498</xdr:rowOff>
    </xdr:from>
    <xdr:to>
      <xdr:col>29</xdr:col>
      <xdr:colOff>408225</xdr:colOff>
      <xdr:row>25</xdr:row>
      <xdr:rowOff>56504</xdr:rowOff>
    </xdr:to>
    <xdr:grpSp>
      <xdr:nvGrpSpPr>
        <xdr:cNvPr id="50" name="Group 194"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GrpSpPr>
          <a:grpSpLocks/>
        </xdr:cNvGrpSpPr>
      </xdr:nvGrpSpPr>
      <xdr:grpSpPr bwMode="auto">
        <a:xfrm rot="16200000">
          <a:off x="17059932" y="3908993"/>
          <a:ext cx="688756" cy="321642"/>
          <a:chOff x="817" y="119"/>
          <a:chExt cx="62" cy="25"/>
        </a:xfrm>
      </xdr:grpSpPr>
      <xdr:sp macro="" textlink="">
        <xdr:nvSpPr>
          <xdr:cNvPr id="51" name="Line 191">
            <a:extLst>
              <a:ext uri="{FF2B5EF4-FFF2-40B4-BE49-F238E27FC236}">
                <a16:creationId xmlns:a16="http://schemas.microsoft.com/office/drawing/2014/main" xmlns="" id="{00000000-0008-0000-0100-000034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52" name="Freeform 192">
            <a:extLst>
              <a:ext uri="{FF2B5EF4-FFF2-40B4-BE49-F238E27FC236}">
                <a16:creationId xmlns:a16="http://schemas.microsoft.com/office/drawing/2014/main" xmlns="" id="{00000000-0008-0000-0100-000035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53" name="Freeform 193">
            <a:extLst>
              <a:ext uri="{FF2B5EF4-FFF2-40B4-BE49-F238E27FC236}">
                <a16:creationId xmlns:a16="http://schemas.microsoft.com/office/drawing/2014/main" xmlns="" id="{00000000-0008-0000-0100-000036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30</xdr:col>
      <xdr:colOff>257171</xdr:colOff>
      <xdr:row>22</xdr:row>
      <xdr:rowOff>2257</xdr:rowOff>
    </xdr:from>
    <xdr:to>
      <xdr:col>32</xdr:col>
      <xdr:colOff>357186</xdr:colOff>
      <xdr:row>24</xdr:row>
      <xdr:rowOff>1018</xdr:rowOff>
    </xdr:to>
    <xdr:grpSp>
      <xdr:nvGrpSpPr>
        <xdr:cNvPr id="54" name="Group 194">
          <a:extLst>
            <a:ext uri="{FF2B5EF4-FFF2-40B4-BE49-F238E27FC236}">
              <a16:creationId xmlns:a16="http://schemas.microsoft.com/office/drawing/2014/main" xmlns="" id="{00000000-0008-0000-0100-000037000000}"/>
            </a:ext>
          </a:extLst>
        </xdr:cNvPr>
        <xdr:cNvGrpSpPr>
          <a:grpSpLocks/>
        </xdr:cNvGrpSpPr>
      </xdr:nvGrpSpPr>
      <xdr:grpSpPr bwMode="auto">
        <a:xfrm rot="10800000">
          <a:off x="18021296" y="3859882"/>
          <a:ext cx="1314453" cy="332136"/>
          <a:chOff x="817" y="119"/>
          <a:chExt cx="62" cy="25"/>
        </a:xfrm>
      </xdr:grpSpPr>
      <xdr:sp macro="" textlink="">
        <xdr:nvSpPr>
          <xdr:cNvPr id="55" name="Line 191">
            <a:extLst>
              <a:ext uri="{FF2B5EF4-FFF2-40B4-BE49-F238E27FC236}">
                <a16:creationId xmlns:a16="http://schemas.microsoft.com/office/drawing/2014/main" xmlns="" id="{00000000-0008-0000-0100-000038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56" name="Freeform 192">
            <a:extLst>
              <a:ext uri="{FF2B5EF4-FFF2-40B4-BE49-F238E27FC236}">
                <a16:creationId xmlns:a16="http://schemas.microsoft.com/office/drawing/2014/main" xmlns="" id="{00000000-0008-0000-0100-000039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57" name="Freeform 193">
            <a:extLst>
              <a:ext uri="{FF2B5EF4-FFF2-40B4-BE49-F238E27FC236}">
                <a16:creationId xmlns:a16="http://schemas.microsoft.com/office/drawing/2014/main" xmlns="" id="{00000000-0008-0000-0100-00003A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37</xdr:col>
      <xdr:colOff>215362</xdr:colOff>
      <xdr:row>18</xdr:row>
      <xdr:rowOff>0</xdr:rowOff>
    </xdr:from>
    <xdr:to>
      <xdr:col>39</xdr:col>
      <xdr:colOff>338857</xdr:colOff>
      <xdr:row>19</xdr:row>
      <xdr:rowOff>160201</xdr:rowOff>
    </xdr:to>
    <xdr:grpSp>
      <xdr:nvGrpSpPr>
        <xdr:cNvPr id="58" name="Group 194">
          <a:extLst>
            <a:ext uri="{FF2B5EF4-FFF2-40B4-BE49-F238E27FC236}">
              <a16:creationId xmlns:a16="http://schemas.microsoft.com/office/drawing/2014/main" xmlns="" id="{00000000-0008-0000-0100-00003B000000}"/>
            </a:ext>
          </a:extLst>
        </xdr:cNvPr>
        <xdr:cNvGrpSpPr>
          <a:grpSpLocks/>
        </xdr:cNvGrpSpPr>
      </xdr:nvGrpSpPr>
      <xdr:grpSpPr bwMode="auto">
        <a:xfrm>
          <a:off x="22230018" y="3190875"/>
          <a:ext cx="1337933" cy="326889"/>
          <a:chOff x="817" y="119"/>
          <a:chExt cx="62" cy="25"/>
        </a:xfrm>
      </xdr:grpSpPr>
      <xdr:sp macro="" textlink="">
        <xdr:nvSpPr>
          <xdr:cNvPr id="59" name="Line 191">
            <a:extLst>
              <a:ext uri="{FF2B5EF4-FFF2-40B4-BE49-F238E27FC236}">
                <a16:creationId xmlns:a16="http://schemas.microsoft.com/office/drawing/2014/main" xmlns="" id="{00000000-0008-0000-0100-00003C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0" name="Freeform 192">
            <a:extLst>
              <a:ext uri="{FF2B5EF4-FFF2-40B4-BE49-F238E27FC236}">
                <a16:creationId xmlns:a16="http://schemas.microsoft.com/office/drawing/2014/main" xmlns="" id="{00000000-0008-0000-0100-00003D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1" name="Freeform 193">
            <a:extLst>
              <a:ext uri="{FF2B5EF4-FFF2-40B4-BE49-F238E27FC236}">
                <a16:creationId xmlns:a16="http://schemas.microsoft.com/office/drawing/2014/main" xmlns="" id="{00000000-0008-0000-0100-00003E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40</xdr:col>
      <xdr:colOff>294035</xdr:colOff>
      <xdr:row>15</xdr:row>
      <xdr:rowOff>38104</xdr:rowOff>
    </xdr:from>
    <xdr:to>
      <xdr:col>41</xdr:col>
      <xdr:colOff>2202</xdr:colOff>
      <xdr:row>19</xdr:row>
      <xdr:rowOff>135714</xdr:rowOff>
    </xdr:to>
    <xdr:grpSp>
      <xdr:nvGrpSpPr>
        <xdr:cNvPr id="62" name="Group 194">
          <a:extLst>
            <a:ext uri="{FF2B5EF4-FFF2-40B4-BE49-F238E27FC236}">
              <a16:creationId xmlns:a16="http://schemas.microsoft.com/office/drawing/2014/main" xmlns="" id="{00000000-0008-0000-0100-00003F000000}"/>
            </a:ext>
          </a:extLst>
        </xdr:cNvPr>
        <xdr:cNvGrpSpPr>
          <a:grpSpLocks/>
        </xdr:cNvGrpSpPr>
      </xdr:nvGrpSpPr>
      <xdr:grpSpPr bwMode="auto">
        <a:xfrm rot="5400000">
          <a:off x="23905861" y="2953404"/>
          <a:ext cx="764360" cy="315385"/>
          <a:chOff x="817" y="119"/>
          <a:chExt cx="62" cy="25"/>
        </a:xfrm>
      </xdr:grpSpPr>
      <xdr:sp macro="" textlink="">
        <xdr:nvSpPr>
          <xdr:cNvPr id="63" name="Line 191">
            <a:extLst>
              <a:ext uri="{FF2B5EF4-FFF2-40B4-BE49-F238E27FC236}">
                <a16:creationId xmlns:a16="http://schemas.microsoft.com/office/drawing/2014/main" xmlns="" id="{00000000-0008-0000-0100-000040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4" name="Freeform 192">
            <a:extLst>
              <a:ext uri="{FF2B5EF4-FFF2-40B4-BE49-F238E27FC236}">
                <a16:creationId xmlns:a16="http://schemas.microsoft.com/office/drawing/2014/main" xmlns="" id="{00000000-0008-0000-0100-000041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5" name="Freeform 193">
            <a:extLst>
              <a:ext uri="{FF2B5EF4-FFF2-40B4-BE49-F238E27FC236}">
                <a16:creationId xmlns:a16="http://schemas.microsoft.com/office/drawing/2014/main" xmlns="" id="{00000000-0008-0000-0100-000042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40</xdr:col>
      <xdr:colOff>40360</xdr:colOff>
      <xdr:row>21</xdr:row>
      <xdr:rowOff>107033</xdr:rowOff>
    </xdr:from>
    <xdr:to>
      <xdr:col>42</xdr:col>
      <xdr:colOff>495299</xdr:colOff>
      <xdr:row>23</xdr:row>
      <xdr:rowOff>105794</xdr:rowOff>
    </xdr:to>
    <xdr:grpSp>
      <xdr:nvGrpSpPr>
        <xdr:cNvPr id="66" name="Group 194">
          <a:extLst>
            <a:ext uri="{FF2B5EF4-FFF2-40B4-BE49-F238E27FC236}">
              <a16:creationId xmlns:a16="http://schemas.microsoft.com/office/drawing/2014/main" xmlns="" id="{00000000-0008-0000-0100-000047000000}"/>
            </a:ext>
          </a:extLst>
        </xdr:cNvPr>
        <xdr:cNvGrpSpPr>
          <a:grpSpLocks/>
        </xdr:cNvGrpSpPr>
      </xdr:nvGrpSpPr>
      <xdr:grpSpPr bwMode="auto">
        <a:xfrm rot="10800000">
          <a:off x="23876673" y="3797971"/>
          <a:ext cx="1669376" cy="332136"/>
          <a:chOff x="817" y="119"/>
          <a:chExt cx="62" cy="25"/>
        </a:xfrm>
      </xdr:grpSpPr>
      <xdr:sp macro="" textlink="">
        <xdr:nvSpPr>
          <xdr:cNvPr id="67" name="Line 191">
            <a:extLst>
              <a:ext uri="{FF2B5EF4-FFF2-40B4-BE49-F238E27FC236}">
                <a16:creationId xmlns:a16="http://schemas.microsoft.com/office/drawing/2014/main" xmlns="" id="{00000000-0008-0000-01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Freeform 192">
            <a:extLst>
              <a:ext uri="{FF2B5EF4-FFF2-40B4-BE49-F238E27FC236}">
                <a16:creationId xmlns:a16="http://schemas.microsoft.com/office/drawing/2014/main" xmlns="" id="{00000000-0008-0000-0100-000049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9" name="Freeform 193">
            <a:extLst>
              <a:ext uri="{FF2B5EF4-FFF2-40B4-BE49-F238E27FC236}">
                <a16:creationId xmlns:a16="http://schemas.microsoft.com/office/drawing/2014/main" xmlns="" id="{00000000-0008-0000-0100-00004A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52</xdr:col>
      <xdr:colOff>45245</xdr:colOff>
      <xdr:row>18</xdr:row>
      <xdr:rowOff>50974</xdr:rowOff>
    </xdr:from>
    <xdr:to>
      <xdr:col>54</xdr:col>
      <xdr:colOff>603176</xdr:colOff>
      <xdr:row>20</xdr:row>
      <xdr:rowOff>49735</xdr:rowOff>
    </xdr:to>
    <xdr:grpSp>
      <xdr:nvGrpSpPr>
        <xdr:cNvPr id="70" name="Group 194">
          <a:extLst>
            <a:ext uri="{FF2B5EF4-FFF2-40B4-BE49-F238E27FC236}">
              <a16:creationId xmlns:a16="http://schemas.microsoft.com/office/drawing/2014/main" xmlns="" id="{00000000-0008-0000-0100-00004B000000}"/>
            </a:ext>
          </a:extLst>
        </xdr:cNvPr>
        <xdr:cNvGrpSpPr>
          <a:grpSpLocks/>
        </xdr:cNvGrpSpPr>
      </xdr:nvGrpSpPr>
      <xdr:grpSpPr bwMode="auto">
        <a:xfrm>
          <a:off x="31168183" y="3241849"/>
          <a:ext cx="1772368" cy="332136"/>
          <a:chOff x="817" y="119"/>
          <a:chExt cx="62" cy="25"/>
        </a:xfrm>
      </xdr:grpSpPr>
      <xdr:sp macro="" textlink="">
        <xdr:nvSpPr>
          <xdr:cNvPr id="71" name="Line 191">
            <a:extLst>
              <a:ext uri="{FF2B5EF4-FFF2-40B4-BE49-F238E27FC236}">
                <a16:creationId xmlns:a16="http://schemas.microsoft.com/office/drawing/2014/main" xmlns="" id="{00000000-0008-0000-0100-00004C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2" name="Freeform 192">
            <a:extLst>
              <a:ext uri="{FF2B5EF4-FFF2-40B4-BE49-F238E27FC236}">
                <a16:creationId xmlns:a16="http://schemas.microsoft.com/office/drawing/2014/main" xmlns="" id="{00000000-0008-0000-0100-00004D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Freeform 193">
            <a:extLst>
              <a:ext uri="{FF2B5EF4-FFF2-40B4-BE49-F238E27FC236}">
                <a16:creationId xmlns:a16="http://schemas.microsoft.com/office/drawing/2014/main" xmlns="" id="{00000000-0008-0000-0100-00004E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63</xdr:col>
      <xdr:colOff>280312</xdr:colOff>
      <xdr:row>15</xdr:row>
      <xdr:rowOff>28578</xdr:rowOff>
    </xdr:from>
    <xdr:to>
      <xdr:col>63</xdr:col>
      <xdr:colOff>601954</xdr:colOff>
      <xdr:row>19</xdr:row>
      <xdr:rowOff>95250</xdr:rowOff>
    </xdr:to>
    <xdr:grpSp>
      <xdr:nvGrpSpPr>
        <xdr:cNvPr id="74" name="Group 194">
          <a:extLst>
            <a:ext uri="{FF2B5EF4-FFF2-40B4-BE49-F238E27FC236}">
              <a16:creationId xmlns:a16="http://schemas.microsoft.com/office/drawing/2014/main" xmlns="" id="{00000000-0008-0000-0100-00004F000000}"/>
            </a:ext>
          </a:extLst>
        </xdr:cNvPr>
        <xdr:cNvGrpSpPr>
          <a:grpSpLocks/>
        </xdr:cNvGrpSpPr>
      </xdr:nvGrpSpPr>
      <xdr:grpSpPr bwMode="auto">
        <a:xfrm rot="5400000">
          <a:off x="37876766" y="2925281"/>
          <a:ext cx="733422" cy="321642"/>
          <a:chOff x="817" y="119"/>
          <a:chExt cx="62" cy="25"/>
        </a:xfrm>
      </xdr:grpSpPr>
      <xdr:sp macro="" textlink="">
        <xdr:nvSpPr>
          <xdr:cNvPr id="75" name="Line 191">
            <a:extLst>
              <a:ext uri="{FF2B5EF4-FFF2-40B4-BE49-F238E27FC236}">
                <a16:creationId xmlns:a16="http://schemas.microsoft.com/office/drawing/2014/main" xmlns="" id="{00000000-0008-0000-0100-000050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6" name="Freeform 192">
            <a:extLst>
              <a:ext uri="{FF2B5EF4-FFF2-40B4-BE49-F238E27FC236}">
                <a16:creationId xmlns:a16="http://schemas.microsoft.com/office/drawing/2014/main" xmlns="" id="{00000000-0008-0000-0100-000051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7" name="Freeform 193">
            <a:extLst>
              <a:ext uri="{FF2B5EF4-FFF2-40B4-BE49-F238E27FC236}">
                <a16:creationId xmlns:a16="http://schemas.microsoft.com/office/drawing/2014/main" xmlns="" id="{00000000-0008-0000-0100-000052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63</xdr:col>
      <xdr:colOff>106389</xdr:colOff>
      <xdr:row>22</xdr:row>
      <xdr:rowOff>118012</xdr:rowOff>
    </xdr:from>
    <xdr:to>
      <xdr:col>65</xdr:col>
      <xdr:colOff>466725</xdr:colOff>
      <xdr:row>24</xdr:row>
      <xdr:rowOff>116773</xdr:rowOff>
    </xdr:to>
    <xdr:grpSp>
      <xdr:nvGrpSpPr>
        <xdr:cNvPr id="78" name="Group 194">
          <a:extLst>
            <a:ext uri="{FF2B5EF4-FFF2-40B4-BE49-F238E27FC236}">
              <a16:creationId xmlns:a16="http://schemas.microsoft.com/office/drawing/2014/main" xmlns="" id="{00000000-0008-0000-0100-000053000000}"/>
            </a:ext>
          </a:extLst>
        </xdr:cNvPr>
        <xdr:cNvGrpSpPr>
          <a:grpSpLocks/>
        </xdr:cNvGrpSpPr>
      </xdr:nvGrpSpPr>
      <xdr:grpSpPr bwMode="auto">
        <a:xfrm rot="10800000">
          <a:off x="37908733" y="3975637"/>
          <a:ext cx="1574773" cy="332136"/>
          <a:chOff x="817" y="119"/>
          <a:chExt cx="62" cy="25"/>
        </a:xfrm>
      </xdr:grpSpPr>
      <xdr:sp macro="" textlink="">
        <xdr:nvSpPr>
          <xdr:cNvPr id="79" name="Line 191">
            <a:extLst>
              <a:ext uri="{FF2B5EF4-FFF2-40B4-BE49-F238E27FC236}">
                <a16:creationId xmlns:a16="http://schemas.microsoft.com/office/drawing/2014/main" xmlns="" id="{00000000-0008-0000-0100-000054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80" name="Freeform 192">
            <a:extLst>
              <a:ext uri="{FF2B5EF4-FFF2-40B4-BE49-F238E27FC236}">
                <a16:creationId xmlns:a16="http://schemas.microsoft.com/office/drawing/2014/main" xmlns="" id="{00000000-0008-0000-0100-000055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81" name="Freeform 193">
            <a:extLst>
              <a:ext uri="{FF2B5EF4-FFF2-40B4-BE49-F238E27FC236}">
                <a16:creationId xmlns:a16="http://schemas.microsoft.com/office/drawing/2014/main" xmlns="" id="{00000000-0008-0000-0100-000056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62</xdr:col>
      <xdr:colOff>126943</xdr:colOff>
      <xdr:row>21</xdr:row>
      <xdr:rowOff>74857</xdr:rowOff>
    </xdr:from>
    <xdr:to>
      <xdr:col>62</xdr:col>
      <xdr:colOff>448585</xdr:colOff>
      <xdr:row>25</xdr:row>
      <xdr:rowOff>66675</xdr:rowOff>
    </xdr:to>
    <xdr:grpSp>
      <xdr:nvGrpSpPr>
        <xdr:cNvPr id="82" name="Group 194">
          <a:extLst>
            <a:ext uri="{FF2B5EF4-FFF2-40B4-BE49-F238E27FC236}">
              <a16:creationId xmlns:a16="http://schemas.microsoft.com/office/drawing/2014/main" xmlns="" id="{00000000-0008-0000-0100-000057000000}"/>
            </a:ext>
          </a:extLst>
        </xdr:cNvPr>
        <xdr:cNvGrpSpPr>
          <a:grpSpLocks/>
        </xdr:cNvGrpSpPr>
      </xdr:nvGrpSpPr>
      <xdr:grpSpPr bwMode="auto">
        <a:xfrm rot="16200000">
          <a:off x="37153605" y="3934258"/>
          <a:ext cx="658568" cy="321642"/>
          <a:chOff x="817" y="119"/>
          <a:chExt cx="62" cy="25"/>
        </a:xfrm>
      </xdr:grpSpPr>
      <xdr:sp macro="" textlink="">
        <xdr:nvSpPr>
          <xdr:cNvPr id="83" name="Line 191">
            <a:extLst>
              <a:ext uri="{FF2B5EF4-FFF2-40B4-BE49-F238E27FC236}">
                <a16:creationId xmlns:a16="http://schemas.microsoft.com/office/drawing/2014/main" xmlns="" id="{00000000-0008-0000-01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84" name="Freeform 192">
            <a:extLst>
              <a:ext uri="{FF2B5EF4-FFF2-40B4-BE49-F238E27FC236}">
                <a16:creationId xmlns:a16="http://schemas.microsoft.com/office/drawing/2014/main" xmlns="" id="{00000000-0008-0000-0100-000059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85" name="Freeform 193">
            <a:extLst>
              <a:ext uri="{FF2B5EF4-FFF2-40B4-BE49-F238E27FC236}">
                <a16:creationId xmlns:a16="http://schemas.microsoft.com/office/drawing/2014/main" xmlns="" id="{00000000-0008-0000-0100-00005A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83</xdr:col>
      <xdr:colOff>95250</xdr:colOff>
      <xdr:row>18</xdr:row>
      <xdr:rowOff>26476</xdr:rowOff>
    </xdr:from>
    <xdr:to>
      <xdr:col>85</xdr:col>
      <xdr:colOff>428625</xdr:colOff>
      <xdr:row>20</xdr:row>
      <xdr:rowOff>25236</xdr:rowOff>
    </xdr:to>
    <xdr:grpSp>
      <xdr:nvGrpSpPr>
        <xdr:cNvPr id="86" name="Group 194">
          <a:extLst>
            <a:ext uri="{FF2B5EF4-FFF2-40B4-BE49-F238E27FC236}">
              <a16:creationId xmlns:a16="http://schemas.microsoft.com/office/drawing/2014/main" xmlns="" id="{00000000-0008-0000-0100-00005B000000}"/>
            </a:ext>
          </a:extLst>
        </xdr:cNvPr>
        <xdr:cNvGrpSpPr>
          <a:grpSpLocks/>
        </xdr:cNvGrpSpPr>
      </xdr:nvGrpSpPr>
      <xdr:grpSpPr bwMode="auto">
        <a:xfrm>
          <a:off x="50041969" y="3217351"/>
          <a:ext cx="1547812" cy="332135"/>
          <a:chOff x="817" y="119"/>
          <a:chExt cx="62" cy="25"/>
        </a:xfrm>
      </xdr:grpSpPr>
      <xdr:sp macro="" textlink="">
        <xdr:nvSpPr>
          <xdr:cNvPr id="87" name="Line 191">
            <a:extLst>
              <a:ext uri="{FF2B5EF4-FFF2-40B4-BE49-F238E27FC236}">
                <a16:creationId xmlns:a16="http://schemas.microsoft.com/office/drawing/2014/main" xmlns="" id="{00000000-0008-0000-0100-00005C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88" name="Freeform 192">
            <a:extLst>
              <a:ext uri="{FF2B5EF4-FFF2-40B4-BE49-F238E27FC236}">
                <a16:creationId xmlns:a16="http://schemas.microsoft.com/office/drawing/2014/main" xmlns="" id="{00000000-0008-0000-0100-00005D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89" name="Freeform 193">
            <a:extLst>
              <a:ext uri="{FF2B5EF4-FFF2-40B4-BE49-F238E27FC236}">
                <a16:creationId xmlns:a16="http://schemas.microsoft.com/office/drawing/2014/main" xmlns="" id="{00000000-0008-0000-0100-00005E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86</xdr:col>
      <xdr:colOff>265620</xdr:colOff>
      <xdr:row>14</xdr:row>
      <xdr:rowOff>47627</xdr:rowOff>
    </xdr:from>
    <xdr:to>
      <xdr:col>86</xdr:col>
      <xdr:colOff>587262</xdr:colOff>
      <xdr:row>19</xdr:row>
      <xdr:rowOff>4</xdr:rowOff>
    </xdr:to>
    <xdr:grpSp>
      <xdr:nvGrpSpPr>
        <xdr:cNvPr id="90" name="Group 194">
          <a:extLst>
            <a:ext uri="{FF2B5EF4-FFF2-40B4-BE49-F238E27FC236}">
              <a16:creationId xmlns:a16="http://schemas.microsoft.com/office/drawing/2014/main" xmlns="" id="{00000000-0008-0000-0100-00005F000000}"/>
            </a:ext>
          </a:extLst>
        </xdr:cNvPr>
        <xdr:cNvGrpSpPr>
          <a:grpSpLocks/>
        </xdr:cNvGrpSpPr>
      </xdr:nvGrpSpPr>
      <xdr:grpSpPr bwMode="auto">
        <a:xfrm rot="5400000">
          <a:off x="51801908" y="2803839"/>
          <a:ext cx="785815" cy="321642"/>
          <a:chOff x="817" y="119"/>
          <a:chExt cx="62" cy="25"/>
        </a:xfrm>
      </xdr:grpSpPr>
      <xdr:sp macro="" textlink="">
        <xdr:nvSpPr>
          <xdr:cNvPr id="91" name="Line 191">
            <a:extLst>
              <a:ext uri="{FF2B5EF4-FFF2-40B4-BE49-F238E27FC236}">
                <a16:creationId xmlns:a16="http://schemas.microsoft.com/office/drawing/2014/main" xmlns="" id="{00000000-0008-0000-0100-000060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92" name="Freeform 192">
            <a:extLst>
              <a:ext uri="{FF2B5EF4-FFF2-40B4-BE49-F238E27FC236}">
                <a16:creationId xmlns:a16="http://schemas.microsoft.com/office/drawing/2014/main" xmlns="" id="{00000000-0008-0000-0100-000061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93" name="Freeform 193">
            <a:extLst>
              <a:ext uri="{FF2B5EF4-FFF2-40B4-BE49-F238E27FC236}">
                <a16:creationId xmlns:a16="http://schemas.microsoft.com/office/drawing/2014/main" xmlns="" id="{00000000-0008-0000-0100-000062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86</xdr:col>
      <xdr:colOff>104935</xdr:colOff>
      <xdr:row>21</xdr:row>
      <xdr:rowOff>73294</xdr:rowOff>
    </xdr:from>
    <xdr:to>
      <xdr:col>88</xdr:col>
      <xdr:colOff>409574</xdr:colOff>
      <xdr:row>23</xdr:row>
      <xdr:rowOff>72055</xdr:rowOff>
    </xdr:to>
    <xdr:grpSp>
      <xdr:nvGrpSpPr>
        <xdr:cNvPr id="94" name="Group 194">
          <a:extLst>
            <a:ext uri="{FF2B5EF4-FFF2-40B4-BE49-F238E27FC236}">
              <a16:creationId xmlns:a16="http://schemas.microsoft.com/office/drawing/2014/main" xmlns="" id="{00000000-0008-0000-0100-000063000000}"/>
            </a:ext>
          </a:extLst>
        </xdr:cNvPr>
        <xdr:cNvGrpSpPr>
          <a:grpSpLocks/>
        </xdr:cNvGrpSpPr>
      </xdr:nvGrpSpPr>
      <xdr:grpSpPr bwMode="auto">
        <a:xfrm rot="10800000">
          <a:off x="51873310" y="3764232"/>
          <a:ext cx="1519077" cy="332136"/>
          <a:chOff x="817" y="119"/>
          <a:chExt cx="62" cy="25"/>
        </a:xfrm>
      </xdr:grpSpPr>
      <xdr:sp macro="" textlink="">
        <xdr:nvSpPr>
          <xdr:cNvPr id="95" name="Line 191">
            <a:extLst>
              <a:ext uri="{FF2B5EF4-FFF2-40B4-BE49-F238E27FC236}">
                <a16:creationId xmlns:a16="http://schemas.microsoft.com/office/drawing/2014/main" xmlns="" id="{00000000-0008-0000-0100-000064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96" name="Freeform 192">
            <a:extLst>
              <a:ext uri="{FF2B5EF4-FFF2-40B4-BE49-F238E27FC236}">
                <a16:creationId xmlns:a16="http://schemas.microsoft.com/office/drawing/2014/main" xmlns="" id="{00000000-0008-0000-0100-000065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97" name="Freeform 193">
            <a:extLst>
              <a:ext uri="{FF2B5EF4-FFF2-40B4-BE49-F238E27FC236}">
                <a16:creationId xmlns:a16="http://schemas.microsoft.com/office/drawing/2014/main" xmlns="" id="{00000000-0008-0000-0100-000066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85</xdr:col>
      <xdr:colOff>105633</xdr:colOff>
      <xdr:row>21</xdr:row>
      <xdr:rowOff>68290</xdr:rowOff>
    </xdr:from>
    <xdr:to>
      <xdr:col>85</xdr:col>
      <xdr:colOff>427275</xdr:colOff>
      <xdr:row>26</xdr:row>
      <xdr:rowOff>9525</xdr:rowOff>
    </xdr:to>
    <xdr:grpSp>
      <xdr:nvGrpSpPr>
        <xdr:cNvPr id="98" name="Group 194">
          <a:extLst>
            <a:ext uri="{FF2B5EF4-FFF2-40B4-BE49-F238E27FC236}">
              <a16:creationId xmlns:a16="http://schemas.microsoft.com/office/drawing/2014/main" xmlns="" id="{00000000-0008-0000-0100-000067000000}"/>
            </a:ext>
          </a:extLst>
        </xdr:cNvPr>
        <xdr:cNvGrpSpPr>
          <a:grpSpLocks/>
        </xdr:cNvGrpSpPr>
      </xdr:nvGrpSpPr>
      <xdr:grpSpPr bwMode="auto">
        <a:xfrm rot="16200000">
          <a:off x="51040274" y="3985743"/>
          <a:ext cx="774672" cy="321642"/>
          <a:chOff x="817" y="119"/>
          <a:chExt cx="62" cy="25"/>
        </a:xfrm>
      </xdr:grpSpPr>
      <xdr:sp macro="" textlink="">
        <xdr:nvSpPr>
          <xdr:cNvPr id="99" name="Line 191">
            <a:extLst>
              <a:ext uri="{FF2B5EF4-FFF2-40B4-BE49-F238E27FC236}">
                <a16:creationId xmlns:a16="http://schemas.microsoft.com/office/drawing/2014/main" xmlns="" id="{00000000-0008-0000-0100-000068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00" name="Freeform 192">
            <a:extLst>
              <a:ext uri="{FF2B5EF4-FFF2-40B4-BE49-F238E27FC236}">
                <a16:creationId xmlns:a16="http://schemas.microsoft.com/office/drawing/2014/main" xmlns="" id="{00000000-0008-0000-0100-000069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01" name="Freeform 193">
            <a:extLst>
              <a:ext uri="{FF2B5EF4-FFF2-40B4-BE49-F238E27FC236}">
                <a16:creationId xmlns:a16="http://schemas.microsoft.com/office/drawing/2014/main" xmlns="" id="{00000000-0008-0000-0100-00006A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103</xdr:col>
      <xdr:colOff>265086</xdr:colOff>
      <xdr:row>18</xdr:row>
      <xdr:rowOff>147396</xdr:rowOff>
    </xdr:from>
    <xdr:to>
      <xdr:col>105</xdr:col>
      <xdr:colOff>388581</xdr:colOff>
      <xdr:row>20</xdr:row>
      <xdr:rowOff>148668</xdr:rowOff>
    </xdr:to>
    <xdr:grpSp>
      <xdr:nvGrpSpPr>
        <xdr:cNvPr id="102" name="Group 194">
          <a:extLst>
            <a:ext uri="{FF2B5EF4-FFF2-40B4-BE49-F238E27FC236}">
              <a16:creationId xmlns:a16="http://schemas.microsoft.com/office/drawing/2014/main" xmlns="" id="{00000000-0008-0000-0100-00006B000000}"/>
            </a:ext>
          </a:extLst>
        </xdr:cNvPr>
        <xdr:cNvGrpSpPr>
          <a:grpSpLocks/>
        </xdr:cNvGrpSpPr>
      </xdr:nvGrpSpPr>
      <xdr:grpSpPr bwMode="auto">
        <a:xfrm>
          <a:off x="62356180" y="3338271"/>
          <a:ext cx="1337932" cy="334647"/>
          <a:chOff x="817" y="119"/>
          <a:chExt cx="62" cy="25"/>
        </a:xfrm>
      </xdr:grpSpPr>
      <xdr:sp macro="" textlink="">
        <xdr:nvSpPr>
          <xdr:cNvPr id="103" name="Line 191">
            <a:extLst>
              <a:ext uri="{FF2B5EF4-FFF2-40B4-BE49-F238E27FC236}">
                <a16:creationId xmlns:a16="http://schemas.microsoft.com/office/drawing/2014/main" xmlns="" id="{00000000-0008-0000-0100-00006C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04" name="Freeform 192">
            <a:extLst>
              <a:ext uri="{FF2B5EF4-FFF2-40B4-BE49-F238E27FC236}">
                <a16:creationId xmlns:a16="http://schemas.microsoft.com/office/drawing/2014/main" xmlns="" id="{00000000-0008-0000-0100-00006D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05" name="Freeform 193">
            <a:extLst>
              <a:ext uri="{FF2B5EF4-FFF2-40B4-BE49-F238E27FC236}">
                <a16:creationId xmlns:a16="http://schemas.microsoft.com/office/drawing/2014/main" xmlns="" id="{00000000-0008-0000-0100-00006E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121</xdr:col>
      <xdr:colOff>502417</xdr:colOff>
      <xdr:row>23</xdr:row>
      <xdr:rowOff>115137</xdr:rowOff>
    </xdr:from>
    <xdr:to>
      <xdr:col>123</xdr:col>
      <xdr:colOff>298666</xdr:colOff>
      <xdr:row>46</xdr:row>
      <xdr:rowOff>129153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xmlns="" id="{00000000-0008-0000-0100-00006F000000}"/>
            </a:ext>
          </a:extLst>
        </xdr:cNvPr>
        <xdr:cNvCxnSpPr/>
      </xdr:nvCxnSpPr>
      <xdr:spPr>
        <a:xfrm>
          <a:off x="73444867" y="4039437"/>
          <a:ext cx="1015449" cy="3747816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58279</xdr:colOff>
      <xdr:row>21</xdr:row>
      <xdr:rowOff>109118</xdr:rowOff>
    </xdr:from>
    <xdr:to>
      <xdr:col>105</xdr:col>
      <xdr:colOff>376047</xdr:colOff>
      <xdr:row>26</xdr:row>
      <xdr:rowOff>7408</xdr:rowOff>
    </xdr:to>
    <xdr:grpSp>
      <xdr:nvGrpSpPr>
        <xdr:cNvPr id="107" name="Group 194">
          <a:extLst>
            <a:ext uri="{FF2B5EF4-FFF2-40B4-BE49-F238E27FC236}">
              <a16:creationId xmlns:a16="http://schemas.microsoft.com/office/drawing/2014/main" xmlns="" id="{00000000-0008-0000-0100-000074000000}"/>
            </a:ext>
          </a:extLst>
        </xdr:cNvPr>
        <xdr:cNvGrpSpPr>
          <a:grpSpLocks/>
        </xdr:cNvGrpSpPr>
      </xdr:nvGrpSpPr>
      <xdr:grpSpPr bwMode="auto">
        <a:xfrm rot="16200000">
          <a:off x="63156830" y="4007036"/>
          <a:ext cx="731727" cy="317768"/>
          <a:chOff x="817" y="119"/>
          <a:chExt cx="62" cy="25"/>
        </a:xfrm>
      </xdr:grpSpPr>
      <xdr:sp macro="" textlink="">
        <xdr:nvSpPr>
          <xdr:cNvPr id="108" name="Line 191">
            <a:extLst>
              <a:ext uri="{FF2B5EF4-FFF2-40B4-BE49-F238E27FC236}">
                <a16:creationId xmlns:a16="http://schemas.microsoft.com/office/drawing/2014/main" xmlns="" id="{00000000-0008-0000-0100-000075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09" name="Freeform 192">
            <a:extLst>
              <a:ext uri="{FF2B5EF4-FFF2-40B4-BE49-F238E27FC236}">
                <a16:creationId xmlns:a16="http://schemas.microsoft.com/office/drawing/2014/main" xmlns="" id="{00000000-0008-0000-0100-000076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10" name="Freeform 193">
            <a:extLst>
              <a:ext uri="{FF2B5EF4-FFF2-40B4-BE49-F238E27FC236}">
                <a16:creationId xmlns:a16="http://schemas.microsoft.com/office/drawing/2014/main" xmlns="" id="{00000000-0008-0000-0100-000077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106</xdr:col>
      <xdr:colOff>90227</xdr:colOff>
      <xdr:row>22</xdr:row>
      <xdr:rowOff>22780</xdr:rowOff>
    </xdr:from>
    <xdr:to>
      <xdr:col>108</xdr:col>
      <xdr:colOff>419366</xdr:colOff>
      <xdr:row>24</xdr:row>
      <xdr:rowOff>21540</xdr:rowOff>
    </xdr:to>
    <xdr:grpSp>
      <xdr:nvGrpSpPr>
        <xdr:cNvPr id="111" name="Group 194">
          <a:extLst>
            <a:ext uri="{FF2B5EF4-FFF2-40B4-BE49-F238E27FC236}">
              <a16:creationId xmlns:a16="http://schemas.microsoft.com/office/drawing/2014/main" xmlns="" id="{00000000-0008-0000-0100-000078000000}"/>
            </a:ext>
          </a:extLst>
        </xdr:cNvPr>
        <xdr:cNvGrpSpPr>
          <a:grpSpLocks/>
        </xdr:cNvGrpSpPr>
      </xdr:nvGrpSpPr>
      <xdr:grpSpPr bwMode="auto">
        <a:xfrm rot="10800000">
          <a:off x="64002977" y="3880405"/>
          <a:ext cx="1543577" cy="332135"/>
          <a:chOff x="817" y="119"/>
          <a:chExt cx="62" cy="25"/>
        </a:xfrm>
      </xdr:grpSpPr>
      <xdr:sp macro="" textlink="">
        <xdr:nvSpPr>
          <xdr:cNvPr id="112" name="Line 191">
            <a:extLst>
              <a:ext uri="{FF2B5EF4-FFF2-40B4-BE49-F238E27FC236}">
                <a16:creationId xmlns:a16="http://schemas.microsoft.com/office/drawing/2014/main" xmlns="" id="{00000000-0008-0000-0100-000079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13" name="Freeform 192">
            <a:extLst>
              <a:ext uri="{FF2B5EF4-FFF2-40B4-BE49-F238E27FC236}">
                <a16:creationId xmlns:a16="http://schemas.microsoft.com/office/drawing/2014/main" xmlns="" id="{00000000-0008-0000-0100-00007A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14" name="Freeform 193">
            <a:extLst>
              <a:ext uri="{FF2B5EF4-FFF2-40B4-BE49-F238E27FC236}">
                <a16:creationId xmlns:a16="http://schemas.microsoft.com/office/drawing/2014/main" xmlns="" id="{00000000-0008-0000-0100-00007B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140</xdr:col>
      <xdr:colOff>500064</xdr:colOff>
      <xdr:row>22</xdr:row>
      <xdr:rowOff>47503</xdr:rowOff>
    </xdr:from>
    <xdr:to>
      <xdr:col>142</xdr:col>
      <xdr:colOff>395289</xdr:colOff>
      <xdr:row>24</xdr:row>
      <xdr:rowOff>46264</xdr:rowOff>
    </xdr:to>
    <xdr:grpSp>
      <xdr:nvGrpSpPr>
        <xdr:cNvPr id="115" name="Group 194">
          <a:extLst>
            <a:ext uri="{FF2B5EF4-FFF2-40B4-BE49-F238E27FC236}">
              <a16:creationId xmlns:a16="http://schemas.microsoft.com/office/drawing/2014/main" xmlns="" id="{00000000-0008-0000-0100-00007C000000}"/>
            </a:ext>
          </a:extLst>
        </xdr:cNvPr>
        <xdr:cNvGrpSpPr>
          <a:grpSpLocks/>
        </xdr:cNvGrpSpPr>
      </xdr:nvGrpSpPr>
      <xdr:grpSpPr bwMode="auto">
        <a:xfrm>
          <a:off x="85058252" y="3905128"/>
          <a:ext cx="1407318" cy="332136"/>
          <a:chOff x="817" y="119"/>
          <a:chExt cx="62" cy="25"/>
        </a:xfrm>
      </xdr:grpSpPr>
      <xdr:sp macro="" textlink="">
        <xdr:nvSpPr>
          <xdr:cNvPr id="116" name="Line 191">
            <a:extLst>
              <a:ext uri="{FF2B5EF4-FFF2-40B4-BE49-F238E27FC236}">
                <a16:creationId xmlns:a16="http://schemas.microsoft.com/office/drawing/2014/main" xmlns="" id="{00000000-0008-0000-0100-00007D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17" name="Freeform 192">
            <a:extLst>
              <a:ext uri="{FF2B5EF4-FFF2-40B4-BE49-F238E27FC236}">
                <a16:creationId xmlns:a16="http://schemas.microsoft.com/office/drawing/2014/main" xmlns="" id="{00000000-0008-0000-0100-00007E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18" name="Freeform 193">
            <a:extLst>
              <a:ext uri="{FF2B5EF4-FFF2-40B4-BE49-F238E27FC236}">
                <a16:creationId xmlns:a16="http://schemas.microsoft.com/office/drawing/2014/main" xmlns="" id="{00000000-0008-0000-0100-00007F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143</xdr:col>
      <xdr:colOff>292621</xdr:colOff>
      <xdr:row>18</xdr:row>
      <xdr:rowOff>150536</xdr:rowOff>
    </xdr:from>
    <xdr:to>
      <xdr:col>144</xdr:col>
      <xdr:colOff>60742</xdr:colOff>
      <xdr:row>23</xdr:row>
      <xdr:rowOff>154781</xdr:rowOff>
    </xdr:to>
    <xdr:grpSp>
      <xdr:nvGrpSpPr>
        <xdr:cNvPr id="119" name="Group 194">
          <a:extLst>
            <a:ext uri="{FF2B5EF4-FFF2-40B4-BE49-F238E27FC236}">
              <a16:creationId xmlns:a16="http://schemas.microsoft.com/office/drawing/2014/main" xmlns="" id="{00000000-0008-0000-0100-000080000000}"/>
            </a:ext>
          </a:extLst>
        </xdr:cNvPr>
        <xdr:cNvGrpSpPr>
          <a:grpSpLocks/>
        </xdr:cNvGrpSpPr>
      </xdr:nvGrpSpPr>
      <xdr:grpSpPr bwMode="auto">
        <a:xfrm rot="5400000">
          <a:off x="86738949" y="3572583"/>
          <a:ext cx="837683" cy="375340"/>
          <a:chOff x="817" y="119"/>
          <a:chExt cx="62" cy="25"/>
        </a:xfrm>
      </xdr:grpSpPr>
      <xdr:sp macro="" textlink="">
        <xdr:nvSpPr>
          <xdr:cNvPr id="120" name="Line 191">
            <a:extLst>
              <a:ext uri="{FF2B5EF4-FFF2-40B4-BE49-F238E27FC236}">
                <a16:creationId xmlns:a16="http://schemas.microsoft.com/office/drawing/2014/main" xmlns="" id="{00000000-0008-0000-0100-000081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21" name="Freeform 192">
            <a:extLst>
              <a:ext uri="{FF2B5EF4-FFF2-40B4-BE49-F238E27FC236}">
                <a16:creationId xmlns:a16="http://schemas.microsoft.com/office/drawing/2014/main" xmlns="" id="{00000000-0008-0000-0100-000082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22" name="Freeform 193">
            <a:extLst>
              <a:ext uri="{FF2B5EF4-FFF2-40B4-BE49-F238E27FC236}">
                <a16:creationId xmlns:a16="http://schemas.microsoft.com/office/drawing/2014/main" xmlns="" id="{00000000-0008-0000-0100-000083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142</xdr:col>
      <xdr:colOff>183448</xdr:colOff>
      <xdr:row>26</xdr:row>
      <xdr:rowOff>74857</xdr:rowOff>
    </xdr:from>
    <xdr:to>
      <xdr:col>142</xdr:col>
      <xdr:colOff>505090</xdr:colOff>
      <xdr:row>30</xdr:row>
      <xdr:rowOff>95250</xdr:rowOff>
    </xdr:to>
    <xdr:grpSp>
      <xdr:nvGrpSpPr>
        <xdr:cNvPr id="123" name="Group 194">
          <a:extLst>
            <a:ext uri="{FF2B5EF4-FFF2-40B4-BE49-F238E27FC236}">
              <a16:creationId xmlns:a16="http://schemas.microsoft.com/office/drawing/2014/main" xmlns="" id="{00000000-0008-0000-0100-000084000000}"/>
            </a:ext>
          </a:extLst>
        </xdr:cNvPr>
        <xdr:cNvGrpSpPr>
          <a:grpSpLocks/>
        </xdr:cNvGrpSpPr>
      </xdr:nvGrpSpPr>
      <xdr:grpSpPr bwMode="auto">
        <a:xfrm rot="16200000">
          <a:off x="86070978" y="4781983"/>
          <a:ext cx="687143" cy="321642"/>
          <a:chOff x="817" y="119"/>
          <a:chExt cx="62" cy="25"/>
        </a:xfrm>
      </xdr:grpSpPr>
      <xdr:sp macro="" textlink="">
        <xdr:nvSpPr>
          <xdr:cNvPr id="124" name="Line 191">
            <a:extLst>
              <a:ext uri="{FF2B5EF4-FFF2-40B4-BE49-F238E27FC236}">
                <a16:creationId xmlns:a16="http://schemas.microsoft.com/office/drawing/2014/main" xmlns="" id="{00000000-0008-0000-0100-000085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25" name="Freeform 192">
            <a:extLst>
              <a:ext uri="{FF2B5EF4-FFF2-40B4-BE49-F238E27FC236}">
                <a16:creationId xmlns:a16="http://schemas.microsoft.com/office/drawing/2014/main" xmlns="" id="{00000000-0008-0000-0100-000086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26" name="Freeform 193">
            <a:extLst>
              <a:ext uri="{FF2B5EF4-FFF2-40B4-BE49-F238E27FC236}">
                <a16:creationId xmlns:a16="http://schemas.microsoft.com/office/drawing/2014/main" xmlns="" id="{00000000-0008-0000-0100-000087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143</xdr:col>
      <xdr:colOff>164345</xdr:colOff>
      <xdr:row>27</xdr:row>
      <xdr:rowOff>56029</xdr:rowOff>
    </xdr:from>
    <xdr:to>
      <xdr:col>145</xdr:col>
      <xdr:colOff>466724</xdr:colOff>
      <xdr:row>28</xdr:row>
      <xdr:rowOff>82385</xdr:rowOff>
    </xdr:to>
    <xdr:grpSp>
      <xdr:nvGrpSpPr>
        <xdr:cNvPr id="127" name="Group 194">
          <a:extLst>
            <a:ext uri="{FF2B5EF4-FFF2-40B4-BE49-F238E27FC236}">
              <a16:creationId xmlns:a16="http://schemas.microsoft.com/office/drawing/2014/main" xmlns="" id="{00000000-0008-0000-0100-000088000000}"/>
            </a:ext>
          </a:extLst>
        </xdr:cNvPr>
        <xdr:cNvGrpSpPr>
          <a:grpSpLocks/>
        </xdr:cNvGrpSpPr>
      </xdr:nvGrpSpPr>
      <xdr:grpSpPr bwMode="auto">
        <a:xfrm rot="10800000">
          <a:off x="86841845" y="4747092"/>
          <a:ext cx="1516817" cy="193043"/>
          <a:chOff x="817" y="119"/>
          <a:chExt cx="62" cy="25"/>
        </a:xfrm>
      </xdr:grpSpPr>
      <xdr:sp macro="" textlink="">
        <xdr:nvSpPr>
          <xdr:cNvPr id="128" name="Line 191">
            <a:extLst>
              <a:ext uri="{FF2B5EF4-FFF2-40B4-BE49-F238E27FC236}">
                <a16:creationId xmlns:a16="http://schemas.microsoft.com/office/drawing/2014/main" xmlns="" id="{00000000-0008-0000-0100-000089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29" name="Freeform 192">
            <a:extLst>
              <a:ext uri="{FF2B5EF4-FFF2-40B4-BE49-F238E27FC236}">
                <a16:creationId xmlns:a16="http://schemas.microsoft.com/office/drawing/2014/main" xmlns="" id="{00000000-0008-0000-0100-00008A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0" name="Freeform 193">
            <a:extLst>
              <a:ext uri="{FF2B5EF4-FFF2-40B4-BE49-F238E27FC236}">
                <a16:creationId xmlns:a16="http://schemas.microsoft.com/office/drawing/2014/main" xmlns="" id="{00000000-0008-0000-0100-00008B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155</xdr:col>
      <xdr:colOff>107949</xdr:colOff>
      <xdr:row>25</xdr:row>
      <xdr:rowOff>22789</xdr:rowOff>
    </xdr:from>
    <xdr:to>
      <xdr:col>158</xdr:col>
      <xdr:colOff>78442</xdr:colOff>
      <xdr:row>27</xdr:row>
      <xdr:rowOff>21550</xdr:rowOff>
    </xdr:to>
    <xdr:grpSp>
      <xdr:nvGrpSpPr>
        <xdr:cNvPr id="131" name="Group 194">
          <a:extLst>
            <a:ext uri="{FF2B5EF4-FFF2-40B4-BE49-F238E27FC236}">
              <a16:creationId xmlns:a16="http://schemas.microsoft.com/office/drawing/2014/main" xmlns="" id="{00000000-0008-0000-0100-00008C000000}"/>
            </a:ext>
          </a:extLst>
        </xdr:cNvPr>
        <xdr:cNvGrpSpPr>
          <a:grpSpLocks/>
        </xdr:cNvGrpSpPr>
      </xdr:nvGrpSpPr>
      <xdr:grpSpPr bwMode="auto">
        <a:xfrm>
          <a:off x="94072074" y="4380477"/>
          <a:ext cx="1792149" cy="332136"/>
          <a:chOff x="817" y="119"/>
          <a:chExt cx="62" cy="25"/>
        </a:xfrm>
      </xdr:grpSpPr>
      <xdr:sp macro="" textlink="">
        <xdr:nvSpPr>
          <xdr:cNvPr id="132" name="Line 191">
            <a:extLst>
              <a:ext uri="{FF2B5EF4-FFF2-40B4-BE49-F238E27FC236}">
                <a16:creationId xmlns:a16="http://schemas.microsoft.com/office/drawing/2014/main" xmlns="" id="{00000000-0008-0000-0100-00008D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3" name="Freeform 192">
            <a:extLst>
              <a:ext uri="{FF2B5EF4-FFF2-40B4-BE49-F238E27FC236}">
                <a16:creationId xmlns:a16="http://schemas.microsoft.com/office/drawing/2014/main" xmlns="" id="{00000000-0008-0000-0100-00008E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4" name="Freeform 193">
            <a:extLst>
              <a:ext uri="{FF2B5EF4-FFF2-40B4-BE49-F238E27FC236}">
                <a16:creationId xmlns:a16="http://schemas.microsoft.com/office/drawing/2014/main" xmlns="" id="{00000000-0008-0000-0100-00008F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158</xdr:col>
      <xdr:colOff>97938</xdr:colOff>
      <xdr:row>22</xdr:row>
      <xdr:rowOff>117476</xdr:rowOff>
    </xdr:from>
    <xdr:to>
      <xdr:col>158</xdr:col>
      <xdr:colOff>415705</xdr:colOff>
      <xdr:row>26</xdr:row>
      <xdr:rowOff>99222</xdr:rowOff>
    </xdr:to>
    <xdr:grpSp>
      <xdr:nvGrpSpPr>
        <xdr:cNvPr id="135" name="Group 194">
          <a:extLst>
            <a:ext uri="{FF2B5EF4-FFF2-40B4-BE49-F238E27FC236}">
              <a16:creationId xmlns:a16="http://schemas.microsoft.com/office/drawing/2014/main" xmlns="" id="{00000000-0008-0000-0100-000090000000}"/>
            </a:ext>
          </a:extLst>
        </xdr:cNvPr>
        <xdr:cNvGrpSpPr>
          <a:grpSpLocks/>
        </xdr:cNvGrpSpPr>
      </xdr:nvGrpSpPr>
      <xdr:grpSpPr bwMode="auto">
        <a:xfrm rot="5400000">
          <a:off x="95718355" y="4140465"/>
          <a:ext cx="648496" cy="317767"/>
          <a:chOff x="817" y="119"/>
          <a:chExt cx="62" cy="25"/>
        </a:xfrm>
      </xdr:grpSpPr>
      <xdr:sp macro="" textlink="">
        <xdr:nvSpPr>
          <xdr:cNvPr id="136" name="Line 191">
            <a:extLst>
              <a:ext uri="{FF2B5EF4-FFF2-40B4-BE49-F238E27FC236}">
                <a16:creationId xmlns:a16="http://schemas.microsoft.com/office/drawing/2014/main" xmlns="" id="{00000000-0008-0000-0100-000091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7" name="Freeform 192">
            <a:extLst>
              <a:ext uri="{FF2B5EF4-FFF2-40B4-BE49-F238E27FC236}">
                <a16:creationId xmlns:a16="http://schemas.microsoft.com/office/drawing/2014/main" xmlns="" id="{00000000-0008-0000-0100-000092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8" name="Freeform 193">
            <a:extLst>
              <a:ext uri="{FF2B5EF4-FFF2-40B4-BE49-F238E27FC236}">
                <a16:creationId xmlns:a16="http://schemas.microsoft.com/office/drawing/2014/main" xmlns="" id="{00000000-0008-0000-0100-000093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157</xdr:col>
      <xdr:colOff>42511</xdr:colOff>
      <xdr:row>29</xdr:row>
      <xdr:rowOff>49239</xdr:rowOff>
    </xdr:from>
    <xdr:to>
      <xdr:col>157</xdr:col>
      <xdr:colOff>364153</xdr:colOff>
      <xdr:row>33</xdr:row>
      <xdr:rowOff>85725</xdr:rowOff>
    </xdr:to>
    <xdr:grpSp>
      <xdr:nvGrpSpPr>
        <xdr:cNvPr id="139" name="Group 194">
          <a:extLst>
            <a:ext uri="{FF2B5EF4-FFF2-40B4-BE49-F238E27FC236}">
              <a16:creationId xmlns:a16="http://schemas.microsoft.com/office/drawing/2014/main" xmlns="" id="{00000000-0008-0000-0100-000094000000}"/>
            </a:ext>
          </a:extLst>
        </xdr:cNvPr>
        <xdr:cNvGrpSpPr>
          <a:grpSpLocks/>
        </xdr:cNvGrpSpPr>
      </xdr:nvGrpSpPr>
      <xdr:grpSpPr bwMode="auto">
        <a:xfrm rot="16200000">
          <a:off x="95030277" y="5264474"/>
          <a:ext cx="703236" cy="321642"/>
          <a:chOff x="817" y="119"/>
          <a:chExt cx="62" cy="25"/>
        </a:xfrm>
      </xdr:grpSpPr>
      <xdr:sp macro="" textlink="">
        <xdr:nvSpPr>
          <xdr:cNvPr id="140" name="Line 191">
            <a:extLst>
              <a:ext uri="{FF2B5EF4-FFF2-40B4-BE49-F238E27FC236}">
                <a16:creationId xmlns:a16="http://schemas.microsoft.com/office/drawing/2014/main" xmlns="" id="{00000000-0008-0000-0100-000095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41" name="Freeform 192">
            <a:extLst>
              <a:ext uri="{FF2B5EF4-FFF2-40B4-BE49-F238E27FC236}">
                <a16:creationId xmlns:a16="http://schemas.microsoft.com/office/drawing/2014/main" xmlns="" id="{00000000-0008-0000-0100-000096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42" name="Freeform 193">
            <a:extLst>
              <a:ext uri="{FF2B5EF4-FFF2-40B4-BE49-F238E27FC236}">
                <a16:creationId xmlns:a16="http://schemas.microsoft.com/office/drawing/2014/main" xmlns="" id="{00000000-0008-0000-0100-000097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159</xdr:col>
      <xdr:colOff>193518</xdr:colOff>
      <xdr:row>29</xdr:row>
      <xdr:rowOff>31401</xdr:rowOff>
    </xdr:from>
    <xdr:to>
      <xdr:col>161</xdr:col>
      <xdr:colOff>355879</xdr:colOff>
      <xdr:row>30</xdr:row>
      <xdr:rowOff>129198</xdr:rowOff>
    </xdr:to>
    <xdr:grpSp>
      <xdr:nvGrpSpPr>
        <xdr:cNvPr id="143" name="Group 194">
          <a:extLst>
            <a:ext uri="{FF2B5EF4-FFF2-40B4-BE49-F238E27FC236}">
              <a16:creationId xmlns:a16="http://schemas.microsoft.com/office/drawing/2014/main" xmlns="" id="{00000000-0008-0000-0100-000098000000}"/>
            </a:ext>
          </a:extLst>
        </xdr:cNvPr>
        <xdr:cNvGrpSpPr>
          <a:grpSpLocks/>
        </xdr:cNvGrpSpPr>
      </xdr:nvGrpSpPr>
      <xdr:grpSpPr bwMode="auto">
        <a:xfrm rot="10800000">
          <a:off x="96586518" y="5055839"/>
          <a:ext cx="1376799" cy="264484"/>
          <a:chOff x="817" y="119"/>
          <a:chExt cx="62" cy="25"/>
        </a:xfrm>
      </xdr:grpSpPr>
      <xdr:sp macro="" textlink="">
        <xdr:nvSpPr>
          <xdr:cNvPr id="144" name="Line 191">
            <a:extLst>
              <a:ext uri="{FF2B5EF4-FFF2-40B4-BE49-F238E27FC236}">
                <a16:creationId xmlns:a16="http://schemas.microsoft.com/office/drawing/2014/main" xmlns="" id="{00000000-0008-0000-0100-000099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45" name="Freeform 192">
            <a:extLst>
              <a:ext uri="{FF2B5EF4-FFF2-40B4-BE49-F238E27FC236}">
                <a16:creationId xmlns:a16="http://schemas.microsoft.com/office/drawing/2014/main" xmlns="" id="{00000000-0008-0000-0100-00009A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46" name="Freeform 193">
            <a:extLst>
              <a:ext uri="{FF2B5EF4-FFF2-40B4-BE49-F238E27FC236}">
                <a16:creationId xmlns:a16="http://schemas.microsoft.com/office/drawing/2014/main" xmlns="" id="{00000000-0008-0000-0100-00009B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165</xdr:col>
      <xdr:colOff>191924</xdr:colOff>
      <xdr:row>28</xdr:row>
      <xdr:rowOff>85900</xdr:rowOff>
    </xdr:from>
    <xdr:to>
      <xdr:col>167</xdr:col>
      <xdr:colOff>363373</xdr:colOff>
      <xdr:row>30</xdr:row>
      <xdr:rowOff>84663</xdr:rowOff>
    </xdr:to>
    <xdr:grpSp>
      <xdr:nvGrpSpPr>
        <xdr:cNvPr id="147" name="Group 194">
          <a:extLst>
            <a:ext uri="{FF2B5EF4-FFF2-40B4-BE49-F238E27FC236}">
              <a16:creationId xmlns:a16="http://schemas.microsoft.com/office/drawing/2014/main" xmlns="" id="{00000000-0008-0000-0100-00009C000000}"/>
            </a:ext>
          </a:extLst>
        </xdr:cNvPr>
        <xdr:cNvGrpSpPr>
          <a:grpSpLocks/>
        </xdr:cNvGrpSpPr>
      </xdr:nvGrpSpPr>
      <xdr:grpSpPr bwMode="auto">
        <a:xfrm>
          <a:off x="100228237" y="4943650"/>
          <a:ext cx="1385886" cy="332138"/>
          <a:chOff x="817" y="119"/>
          <a:chExt cx="62" cy="25"/>
        </a:xfrm>
      </xdr:grpSpPr>
      <xdr:sp macro="" textlink="">
        <xdr:nvSpPr>
          <xdr:cNvPr id="148" name="Line 191">
            <a:extLst>
              <a:ext uri="{FF2B5EF4-FFF2-40B4-BE49-F238E27FC236}">
                <a16:creationId xmlns:a16="http://schemas.microsoft.com/office/drawing/2014/main" xmlns="" id="{00000000-0008-0000-0100-00009D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49" name="Freeform 192">
            <a:extLst>
              <a:ext uri="{FF2B5EF4-FFF2-40B4-BE49-F238E27FC236}">
                <a16:creationId xmlns:a16="http://schemas.microsoft.com/office/drawing/2014/main" xmlns="" id="{00000000-0008-0000-0100-00009E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0" name="Freeform 193">
            <a:extLst>
              <a:ext uri="{FF2B5EF4-FFF2-40B4-BE49-F238E27FC236}">
                <a16:creationId xmlns:a16="http://schemas.microsoft.com/office/drawing/2014/main" xmlns="" id="{00000000-0008-0000-0100-00009F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168</xdr:col>
      <xdr:colOff>265029</xdr:colOff>
      <xdr:row>30</xdr:row>
      <xdr:rowOff>63423</xdr:rowOff>
    </xdr:from>
    <xdr:to>
      <xdr:col>168</xdr:col>
      <xdr:colOff>586671</xdr:colOff>
      <xdr:row>34</xdr:row>
      <xdr:rowOff>52335</xdr:rowOff>
    </xdr:to>
    <xdr:grpSp>
      <xdr:nvGrpSpPr>
        <xdr:cNvPr id="151" name="Group 194">
          <a:extLst>
            <a:ext uri="{FF2B5EF4-FFF2-40B4-BE49-F238E27FC236}">
              <a16:creationId xmlns:a16="http://schemas.microsoft.com/office/drawing/2014/main" xmlns="" id="{00000000-0008-0000-0100-0000A0000000}"/>
            </a:ext>
          </a:extLst>
        </xdr:cNvPr>
        <xdr:cNvGrpSpPr>
          <a:grpSpLocks/>
        </xdr:cNvGrpSpPr>
      </xdr:nvGrpSpPr>
      <xdr:grpSpPr bwMode="auto">
        <a:xfrm rot="5400000">
          <a:off x="101955988" y="5421558"/>
          <a:ext cx="655662" cy="321642"/>
          <a:chOff x="817" y="119"/>
          <a:chExt cx="62" cy="25"/>
        </a:xfrm>
      </xdr:grpSpPr>
      <xdr:sp macro="" textlink="">
        <xdr:nvSpPr>
          <xdr:cNvPr id="152" name="Line 191">
            <a:extLst>
              <a:ext uri="{FF2B5EF4-FFF2-40B4-BE49-F238E27FC236}">
                <a16:creationId xmlns:a16="http://schemas.microsoft.com/office/drawing/2014/main" xmlns="" id="{00000000-0008-0000-0100-0000A1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3" name="Freeform 192">
            <a:extLst>
              <a:ext uri="{FF2B5EF4-FFF2-40B4-BE49-F238E27FC236}">
                <a16:creationId xmlns:a16="http://schemas.microsoft.com/office/drawing/2014/main" xmlns="" id="{00000000-0008-0000-0100-0000A2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4" name="Freeform 193">
            <a:extLst>
              <a:ext uri="{FF2B5EF4-FFF2-40B4-BE49-F238E27FC236}">
                <a16:creationId xmlns:a16="http://schemas.microsoft.com/office/drawing/2014/main" xmlns="" id="{00000000-0008-0000-0100-0000A3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167</xdr:col>
      <xdr:colOff>34600</xdr:colOff>
      <xdr:row>36</xdr:row>
      <xdr:rowOff>89437</xdr:rowOff>
    </xdr:from>
    <xdr:to>
      <xdr:col>167</xdr:col>
      <xdr:colOff>352368</xdr:colOff>
      <xdr:row>40</xdr:row>
      <xdr:rowOff>104774</xdr:rowOff>
    </xdr:to>
    <xdr:grpSp>
      <xdr:nvGrpSpPr>
        <xdr:cNvPr id="155" name="Group 194">
          <a:extLst>
            <a:ext uri="{FF2B5EF4-FFF2-40B4-BE49-F238E27FC236}">
              <a16:creationId xmlns:a16="http://schemas.microsoft.com/office/drawing/2014/main" xmlns="" id="{00000000-0008-0000-0100-0000A4000000}"/>
            </a:ext>
          </a:extLst>
        </xdr:cNvPr>
        <xdr:cNvGrpSpPr>
          <a:grpSpLocks/>
        </xdr:cNvGrpSpPr>
      </xdr:nvGrpSpPr>
      <xdr:grpSpPr bwMode="auto">
        <a:xfrm rot="16200000">
          <a:off x="101103190" y="6462847"/>
          <a:ext cx="682087" cy="317768"/>
          <a:chOff x="817" y="119"/>
          <a:chExt cx="62" cy="25"/>
        </a:xfrm>
      </xdr:grpSpPr>
      <xdr:sp macro="" textlink="">
        <xdr:nvSpPr>
          <xdr:cNvPr id="156" name="Line 191">
            <a:extLst>
              <a:ext uri="{FF2B5EF4-FFF2-40B4-BE49-F238E27FC236}">
                <a16:creationId xmlns:a16="http://schemas.microsoft.com/office/drawing/2014/main" xmlns="" id="{00000000-0008-0000-0100-0000A5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7" name="Freeform 192">
            <a:extLst>
              <a:ext uri="{FF2B5EF4-FFF2-40B4-BE49-F238E27FC236}">
                <a16:creationId xmlns:a16="http://schemas.microsoft.com/office/drawing/2014/main" xmlns="" id="{00000000-0008-0000-0100-0000A6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8" name="Freeform 193">
            <a:extLst>
              <a:ext uri="{FF2B5EF4-FFF2-40B4-BE49-F238E27FC236}">
                <a16:creationId xmlns:a16="http://schemas.microsoft.com/office/drawing/2014/main" xmlns="" id="{00000000-0008-0000-0100-0000A7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168</xdr:col>
      <xdr:colOff>187621</xdr:colOff>
      <xdr:row>38</xdr:row>
      <xdr:rowOff>62801</xdr:rowOff>
    </xdr:from>
    <xdr:to>
      <xdr:col>170</xdr:col>
      <xdr:colOff>437651</xdr:colOff>
      <xdr:row>40</xdr:row>
      <xdr:rowOff>55933</xdr:rowOff>
    </xdr:to>
    <xdr:grpSp>
      <xdr:nvGrpSpPr>
        <xdr:cNvPr id="159" name="Group 194">
          <a:extLst>
            <a:ext uri="{FF2B5EF4-FFF2-40B4-BE49-F238E27FC236}">
              <a16:creationId xmlns:a16="http://schemas.microsoft.com/office/drawing/2014/main" xmlns="" id="{00000000-0008-0000-0100-0000A8000000}"/>
            </a:ext>
          </a:extLst>
        </xdr:cNvPr>
        <xdr:cNvGrpSpPr>
          <a:grpSpLocks/>
        </xdr:cNvGrpSpPr>
      </xdr:nvGrpSpPr>
      <xdr:grpSpPr bwMode="auto">
        <a:xfrm rot="10800000">
          <a:off x="102045590" y="6587426"/>
          <a:ext cx="1464467" cy="326507"/>
          <a:chOff x="817" y="119"/>
          <a:chExt cx="62" cy="25"/>
        </a:xfrm>
      </xdr:grpSpPr>
      <xdr:sp macro="" textlink="">
        <xdr:nvSpPr>
          <xdr:cNvPr id="160" name="Line 191">
            <a:extLst>
              <a:ext uri="{FF2B5EF4-FFF2-40B4-BE49-F238E27FC236}">
                <a16:creationId xmlns:a16="http://schemas.microsoft.com/office/drawing/2014/main" xmlns="" id="{00000000-0008-0000-0100-0000A9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61" name="Freeform 192">
            <a:extLst>
              <a:ext uri="{FF2B5EF4-FFF2-40B4-BE49-F238E27FC236}">
                <a16:creationId xmlns:a16="http://schemas.microsoft.com/office/drawing/2014/main" xmlns="" id="{00000000-0008-0000-0100-0000AA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62" name="Freeform 193">
            <a:extLst>
              <a:ext uri="{FF2B5EF4-FFF2-40B4-BE49-F238E27FC236}">
                <a16:creationId xmlns:a16="http://schemas.microsoft.com/office/drawing/2014/main" xmlns="" id="{00000000-0008-0000-0100-0000AB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192</xdr:col>
      <xdr:colOff>249023</xdr:colOff>
      <xdr:row>47</xdr:row>
      <xdr:rowOff>23524</xdr:rowOff>
    </xdr:from>
    <xdr:to>
      <xdr:col>192</xdr:col>
      <xdr:colOff>570665</xdr:colOff>
      <xdr:row>51</xdr:row>
      <xdr:rowOff>131223</xdr:rowOff>
    </xdr:to>
    <xdr:grpSp>
      <xdr:nvGrpSpPr>
        <xdr:cNvPr id="163" name="Group 194">
          <a:extLst>
            <a:ext uri="{FF2B5EF4-FFF2-40B4-BE49-F238E27FC236}">
              <a16:creationId xmlns:a16="http://schemas.microsoft.com/office/drawing/2014/main" xmlns="" id="{00000000-0008-0000-0100-0000AC000000}"/>
            </a:ext>
          </a:extLst>
        </xdr:cNvPr>
        <xdr:cNvGrpSpPr>
          <a:grpSpLocks/>
        </xdr:cNvGrpSpPr>
      </xdr:nvGrpSpPr>
      <xdr:grpSpPr bwMode="auto">
        <a:xfrm rot="5400000">
          <a:off x="116453838" y="8274741"/>
          <a:ext cx="774449" cy="321642"/>
          <a:chOff x="817" y="119"/>
          <a:chExt cx="62" cy="25"/>
        </a:xfrm>
      </xdr:grpSpPr>
      <xdr:sp macro="" textlink="">
        <xdr:nvSpPr>
          <xdr:cNvPr id="164" name="Line 191">
            <a:extLst>
              <a:ext uri="{FF2B5EF4-FFF2-40B4-BE49-F238E27FC236}">
                <a16:creationId xmlns:a16="http://schemas.microsoft.com/office/drawing/2014/main" xmlns="" id="{00000000-0008-0000-0100-0000AD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65" name="Freeform 192">
            <a:extLst>
              <a:ext uri="{FF2B5EF4-FFF2-40B4-BE49-F238E27FC236}">
                <a16:creationId xmlns:a16="http://schemas.microsoft.com/office/drawing/2014/main" xmlns="" id="{00000000-0008-0000-0100-0000AE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66" name="Freeform 193">
            <a:extLst>
              <a:ext uri="{FF2B5EF4-FFF2-40B4-BE49-F238E27FC236}">
                <a16:creationId xmlns:a16="http://schemas.microsoft.com/office/drawing/2014/main" xmlns="" id="{00000000-0008-0000-0100-0000AF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190</xdr:col>
      <xdr:colOff>49777</xdr:colOff>
      <xdr:row>51</xdr:row>
      <xdr:rowOff>101520</xdr:rowOff>
    </xdr:from>
    <xdr:to>
      <xdr:col>190</xdr:col>
      <xdr:colOff>371419</xdr:colOff>
      <xdr:row>55</xdr:row>
      <xdr:rowOff>62802</xdr:rowOff>
    </xdr:to>
    <xdr:grpSp>
      <xdr:nvGrpSpPr>
        <xdr:cNvPr id="167" name="Group 194">
          <a:extLst>
            <a:ext uri="{FF2B5EF4-FFF2-40B4-BE49-F238E27FC236}">
              <a16:creationId xmlns:a16="http://schemas.microsoft.com/office/drawing/2014/main" xmlns="" id="{00000000-0008-0000-0100-0000B0000000}"/>
            </a:ext>
          </a:extLst>
        </xdr:cNvPr>
        <xdr:cNvGrpSpPr>
          <a:grpSpLocks/>
        </xdr:cNvGrpSpPr>
      </xdr:nvGrpSpPr>
      <xdr:grpSpPr bwMode="auto">
        <a:xfrm rot="16200000">
          <a:off x="115113363" y="8946278"/>
          <a:ext cx="628032" cy="321642"/>
          <a:chOff x="817" y="119"/>
          <a:chExt cx="62" cy="25"/>
        </a:xfrm>
      </xdr:grpSpPr>
      <xdr:sp macro="" textlink="">
        <xdr:nvSpPr>
          <xdr:cNvPr id="168" name="Line 191">
            <a:extLst>
              <a:ext uri="{FF2B5EF4-FFF2-40B4-BE49-F238E27FC236}">
                <a16:creationId xmlns:a16="http://schemas.microsoft.com/office/drawing/2014/main" xmlns="" id="{00000000-0008-0000-0100-0000B1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69" name="Freeform 192">
            <a:extLst>
              <a:ext uri="{FF2B5EF4-FFF2-40B4-BE49-F238E27FC236}">
                <a16:creationId xmlns:a16="http://schemas.microsoft.com/office/drawing/2014/main" xmlns="" id="{00000000-0008-0000-0100-0000B2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0" name="Freeform 193">
            <a:extLst>
              <a:ext uri="{FF2B5EF4-FFF2-40B4-BE49-F238E27FC236}">
                <a16:creationId xmlns:a16="http://schemas.microsoft.com/office/drawing/2014/main" xmlns="" id="{00000000-0008-0000-0100-0000B3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191</xdr:col>
      <xdr:colOff>247840</xdr:colOff>
      <xdr:row>53</xdr:row>
      <xdr:rowOff>147425</xdr:rowOff>
    </xdr:from>
    <xdr:to>
      <xdr:col>193</xdr:col>
      <xdr:colOff>371335</xdr:colOff>
      <xdr:row>55</xdr:row>
      <xdr:rowOff>146186</xdr:rowOff>
    </xdr:to>
    <xdr:grpSp>
      <xdr:nvGrpSpPr>
        <xdr:cNvPr id="171" name="Group 194">
          <a:extLst>
            <a:ext uri="{FF2B5EF4-FFF2-40B4-BE49-F238E27FC236}">
              <a16:creationId xmlns:a16="http://schemas.microsoft.com/office/drawing/2014/main" xmlns="" id="{00000000-0008-0000-0100-0000B4000000}"/>
            </a:ext>
          </a:extLst>
        </xdr:cNvPr>
        <xdr:cNvGrpSpPr>
          <a:grpSpLocks/>
        </xdr:cNvGrpSpPr>
      </xdr:nvGrpSpPr>
      <xdr:grpSpPr bwMode="auto">
        <a:xfrm rot="10800000">
          <a:off x="116071840" y="9172363"/>
          <a:ext cx="1337933" cy="332136"/>
          <a:chOff x="817" y="119"/>
          <a:chExt cx="62" cy="25"/>
        </a:xfrm>
      </xdr:grpSpPr>
      <xdr:sp macro="" textlink="">
        <xdr:nvSpPr>
          <xdr:cNvPr id="172" name="Line 191">
            <a:extLst>
              <a:ext uri="{FF2B5EF4-FFF2-40B4-BE49-F238E27FC236}">
                <a16:creationId xmlns:a16="http://schemas.microsoft.com/office/drawing/2014/main" xmlns="" id="{00000000-0008-0000-0100-0000B5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3" name="Freeform 192">
            <a:extLst>
              <a:ext uri="{FF2B5EF4-FFF2-40B4-BE49-F238E27FC236}">
                <a16:creationId xmlns:a16="http://schemas.microsoft.com/office/drawing/2014/main" xmlns="" id="{00000000-0008-0000-0100-0000B6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4" name="Freeform 193">
            <a:extLst>
              <a:ext uri="{FF2B5EF4-FFF2-40B4-BE49-F238E27FC236}">
                <a16:creationId xmlns:a16="http://schemas.microsoft.com/office/drawing/2014/main" xmlns="" id="{00000000-0008-0000-0100-0000B7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188</xdr:col>
      <xdr:colOff>200025</xdr:colOff>
      <xdr:row>45</xdr:row>
      <xdr:rowOff>18057</xdr:rowOff>
    </xdr:from>
    <xdr:to>
      <xdr:col>190</xdr:col>
      <xdr:colOff>438150</xdr:colOff>
      <xdr:row>47</xdr:row>
      <xdr:rowOff>16818</xdr:rowOff>
    </xdr:to>
    <xdr:grpSp>
      <xdr:nvGrpSpPr>
        <xdr:cNvPr id="175" name="Group 194">
          <a:extLst>
            <a:ext uri="{FF2B5EF4-FFF2-40B4-BE49-F238E27FC236}">
              <a16:creationId xmlns:a16="http://schemas.microsoft.com/office/drawing/2014/main" xmlns="" id="{00000000-0008-0000-0100-0000B8000000}"/>
            </a:ext>
          </a:extLst>
        </xdr:cNvPr>
        <xdr:cNvGrpSpPr>
          <a:grpSpLocks/>
        </xdr:cNvGrpSpPr>
      </xdr:nvGrpSpPr>
      <xdr:grpSpPr bwMode="auto">
        <a:xfrm>
          <a:off x="114202369" y="7709495"/>
          <a:ext cx="1452562" cy="332136"/>
          <a:chOff x="817" y="119"/>
          <a:chExt cx="62" cy="25"/>
        </a:xfrm>
      </xdr:grpSpPr>
      <xdr:sp macro="" textlink="">
        <xdr:nvSpPr>
          <xdr:cNvPr id="176" name="Line 191">
            <a:extLst>
              <a:ext uri="{FF2B5EF4-FFF2-40B4-BE49-F238E27FC236}">
                <a16:creationId xmlns:a16="http://schemas.microsoft.com/office/drawing/2014/main" xmlns="" id="{00000000-0008-0000-0100-0000B9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7" name="Freeform 192">
            <a:extLst>
              <a:ext uri="{FF2B5EF4-FFF2-40B4-BE49-F238E27FC236}">
                <a16:creationId xmlns:a16="http://schemas.microsoft.com/office/drawing/2014/main" xmlns="" id="{00000000-0008-0000-0100-0000BA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8" name="Freeform 193">
            <a:extLst>
              <a:ext uri="{FF2B5EF4-FFF2-40B4-BE49-F238E27FC236}">
                <a16:creationId xmlns:a16="http://schemas.microsoft.com/office/drawing/2014/main" xmlns="" id="{00000000-0008-0000-0100-0000BB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18</xdr:col>
      <xdr:colOff>182218</xdr:colOff>
      <xdr:row>21</xdr:row>
      <xdr:rowOff>49696</xdr:rowOff>
    </xdr:from>
    <xdr:to>
      <xdr:col>18</xdr:col>
      <xdr:colOff>497007</xdr:colOff>
      <xdr:row>25</xdr:row>
      <xdr:rowOff>160949</xdr:rowOff>
    </xdr:to>
    <xdr:grpSp>
      <xdr:nvGrpSpPr>
        <xdr:cNvPr id="179" name="Group 178">
          <a:extLst>
            <a:ext uri="{FF2B5EF4-FFF2-40B4-BE49-F238E27FC236}">
              <a16:creationId xmlns:a16="http://schemas.microsoft.com/office/drawing/2014/main" xmlns="" id="{00000000-0008-0000-0100-0000BC000000}"/>
            </a:ext>
          </a:extLst>
        </xdr:cNvPr>
        <xdr:cNvGrpSpPr/>
      </xdr:nvGrpSpPr>
      <xdr:grpSpPr>
        <a:xfrm>
          <a:off x="11516968" y="3740634"/>
          <a:ext cx="314789" cy="778003"/>
          <a:chOff x="9091612" y="2019300"/>
          <a:chExt cx="238125" cy="561975"/>
        </a:xfrm>
      </xdr:grpSpPr>
      <xdr:sp macro="" textlink="">
        <xdr:nvSpPr>
          <xdr:cNvPr id="180" name="Line 221">
            <a:extLst>
              <a:ext uri="{FF2B5EF4-FFF2-40B4-BE49-F238E27FC236}">
                <a16:creationId xmlns:a16="http://schemas.microsoft.com/office/drawing/2014/main" xmlns="" id="{00000000-0008-0000-0100-0000BD000000}"/>
              </a:ext>
            </a:extLst>
          </xdr:cNvPr>
          <xdr:cNvSpPr>
            <a:spLocks noChangeShapeType="1"/>
          </xdr:cNvSpPr>
        </xdr:nvSpPr>
        <xdr:spPr bwMode="auto">
          <a:xfrm rot="16200000" flipH="1">
            <a:off x="9210675" y="2181225"/>
            <a:ext cx="0" cy="2381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1" name="Freeform 223">
            <a:extLst>
              <a:ext uri="{FF2B5EF4-FFF2-40B4-BE49-F238E27FC236}">
                <a16:creationId xmlns:a16="http://schemas.microsoft.com/office/drawing/2014/main" xmlns="" id="{00000000-0008-0000-0100-0000BE000000}"/>
              </a:ext>
            </a:extLst>
          </xdr:cNvPr>
          <xdr:cNvSpPr>
            <a:spLocks/>
          </xdr:cNvSpPr>
        </xdr:nvSpPr>
        <xdr:spPr bwMode="auto">
          <a:xfrm rot="16200000">
            <a:off x="9120188" y="2005012"/>
            <a:ext cx="133350" cy="161925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2" name="Freeform 205">
            <a:extLst>
              <a:ext uri="{FF2B5EF4-FFF2-40B4-BE49-F238E27FC236}">
                <a16:creationId xmlns:a16="http://schemas.microsoft.com/office/drawing/2014/main" xmlns="" id="{00000000-0008-0000-0100-0000BF000000}"/>
              </a:ext>
            </a:extLst>
          </xdr:cNvPr>
          <xdr:cNvSpPr>
            <a:spLocks/>
          </xdr:cNvSpPr>
        </xdr:nvSpPr>
        <xdr:spPr bwMode="auto">
          <a:xfrm rot="16200000" flipH="1">
            <a:off x="9129713" y="2433637"/>
            <a:ext cx="133350" cy="161925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21</xdr:col>
      <xdr:colOff>151157</xdr:colOff>
      <xdr:row>15</xdr:row>
      <xdr:rowOff>24847</xdr:rowOff>
    </xdr:from>
    <xdr:to>
      <xdr:col>22</xdr:col>
      <xdr:colOff>256761</xdr:colOff>
      <xdr:row>20</xdr:row>
      <xdr:rowOff>20355</xdr:rowOff>
    </xdr:to>
    <xdr:grpSp>
      <xdr:nvGrpSpPr>
        <xdr:cNvPr id="183" name="Group 182">
          <a:extLst>
            <a:ext uri="{FF2B5EF4-FFF2-40B4-BE49-F238E27FC236}">
              <a16:creationId xmlns:a16="http://schemas.microsoft.com/office/drawing/2014/main" xmlns="" id="{00000000-0008-0000-0100-0000C0000000}"/>
            </a:ext>
          </a:extLst>
        </xdr:cNvPr>
        <xdr:cNvGrpSpPr/>
      </xdr:nvGrpSpPr>
      <xdr:grpSpPr>
        <a:xfrm>
          <a:off x="12747970" y="2715660"/>
          <a:ext cx="415166" cy="828945"/>
          <a:chOff x="9615487" y="1295400"/>
          <a:chExt cx="314325" cy="552450"/>
        </a:xfrm>
      </xdr:grpSpPr>
      <xdr:sp macro="" textlink="">
        <xdr:nvSpPr>
          <xdr:cNvPr id="184" name="Line 217">
            <a:extLst>
              <a:ext uri="{FF2B5EF4-FFF2-40B4-BE49-F238E27FC236}">
                <a16:creationId xmlns:a16="http://schemas.microsoft.com/office/drawing/2014/main" xmlns="" id="{00000000-0008-0000-0100-0000C1000000}"/>
              </a:ext>
            </a:extLst>
          </xdr:cNvPr>
          <xdr:cNvSpPr>
            <a:spLocks noChangeShapeType="1"/>
          </xdr:cNvSpPr>
        </xdr:nvSpPr>
        <xdr:spPr bwMode="auto">
          <a:xfrm rot="5400000">
            <a:off x="9772650" y="1400176"/>
            <a:ext cx="0" cy="3143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5" name="Freeform 219">
            <a:extLst>
              <a:ext uri="{FF2B5EF4-FFF2-40B4-BE49-F238E27FC236}">
                <a16:creationId xmlns:a16="http://schemas.microsoft.com/office/drawing/2014/main" xmlns="" id="{00000000-0008-0000-0100-0000C2000000}"/>
              </a:ext>
            </a:extLst>
          </xdr:cNvPr>
          <xdr:cNvSpPr>
            <a:spLocks/>
          </xdr:cNvSpPr>
        </xdr:nvSpPr>
        <xdr:spPr bwMode="auto">
          <a:xfrm rot="5400000" flipH="1">
            <a:off x="9755696" y="1255204"/>
            <a:ext cx="133350" cy="213741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6" name="Freeform 201">
            <a:extLst>
              <a:ext uri="{FF2B5EF4-FFF2-40B4-BE49-F238E27FC236}">
                <a16:creationId xmlns:a16="http://schemas.microsoft.com/office/drawing/2014/main" xmlns="" id="{00000000-0008-0000-0100-0000C3000000}"/>
              </a:ext>
            </a:extLst>
          </xdr:cNvPr>
          <xdr:cNvSpPr>
            <a:spLocks/>
          </xdr:cNvSpPr>
        </xdr:nvSpPr>
        <xdr:spPr bwMode="auto">
          <a:xfrm rot="5400000">
            <a:off x="9742742" y="1687258"/>
            <a:ext cx="133350" cy="187833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5</xdr:col>
      <xdr:colOff>505240</xdr:colOff>
      <xdr:row>20</xdr:row>
      <xdr:rowOff>57978</xdr:rowOff>
    </xdr:from>
    <xdr:to>
      <xdr:col>6</xdr:col>
      <xdr:colOff>101877</xdr:colOff>
      <xdr:row>21</xdr:row>
      <xdr:rowOff>74542</xdr:rowOff>
    </xdr:to>
    <xdr:sp macro="" textlink="">
      <xdr:nvSpPr>
        <xdr:cNvPr id="187" name="Oval 282">
          <a:extLst>
            <a:ext uri="{FF2B5EF4-FFF2-40B4-BE49-F238E27FC236}">
              <a16:creationId xmlns:a16="http://schemas.microsoft.com/office/drawing/2014/main" xmlns="" id="{00000000-0008-0000-0100-0000C4000000}"/>
            </a:ext>
          </a:extLst>
        </xdr:cNvPr>
        <xdr:cNvSpPr>
          <a:spLocks noChangeArrowheads="1"/>
        </xdr:cNvSpPr>
      </xdr:nvSpPr>
      <xdr:spPr bwMode="auto">
        <a:xfrm>
          <a:off x="3553240" y="3486978"/>
          <a:ext cx="206237" cy="188014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1</a:t>
          </a:r>
        </a:p>
      </xdr:txBody>
    </xdr:sp>
    <xdr:clientData/>
  </xdr:twoCellAnchor>
  <xdr:twoCellAnchor>
    <xdr:from>
      <xdr:col>19</xdr:col>
      <xdr:colOff>257026</xdr:colOff>
      <xdr:row>20</xdr:row>
      <xdr:rowOff>71439</xdr:rowOff>
    </xdr:from>
    <xdr:to>
      <xdr:col>20</xdr:col>
      <xdr:colOff>109483</xdr:colOff>
      <xdr:row>21</xdr:row>
      <xdr:rowOff>98535</xdr:rowOff>
    </xdr:to>
    <xdr:sp macro="" textlink="">
      <xdr:nvSpPr>
        <xdr:cNvPr id="188" name="Oval 282">
          <a:extLst>
            <a:ext uri="{FF2B5EF4-FFF2-40B4-BE49-F238E27FC236}">
              <a16:creationId xmlns:a16="http://schemas.microsoft.com/office/drawing/2014/main" xmlns="" id="{00000000-0008-0000-0100-0000C5000000}"/>
            </a:ext>
          </a:extLst>
        </xdr:cNvPr>
        <xdr:cNvSpPr>
          <a:spLocks noChangeArrowheads="1"/>
        </xdr:cNvSpPr>
      </xdr:nvSpPr>
      <xdr:spPr bwMode="auto">
        <a:xfrm>
          <a:off x="11896576" y="3500439"/>
          <a:ext cx="242982" cy="198546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2</a:t>
          </a:r>
        </a:p>
      </xdr:txBody>
    </xdr:sp>
    <xdr:clientData/>
  </xdr:twoCellAnchor>
  <xdr:twoCellAnchor>
    <xdr:from>
      <xdr:col>29</xdr:col>
      <xdr:colOff>496956</xdr:colOff>
      <xdr:row>20</xdr:row>
      <xdr:rowOff>66261</xdr:rowOff>
    </xdr:from>
    <xdr:to>
      <xdr:col>30</xdr:col>
      <xdr:colOff>93593</xdr:colOff>
      <xdr:row>21</xdr:row>
      <xdr:rowOff>82825</xdr:rowOff>
    </xdr:to>
    <xdr:sp macro="" textlink="">
      <xdr:nvSpPr>
        <xdr:cNvPr id="189" name="Oval 282">
          <a:extLst>
            <a:ext uri="{FF2B5EF4-FFF2-40B4-BE49-F238E27FC236}">
              <a16:creationId xmlns:a16="http://schemas.microsoft.com/office/drawing/2014/main" xmlns="" id="{00000000-0008-0000-0100-0000C6000000}"/>
            </a:ext>
          </a:extLst>
        </xdr:cNvPr>
        <xdr:cNvSpPr>
          <a:spLocks noChangeArrowheads="1"/>
        </xdr:cNvSpPr>
      </xdr:nvSpPr>
      <xdr:spPr bwMode="auto">
        <a:xfrm>
          <a:off x="17356206" y="3495261"/>
          <a:ext cx="206237" cy="188014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3</a:t>
          </a:r>
        </a:p>
      </xdr:txBody>
    </xdr:sp>
    <xdr:clientData/>
  </xdr:twoCellAnchor>
  <xdr:twoCellAnchor>
    <xdr:from>
      <xdr:col>39</xdr:col>
      <xdr:colOff>505239</xdr:colOff>
      <xdr:row>20</xdr:row>
      <xdr:rowOff>41413</xdr:rowOff>
    </xdr:from>
    <xdr:to>
      <xdr:col>40</xdr:col>
      <xdr:colOff>101877</xdr:colOff>
      <xdr:row>21</xdr:row>
      <xdr:rowOff>68560</xdr:rowOff>
    </xdr:to>
    <xdr:sp macro="" textlink="">
      <xdr:nvSpPr>
        <xdr:cNvPr id="190" name="Oval 282">
          <a:extLst>
            <a:ext uri="{FF2B5EF4-FFF2-40B4-BE49-F238E27FC236}">
              <a16:creationId xmlns:a16="http://schemas.microsoft.com/office/drawing/2014/main" xmlns="" id="{00000000-0008-0000-0100-0000C7000000}"/>
            </a:ext>
          </a:extLst>
        </xdr:cNvPr>
        <xdr:cNvSpPr>
          <a:spLocks noChangeArrowheads="1"/>
        </xdr:cNvSpPr>
      </xdr:nvSpPr>
      <xdr:spPr bwMode="auto">
        <a:xfrm>
          <a:off x="23460489" y="3470413"/>
          <a:ext cx="206238" cy="198597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4</a:t>
          </a:r>
        </a:p>
      </xdr:txBody>
    </xdr:sp>
    <xdr:clientData/>
  </xdr:twoCellAnchor>
  <xdr:twoCellAnchor>
    <xdr:from>
      <xdr:col>62</xdr:col>
      <xdr:colOff>488674</xdr:colOff>
      <xdr:row>20</xdr:row>
      <xdr:rowOff>49695</xdr:rowOff>
    </xdr:from>
    <xdr:to>
      <xdr:col>63</xdr:col>
      <xdr:colOff>85312</xdr:colOff>
      <xdr:row>21</xdr:row>
      <xdr:rowOff>66259</xdr:rowOff>
    </xdr:to>
    <xdr:sp macro="" textlink="">
      <xdr:nvSpPr>
        <xdr:cNvPr id="191" name="Oval 282">
          <a:extLst>
            <a:ext uri="{FF2B5EF4-FFF2-40B4-BE49-F238E27FC236}">
              <a16:creationId xmlns:a16="http://schemas.microsoft.com/office/drawing/2014/main" xmlns="" id="{00000000-0008-0000-0100-0000C8000000}"/>
            </a:ext>
          </a:extLst>
        </xdr:cNvPr>
        <xdr:cNvSpPr>
          <a:spLocks noChangeArrowheads="1"/>
        </xdr:cNvSpPr>
      </xdr:nvSpPr>
      <xdr:spPr bwMode="auto">
        <a:xfrm>
          <a:off x="37464724" y="3478695"/>
          <a:ext cx="206238" cy="188014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5</a:t>
          </a:r>
        </a:p>
      </xdr:txBody>
    </xdr:sp>
    <xdr:clientData/>
  </xdr:twoCellAnchor>
  <xdr:twoCellAnchor>
    <xdr:from>
      <xdr:col>85</xdr:col>
      <xdr:colOff>488674</xdr:colOff>
      <xdr:row>20</xdr:row>
      <xdr:rowOff>49696</xdr:rowOff>
    </xdr:from>
    <xdr:to>
      <xdr:col>86</xdr:col>
      <xdr:colOff>85312</xdr:colOff>
      <xdr:row>21</xdr:row>
      <xdr:rowOff>66260</xdr:rowOff>
    </xdr:to>
    <xdr:sp macro="" textlink="">
      <xdr:nvSpPr>
        <xdr:cNvPr id="192" name="Oval 282">
          <a:extLst>
            <a:ext uri="{FF2B5EF4-FFF2-40B4-BE49-F238E27FC236}">
              <a16:creationId xmlns:a16="http://schemas.microsoft.com/office/drawing/2014/main" xmlns="" id="{00000000-0008-0000-0100-0000C9000000}"/>
            </a:ext>
          </a:extLst>
        </xdr:cNvPr>
        <xdr:cNvSpPr>
          <a:spLocks noChangeArrowheads="1"/>
        </xdr:cNvSpPr>
      </xdr:nvSpPr>
      <xdr:spPr bwMode="auto">
        <a:xfrm>
          <a:off x="51485524" y="3478696"/>
          <a:ext cx="206238" cy="188014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6</a:t>
          </a:r>
        </a:p>
      </xdr:txBody>
    </xdr:sp>
    <xdr:clientData/>
  </xdr:twoCellAnchor>
  <xdr:twoCellAnchor>
    <xdr:from>
      <xdr:col>121</xdr:col>
      <xdr:colOff>395837</xdr:colOff>
      <xdr:row>22</xdr:row>
      <xdr:rowOff>156169</xdr:rowOff>
    </xdr:from>
    <xdr:to>
      <xdr:col>121</xdr:col>
      <xdr:colOff>605388</xdr:colOff>
      <xdr:row>24</xdr:row>
      <xdr:rowOff>24009</xdr:rowOff>
    </xdr:to>
    <xdr:sp macro="" textlink="">
      <xdr:nvSpPr>
        <xdr:cNvPr id="193" name="Oval 282">
          <a:extLst>
            <a:ext uri="{FF2B5EF4-FFF2-40B4-BE49-F238E27FC236}">
              <a16:creationId xmlns:a16="http://schemas.microsoft.com/office/drawing/2014/main" xmlns="" id="{00000000-0008-0000-0100-0000CA000000}"/>
            </a:ext>
          </a:extLst>
        </xdr:cNvPr>
        <xdr:cNvSpPr>
          <a:spLocks noChangeArrowheads="1"/>
        </xdr:cNvSpPr>
      </xdr:nvSpPr>
      <xdr:spPr bwMode="auto">
        <a:xfrm>
          <a:off x="73338287" y="3918544"/>
          <a:ext cx="209551" cy="191690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7</a:t>
          </a:r>
        </a:p>
      </xdr:txBody>
    </xdr:sp>
    <xdr:clientData/>
  </xdr:twoCellAnchor>
  <xdr:twoCellAnchor>
    <xdr:from>
      <xdr:col>142</xdr:col>
      <xdr:colOff>549241</xdr:colOff>
      <xdr:row>26</xdr:row>
      <xdr:rowOff>10165</xdr:rowOff>
    </xdr:from>
    <xdr:to>
      <xdr:col>143</xdr:col>
      <xdr:colOff>151704</xdr:colOff>
      <xdr:row>27</xdr:row>
      <xdr:rowOff>45404</xdr:rowOff>
    </xdr:to>
    <xdr:sp macro="" textlink="">
      <xdr:nvSpPr>
        <xdr:cNvPr id="194" name="Oval 282">
          <a:extLst>
            <a:ext uri="{FF2B5EF4-FFF2-40B4-BE49-F238E27FC236}">
              <a16:creationId xmlns:a16="http://schemas.microsoft.com/office/drawing/2014/main" xmlns="" id="{00000000-0008-0000-0100-0000CB000000}"/>
            </a:ext>
          </a:extLst>
        </xdr:cNvPr>
        <xdr:cNvSpPr>
          <a:spLocks noChangeArrowheads="1"/>
        </xdr:cNvSpPr>
      </xdr:nvSpPr>
      <xdr:spPr bwMode="auto">
        <a:xfrm>
          <a:off x="86588566" y="4420240"/>
          <a:ext cx="212063" cy="197164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8</a:t>
          </a:r>
        </a:p>
      </xdr:txBody>
    </xdr:sp>
    <xdr:clientData/>
  </xdr:twoCellAnchor>
  <xdr:twoCellAnchor>
    <xdr:from>
      <xdr:col>157</xdr:col>
      <xdr:colOff>587758</xdr:colOff>
      <xdr:row>28</xdr:row>
      <xdr:rowOff>45553</xdr:rowOff>
    </xdr:from>
    <xdr:to>
      <xdr:col>158</xdr:col>
      <xdr:colOff>180011</xdr:colOff>
      <xdr:row>29</xdr:row>
      <xdr:rowOff>81934</xdr:rowOff>
    </xdr:to>
    <xdr:sp macro="" textlink="">
      <xdr:nvSpPr>
        <xdr:cNvPr id="195" name="Oval 282">
          <a:extLst>
            <a:ext uri="{FF2B5EF4-FFF2-40B4-BE49-F238E27FC236}">
              <a16:creationId xmlns:a16="http://schemas.microsoft.com/office/drawing/2014/main" xmlns="" id="{00000000-0008-0000-0100-0000CC000000}"/>
            </a:ext>
          </a:extLst>
        </xdr:cNvPr>
        <xdr:cNvSpPr>
          <a:spLocks noChangeArrowheads="1"/>
        </xdr:cNvSpPr>
      </xdr:nvSpPr>
      <xdr:spPr bwMode="auto">
        <a:xfrm>
          <a:off x="95771083" y="4779478"/>
          <a:ext cx="201853" cy="198306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9</a:t>
          </a:r>
        </a:p>
      </xdr:txBody>
    </xdr:sp>
    <xdr:clientData/>
  </xdr:twoCellAnchor>
  <xdr:twoCellAnchor>
    <xdr:from>
      <xdr:col>167</xdr:col>
      <xdr:colOff>437207</xdr:colOff>
      <xdr:row>32</xdr:row>
      <xdr:rowOff>113434</xdr:rowOff>
    </xdr:from>
    <xdr:to>
      <xdr:col>168</xdr:col>
      <xdr:colOff>114118</xdr:colOff>
      <xdr:row>34</xdr:row>
      <xdr:rowOff>5196</xdr:rowOff>
    </xdr:to>
    <xdr:sp macro="" textlink="">
      <xdr:nvSpPr>
        <xdr:cNvPr id="196" name="Oval 282">
          <a:extLst>
            <a:ext uri="{FF2B5EF4-FFF2-40B4-BE49-F238E27FC236}">
              <a16:creationId xmlns:a16="http://schemas.microsoft.com/office/drawing/2014/main" xmlns="" id="{00000000-0008-0000-0100-0000CD000000}"/>
            </a:ext>
          </a:extLst>
        </xdr:cNvPr>
        <xdr:cNvSpPr>
          <a:spLocks noChangeArrowheads="1"/>
        </xdr:cNvSpPr>
      </xdr:nvSpPr>
      <xdr:spPr bwMode="auto">
        <a:xfrm>
          <a:off x="101716532" y="5495059"/>
          <a:ext cx="286511" cy="215612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10</a:t>
          </a:r>
        </a:p>
      </xdr:txBody>
    </xdr:sp>
    <xdr:clientData/>
  </xdr:twoCellAnchor>
  <xdr:twoCellAnchor>
    <xdr:from>
      <xdr:col>191</xdr:col>
      <xdr:colOff>106125</xdr:colOff>
      <xdr:row>51</xdr:row>
      <xdr:rowOff>139868</xdr:rowOff>
    </xdr:from>
    <xdr:to>
      <xdr:col>191</xdr:col>
      <xdr:colOff>315676</xdr:colOff>
      <xdr:row>53</xdr:row>
      <xdr:rowOff>17498</xdr:rowOff>
    </xdr:to>
    <xdr:sp macro="" textlink="">
      <xdr:nvSpPr>
        <xdr:cNvPr id="197" name="Oval 282">
          <a:extLst>
            <a:ext uri="{FF2B5EF4-FFF2-40B4-BE49-F238E27FC236}">
              <a16:creationId xmlns:a16="http://schemas.microsoft.com/office/drawing/2014/main" xmlns="" id="{00000000-0008-0000-0100-0000CE000000}"/>
            </a:ext>
          </a:extLst>
        </xdr:cNvPr>
        <xdr:cNvSpPr>
          <a:spLocks noChangeArrowheads="1"/>
        </xdr:cNvSpPr>
      </xdr:nvSpPr>
      <xdr:spPr bwMode="auto">
        <a:xfrm>
          <a:off x="116015850" y="8607593"/>
          <a:ext cx="209551" cy="201480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11</a:t>
          </a:r>
        </a:p>
      </xdr:txBody>
    </xdr:sp>
    <xdr:clientData/>
  </xdr:twoCellAnchor>
  <xdr:twoCellAnchor>
    <xdr:from>
      <xdr:col>93</xdr:col>
      <xdr:colOff>602253</xdr:colOff>
      <xdr:row>8</xdr:row>
      <xdr:rowOff>150174</xdr:rowOff>
    </xdr:from>
    <xdr:to>
      <xdr:col>95</xdr:col>
      <xdr:colOff>74022</xdr:colOff>
      <xdr:row>13</xdr:row>
      <xdr:rowOff>21274</xdr:rowOff>
    </xdr:to>
    <xdr:sp macro="" textlink="">
      <xdr:nvSpPr>
        <xdr:cNvPr id="198" name="Arc 197">
          <a:extLst>
            <a:ext uri="{FF2B5EF4-FFF2-40B4-BE49-F238E27FC236}">
              <a16:creationId xmlns:a16="http://schemas.microsoft.com/office/drawing/2014/main" xmlns="" id="{00000000-0008-0000-0100-0000CF000000}"/>
            </a:ext>
          </a:extLst>
        </xdr:cNvPr>
        <xdr:cNvSpPr/>
      </xdr:nvSpPr>
      <xdr:spPr>
        <a:xfrm rot="15598736">
          <a:off x="56481025" y="1630952"/>
          <a:ext cx="680725" cy="690969"/>
        </a:xfrm>
        <a:prstGeom prst="arc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361680</xdr:colOff>
      <xdr:row>6</xdr:row>
      <xdr:rowOff>15767</xdr:rowOff>
    </xdr:from>
    <xdr:to>
      <xdr:col>95</xdr:col>
      <xdr:colOff>8530</xdr:colOff>
      <xdr:row>9</xdr:row>
      <xdr:rowOff>15283</xdr:rowOff>
    </xdr:to>
    <xdr:sp macro="" textlink="">
      <xdr:nvSpPr>
        <xdr:cNvPr id="199" name="Arc 198">
          <a:extLst>
            <a:ext uri="{FF2B5EF4-FFF2-40B4-BE49-F238E27FC236}">
              <a16:creationId xmlns:a16="http://schemas.microsoft.com/office/drawing/2014/main" xmlns="" id="{00000000-0008-0000-0100-0000D0000000}"/>
            </a:ext>
          </a:extLst>
        </xdr:cNvPr>
        <xdr:cNvSpPr/>
      </xdr:nvSpPr>
      <xdr:spPr>
        <a:xfrm rot="4429556">
          <a:off x="56425709" y="987438"/>
          <a:ext cx="485291" cy="866050"/>
        </a:xfrm>
        <a:prstGeom prst="arc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113</xdr:col>
      <xdr:colOff>153658</xdr:colOff>
      <xdr:row>12</xdr:row>
      <xdr:rowOff>105037</xdr:rowOff>
    </xdr:from>
    <xdr:to>
      <xdr:col>118</xdr:col>
      <xdr:colOff>525669</xdr:colOff>
      <xdr:row>17</xdr:row>
      <xdr:rowOff>122667</xdr:rowOff>
    </xdr:to>
    <xdr:sp macro="" textlink="">
      <xdr:nvSpPr>
        <xdr:cNvPr id="200" name="Arc 199">
          <a:extLst>
            <a:ext uri="{FF2B5EF4-FFF2-40B4-BE49-F238E27FC236}">
              <a16:creationId xmlns:a16="http://schemas.microsoft.com/office/drawing/2014/main" xmlns="" id="{00000000-0008-0000-0100-0000D1000000}"/>
            </a:ext>
          </a:extLst>
        </xdr:cNvPr>
        <xdr:cNvSpPr/>
      </xdr:nvSpPr>
      <xdr:spPr>
        <a:xfrm rot="13649315">
          <a:off x="69515686" y="942259"/>
          <a:ext cx="827255" cy="3420011"/>
        </a:xfrm>
        <a:prstGeom prst="arc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115</xdr:col>
      <xdr:colOff>358775</xdr:colOff>
      <xdr:row>2</xdr:row>
      <xdr:rowOff>112183</xdr:rowOff>
    </xdr:from>
    <xdr:to>
      <xdr:col>116</xdr:col>
      <xdr:colOff>206400</xdr:colOff>
      <xdr:row>13</xdr:row>
      <xdr:rowOff>58208</xdr:rowOff>
    </xdr:to>
    <xdr:sp macro="" textlink="">
      <xdr:nvSpPr>
        <xdr:cNvPr id="201" name="Freeform 200">
          <a:extLst>
            <a:ext uri="{FF2B5EF4-FFF2-40B4-BE49-F238E27FC236}">
              <a16:creationId xmlns:a16="http://schemas.microsoft.com/office/drawing/2014/main" xmlns="" id="{00000000-0008-0000-0100-0000D2000000}"/>
            </a:ext>
          </a:extLst>
        </xdr:cNvPr>
        <xdr:cNvSpPr/>
      </xdr:nvSpPr>
      <xdr:spPr>
        <a:xfrm>
          <a:off x="69643625" y="626533"/>
          <a:ext cx="457225" cy="1727200"/>
        </a:xfrm>
        <a:custGeom>
          <a:avLst/>
          <a:gdLst>
            <a:gd name="connsiteX0" fmla="*/ 0 w 457225"/>
            <a:gd name="connsiteY0" fmla="*/ 1724025 h 1724025"/>
            <a:gd name="connsiteX1" fmla="*/ 47625 w 457225"/>
            <a:gd name="connsiteY1" fmla="*/ 1695450 h 1724025"/>
            <a:gd name="connsiteX2" fmla="*/ 57150 w 457225"/>
            <a:gd name="connsiteY2" fmla="*/ 1666875 h 1724025"/>
            <a:gd name="connsiteX3" fmla="*/ 85725 w 457225"/>
            <a:gd name="connsiteY3" fmla="*/ 1647825 h 1724025"/>
            <a:gd name="connsiteX4" fmla="*/ 123825 w 457225"/>
            <a:gd name="connsiteY4" fmla="*/ 1600200 h 1724025"/>
            <a:gd name="connsiteX5" fmla="*/ 142875 w 457225"/>
            <a:gd name="connsiteY5" fmla="*/ 1571625 h 1724025"/>
            <a:gd name="connsiteX6" fmla="*/ 171450 w 457225"/>
            <a:gd name="connsiteY6" fmla="*/ 1543050 h 1724025"/>
            <a:gd name="connsiteX7" fmla="*/ 219075 w 457225"/>
            <a:gd name="connsiteY7" fmla="*/ 1495425 h 1724025"/>
            <a:gd name="connsiteX8" fmla="*/ 247650 w 457225"/>
            <a:gd name="connsiteY8" fmla="*/ 1438275 h 1724025"/>
            <a:gd name="connsiteX9" fmla="*/ 257175 w 457225"/>
            <a:gd name="connsiteY9" fmla="*/ 1409700 h 1724025"/>
            <a:gd name="connsiteX10" fmla="*/ 295275 w 457225"/>
            <a:gd name="connsiteY10" fmla="*/ 1352550 h 1724025"/>
            <a:gd name="connsiteX11" fmla="*/ 304800 w 457225"/>
            <a:gd name="connsiteY11" fmla="*/ 1323975 h 1724025"/>
            <a:gd name="connsiteX12" fmla="*/ 314325 w 457225"/>
            <a:gd name="connsiteY12" fmla="*/ 1276350 h 1724025"/>
            <a:gd name="connsiteX13" fmla="*/ 333375 w 457225"/>
            <a:gd name="connsiteY13" fmla="*/ 1238250 h 1724025"/>
            <a:gd name="connsiteX14" fmla="*/ 342900 w 457225"/>
            <a:gd name="connsiteY14" fmla="*/ 1209675 h 1724025"/>
            <a:gd name="connsiteX15" fmla="*/ 352425 w 457225"/>
            <a:gd name="connsiteY15" fmla="*/ 1171575 h 1724025"/>
            <a:gd name="connsiteX16" fmla="*/ 361950 w 457225"/>
            <a:gd name="connsiteY16" fmla="*/ 1143000 h 1724025"/>
            <a:gd name="connsiteX17" fmla="*/ 371475 w 457225"/>
            <a:gd name="connsiteY17" fmla="*/ 1104900 h 1724025"/>
            <a:gd name="connsiteX18" fmla="*/ 381000 w 457225"/>
            <a:gd name="connsiteY18" fmla="*/ 1076325 h 1724025"/>
            <a:gd name="connsiteX19" fmla="*/ 400050 w 457225"/>
            <a:gd name="connsiteY19" fmla="*/ 1009650 h 1724025"/>
            <a:gd name="connsiteX20" fmla="*/ 419100 w 457225"/>
            <a:gd name="connsiteY20" fmla="*/ 200025 h 1724025"/>
            <a:gd name="connsiteX21" fmla="*/ 428625 w 457225"/>
            <a:gd name="connsiteY21" fmla="*/ 104775 h 1724025"/>
            <a:gd name="connsiteX22" fmla="*/ 438150 w 457225"/>
            <a:gd name="connsiteY22" fmla="*/ 76200 h 1724025"/>
            <a:gd name="connsiteX23" fmla="*/ 447675 w 457225"/>
            <a:gd name="connsiteY23" fmla="*/ 38100 h 1724025"/>
            <a:gd name="connsiteX24" fmla="*/ 457200 w 457225"/>
            <a:gd name="connsiteY24" fmla="*/ 0 h 1724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</a:cxnLst>
          <a:rect l="l" t="t" r="r" b="b"/>
          <a:pathLst>
            <a:path w="457225" h="1724025">
              <a:moveTo>
                <a:pt x="0" y="1724025"/>
              </a:moveTo>
              <a:cubicBezTo>
                <a:pt x="15875" y="1714500"/>
                <a:pt x="34534" y="1708541"/>
                <a:pt x="47625" y="1695450"/>
              </a:cubicBezTo>
              <a:cubicBezTo>
                <a:pt x="54725" y="1688350"/>
                <a:pt x="50878" y="1674715"/>
                <a:pt x="57150" y="1666875"/>
              </a:cubicBezTo>
              <a:cubicBezTo>
                <a:pt x="64301" y="1657936"/>
                <a:pt x="76200" y="1654175"/>
                <a:pt x="85725" y="1647825"/>
              </a:cubicBezTo>
              <a:cubicBezTo>
                <a:pt x="104268" y="1592195"/>
                <a:pt x="80741" y="1643284"/>
                <a:pt x="123825" y="1600200"/>
              </a:cubicBezTo>
              <a:cubicBezTo>
                <a:pt x="131920" y="1592105"/>
                <a:pt x="135546" y="1580419"/>
                <a:pt x="142875" y="1571625"/>
              </a:cubicBezTo>
              <a:cubicBezTo>
                <a:pt x="151499" y="1561277"/>
                <a:pt x="162826" y="1553398"/>
                <a:pt x="171450" y="1543050"/>
              </a:cubicBezTo>
              <a:cubicBezTo>
                <a:pt x="211137" y="1495425"/>
                <a:pt x="166688" y="1530350"/>
                <a:pt x="219075" y="1495425"/>
              </a:cubicBezTo>
              <a:cubicBezTo>
                <a:pt x="243016" y="1423601"/>
                <a:pt x="210721" y="1512133"/>
                <a:pt x="247650" y="1438275"/>
              </a:cubicBezTo>
              <a:cubicBezTo>
                <a:pt x="252140" y="1429295"/>
                <a:pt x="252299" y="1418477"/>
                <a:pt x="257175" y="1409700"/>
              </a:cubicBezTo>
              <a:cubicBezTo>
                <a:pt x="268294" y="1389686"/>
                <a:pt x="288035" y="1374270"/>
                <a:pt x="295275" y="1352550"/>
              </a:cubicBezTo>
              <a:cubicBezTo>
                <a:pt x="298450" y="1343025"/>
                <a:pt x="302365" y="1333715"/>
                <a:pt x="304800" y="1323975"/>
              </a:cubicBezTo>
              <a:cubicBezTo>
                <a:pt x="308727" y="1308269"/>
                <a:pt x="309205" y="1291709"/>
                <a:pt x="314325" y="1276350"/>
              </a:cubicBezTo>
              <a:cubicBezTo>
                <a:pt x="318815" y="1262880"/>
                <a:pt x="327782" y="1251301"/>
                <a:pt x="333375" y="1238250"/>
              </a:cubicBezTo>
              <a:cubicBezTo>
                <a:pt x="337330" y="1229022"/>
                <a:pt x="340142" y="1219329"/>
                <a:pt x="342900" y="1209675"/>
              </a:cubicBezTo>
              <a:cubicBezTo>
                <a:pt x="346496" y="1197088"/>
                <a:pt x="348829" y="1184162"/>
                <a:pt x="352425" y="1171575"/>
              </a:cubicBezTo>
              <a:cubicBezTo>
                <a:pt x="355183" y="1161921"/>
                <a:pt x="359192" y="1152654"/>
                <a:pt x="361950" y="1143000"/>
              </a:cubicBezTo>
              <a:cubicBezTo>
                <a:pt x="365546" y="1130413"/>
                <a:pt x="367879" y="1117487"/>
                <a:pt x="371475" y="1104900"/>
              </a:cubicBezTo>
              <a:cubicBezTo>
                <a:pt x="374233" y="1095246"/>
                <a:pt x="378242" y="1085979"/>
                <a:pt x="381000" y="1076325"/>
              </a:cubicBezTo>
              <a:cubicBezTo>
                <a:pt x="404920" y="992604"/>
                <a:pt x="377212" y="1078163"/>
                <a:pt x="400050" y="1009650"/>
              </a:cubicBezTo>
              <a:cubicBezTo>
                <a:pt x="430594" y="643117"/>
                <a:pt x="398321" y="1062338"/>
                <a:pt x="419100" y="200025"/>
              </a:cubicBezTo>
              <a:cubicBezTo>
                <a:pt x="419869" y="168126"/>
                <a:pt x="423773" y="136312"/>
                <a:pt x="428625" y="104775"/>
              </a:cubicBezTo>
              <a:cubicBezTo>
                <a:pt x="430152" y="94852"/>
                <a:pt x="435392" y="85854"/>
                <a:pt x="438150" y="76200"/>
              </a:cubicBezTo>
              <a:cubicBezTo>
                <a:pt x="441746" y="63613"/>
                <a:pt x="444079" y="50687"/>
                <a:pt x="447675" y="38100"/>
              </a:cubicBezTo>
              <a:cubicBezTo>
                <a:pt x="458204" y="1248"/>
                <a:pt x="457200" y="21230"/>
                <a:pt x="457200" y="0"/>
              </a:cubicBez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129</xdr:col>
      <xdr:colOff>609363</xdr:colOff>
      <xdr:row>24</xdr:row>
      <xdr:rowOff>109448</xdr:rowOff>
    </xdr:from>
    <xdr:to>
      <xdr:col>129</xdr:col>
      <xdr:colOff>609363</xdr:colOff>
      <xdr:row>25</xdr:row>
      <xdr:rowOff>11206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xmlns="" id="{00000000-0008-0000-0100-0000D3000000}"/>
            </a:ext>
          </a:extLst>
        </xdr:cNvPr>
        <xdr:cNvCxnSpPr/>
      </xdr:nvCxnSpPr>
      <xdr:spPr>
        <a:xfrm>
          <a:off x="78428613" y="4195673"/>
          <a:ext cx="0" cy="6368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0</xdr:colOff>
      <xdr:row>25</xdr:row>
      <xdr:rowOff>115138</xdr:rowOff>
    </xdr:from>
    <xdr:to>
      <xdr:col>136</xdr:col>
      <xdr:colOff>125604</xdr:colOff>
      <xdr:row>28</xdr:row>
      <xdr:rowOff>10467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xmlns="" id="{00000000-0008-0000-0100-0000D4000000}"/>
            </a:ext>
          </a:extLst>
        </xdr:cNvPr>
        <xdr:cNvCxnSpPr/>
      </xdr:nvCxnSpPr>
      <xdr:spPr>
        <a:xfrm flipV="1">
          <a:off x="82086450" y="4363288"/>
          <a:ext cx="125604" cy="381104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603926</xdr:colOff>
      <xdr:row>26</xdr:row>
      <xdr:rowOff>103910</xdr:rowOff>
    </xdr:from>
    <xdr:to>
      <xdr:col>176</xdr:col>
      <xdr:colOff>523875</xdr:colOff>
      <xdr:row>34</xdr:row>
      <xdr:rowOff>4053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xmlns="" id="{00000000-0008-0000-0100-0000D5000000}"/>
            </a:ext>
          </a:extLst>
        </xdr:cNvPr>
        <xdr:cNvCxnSpPr/>
      </xdr:nvCxnSpPr>
      <xdr:spPr>
        <a:xfrm flipV="1">
          <a:off x="106760051" y="4513985"/>
          <a:ext cx="529549" cy="1195543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184</xdr:col>
      <xdr:colOff>0</xdr:colOff>
      <xdr:row>26</xdr:row>
      <xdr:rowOff>124732</xdr:rowOff>
    </xdr:from>
    <xdr:to>
      <xdr:col>184</xdr:col>
      <xdr:colOff>532271</xdr:colOff>
      <xdr:row>34</xdr:row>
      <xdr:rowOff>24875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xmlns="" id="{00000000-0008-0000-0100-0000D6000000}"/>
            </a:ext>
          </a:extLst>
        </xdr:cNvPr>
        <xdr:cNvCxnSpPr/>
      </xdr:nvCxnSpPr>
      <xdr:spPr>
        <a:xfrm flipV="1">
          <a:off x="111642525" y="4534807"/>
          <a:ext cx="532271" cy="1195543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115037</xdr:colOff>
      <xdr:row>21</xdr:row>
      <xdr:rowOff>122482</xdr:rowOff>
    </xdr:from>
    <xdr:to>
      <xdr:col>46</xdr:col>
      <xdr:colOff>436679</xdr:colOff>
      <xdr:row>25</xdr:row>
      <xdr:rowOff>114300</xdr:rowOff>
    </xdr:to>
    <xdr:grpSp>
      <xdr:nvGrpSpPr>
        <xdr:cNvPr id="206" name="Group 194">
          <a:extLst>
            <a:ext uri="{FF2B5EF4-FFF2-40B4-BE49-F238E27FC236}">
              <a16:creationId xmlns:a16="http://schemas.microsoft.com/office/drawing/2014/main" xmlns="" id="{00000000-0008-0000-0100-0000D7000000}"/>
            </a:ext>
          </a:extLst>
        </xdr:cNvPr>
        <xdr:cNvGrpSpPr>
          <a:grpSpLocks/>
        </xdr:cNvGrpSpPr>
      </xdr:nvGrpSpPr>
      <xdr:grpSpPr bwMode="auto">
        <a:xfrm rot="16200000">
          <a:off x="27426199" y="3981883"/>
          <a:ext cx="658568" cy="321642"/>
          <a:chOff x="817" y="119"/>
          <a:chExt cx="62" cy="25"/>
        </a:xfrm>
      </xdr:grpSpPr>
      <xdr:sp macro="" textlink="">
        <xdr:nvSpPr>
          <xdr:cNvPr id="207" name="Line 191">
            <a:extLst>
              <a:ext uri="{FF2B5EF4-FFF2-40B4-BE49-F238E27FC236}">
                <a16:creationId xmlns:a16="http://schemas.microsoft.com/office/drawing/2014/main" xmlns="" id="{00000000-0008-0000-0100-0000D8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8" name="Freeform 192">
            <a:extLst>
              <a:ext uri="{FF2B5EF4-FFF2-40B4-BE49-F238E27FC236}">
                <a16:creationId xmlns:a16="http://schemas.microsoft.com/office/drawing/2014/main" xmlns="" id="{00000000-0008-0000-0100-0000D9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9" name="Freeform 193">
            <a:extLst>
              <a:ext uri="{FF2B5EF4-FFF2-40B4-BE49-F238E27FC236}">
                <a16:creationId xmlns:a16="http://schemas.microsoft.com/office/drawing/2014/main" xmlns="" id="{00000000-0008-0000-0100-0000DA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47</xdr:col>
      <xdr:colOff>42188</xdr:colOff>
      <xdr:row>15</xdr:row>
      <xdr:rowOff>159547</xdr:rowOff>
    </xdr:from>
    <xdr:to>
      <xdr:col>47</xdr:col>
      <xdr:colOff>363830</xdr:colOff>
      <xdr:row>20</xdr:row>
      <xdr:rowOff>59532</xdr:rowOff>
    </xdr:to>
    <xdr:grpSp>
      <xdr:nvGrpSpPr>
        <xdr:cNvPr id="210" name="Group 194">
          <a:extLst>
            <a:ext uri="{FF2B5EF4-FFF2-40B4-BE49-F238E27FC236}">
              <a16:creationId xmlns:a16="http://schemas.microsoft.com/office/drawing/2014/main" xmlns="" id="{00000000-0008-0000-0100-0000DB000000}"/>
            </a:ext>
          </a:extLst>
        </xdr:cNvPr>
        <xdr:cNvGrpSpPr>
          <a:grpSpLocks/>
        </xdr:cNvGrpSpPr>
      </xdr:nvGrpSpPr>
      <xdr:grpSpPr bwMode="auto">
        <a:xfrm rot="5400000">
          <a:off x="27923142" y="3056250"/>
          <a:ext cx="733422" cy="321642"/>
          <a:chOff x="817" y="119"/>
          <a:chExt cx="62" cy="25"/>
        </a:xfrm>
      </xdr:grpSpPr>
      <xdr:sp macro="" textlink="">
        <xdr:nvSpPr>
          <xdr:cNvPr id="211" name="Line 191">
            <a:extLst>
              <a:ext uri="{FF2B5EF4-FFF2-40B4-BE49-F238E27FC236}">
                <a16:creationId xmlns:a16="http://schemas.microsoft.com/office/drawing/2014/main" xmlns="" id="{00000000-0008-0000-0100-0000DC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12" name="Freeform 192">
            <a:extLst>
              <a:ext uri="{FF2B5EF4-FFF2-40B4-BE49-F238E27FC236}">
                <a16:creationId xmlns:a16="http://schemas.microsoft.com/office/drawing/2014/main" xmlns="" id="{00000000-0008-0000-0100-0000DD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13" name="Freeform 193">
            <a:extLst>
              <a:ext uri="{FF2B5EF4-FFF2-40B4-BE49-F238E27FC236}">
                <a16:creationId xmlns:a16="http://schemas.microsoft.com/office/drawing/2014/main" xmlns="" id="{00000000-0008-0000-0100-0000DE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47</xdr:col>
      <xdr:colOff>118296</xdr:colOff>
      <xdr:row>21</xdr:row>
      <xdr:rowOff>118012</xdr:rowOff>
    </xdr:from>
    <xdr:to>
      <xdr:col>49</xdr:col>
      <xdr:colOff>478632</xdr:colOff>
      <xdr:row>23</xdr:row>
      <xdr:rowOff>116773</xdr:rowOff>
    </xdr:to>
    <xdr:grpSp>
      <xdr:nvGrpSpPr>
        <xdr:cNvPr id="214" name="Group 194">
          <a:extLst>
            <a:ext uri="{FF2B5EF4-FFF2-40B4-BE49-F238E27FC236}">
              <a16:creationId xmlns:a16="http://schemas.microsoft.com/office/drawing/2014/main" xmlns="" id="{00000000-0008-0000-0100-0000DF000000}"/>
            </a:ext>
          </a:extLst>
        </xdr:cNvPr>
        <xdr:cNvGrpSpPr>
          <a:grpSpLocks/>
        </xdr:cNvGrpSpPr>
      </xdr:nvGrpSpPr>
      <xdr:grpSpPr bwMode="auto">
        <a:xfrm rot="10800000">
          <a:off x="28205140" y="3808950"/>
          <a:ext cx="1574773" cy="332136"/>
          <a:chOff x="817" y="119"/>
          <a:chExt cx="62" cy="25"/>
        </a:xfrm>
      </xdr:grpSpPr>
      <xdr:sp macro="" textlink="">
        <xdr:nvSpPr>
          <xdr:cNvPr id="215" name="Line 191">
            <a:extLst>
              <a:ext uri="{FF2B5EF4-FFF2-40B4-BE49-F238E27FC236}">
                <a16:creationId xmlns:a16="http://schemas.microsoft.com/office/drawing/2014/main" xmlns="" id="{00000000-0008-0000-0100-0000E0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16" name="Freeform 192">
            <a:extLst>
              <a:ext uri="{FF2B5EF4-FFF2-40B4-BE49-F238E27FC236}">
                <a16:creationId xmlns:a16="http://schemas.microsoft.com/office/drawing/2014/main" xmlns="" id="{00000000-0008-0000-0100-0000E1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17" name="Freeform 193">
            <a:extLst>
              <a:ext uri="{FF2B5EF4-FFF2-40B4-BE49-F238E27FC236}">
                <a16:creationId xmlns:a16="http://schemas.microsoft.com/office/drawing/2014/main" xmlns="" id="{00000000-0008-0000-0100-0000E2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39</xdr:col>
      <xdr:colOff>134208</xdr:colOff>
      <xdr:row>21</xdr:row>
      <xdr:rowOff>70217</xdr:rowOff>
    </xdr:from>
    <xdr:to>
      <xdr:col>39</xdr:col>
      <xdr:colOff>455850</xdr:colOff>
      <xdr:row>25</xdr:row>
      <xdr:rowOff>92223</xdr:rowOff>
    </xdr:to>
    <xdr:grpSp>
      <xdr:nvGrpSpPr>
        <xdr:cNvPr id="218" name="Group 194">
          <a:extLst>
            <a:ext uri="{FF2B5EF4-FFF2-40B4-BE49-F238E27FC236}">
              <a16:creationId xmlns:a16="http://schemas.microsoft.com/office/drawing/2014/main" xmlns="" id="{00000000-0008-0000-0100-0000E3000000}"/>
            </a:ext>
          </a:extLst>
        </xdr:cNvPr>
        <xdr:cNvGrpSpPr>
          <a:grpSpLocks/>
        </xdr:cNvGrpSpPr>
      </xdr:nvGrpSpPr>
      <xdr:grpSpPr bwMode="auto">
        <a:xfrm rot="16200000">
          <a:off x="23179745" y="3944712"/>
          <a:ext cx="688756" cy="321642"/>
          <a:chOff x="817" y="119"/>
          <a:chExt cx="62" cy="25"/>
        </a:xfrm>
      </xdr:grpSpPr>
      <xdr:sp macro="" textlink="">
        <xdr:nvSpPr>
          <xdr:cNvPr id="219" name="Line 191">
            <a:extLst>
              <a:ext uri="{FF2B5EF4-FFF2-40B4-BE49-F238E27FC236}">
                <a16:creationId xmlns:a16="http://schemas.microsoft.com/office/drawing/2014/main" xmlns="" id="{00000000-0008-0000-0100-0000E4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20" name="Freeform 192">
            <a:extLst>
              <a:ext uri="{FF2B5EF4-FFF2-40B4-BE49-F238E27FC236}">
                <a16:creationId xmlns:a16="http://schemas.microsoft.com/office/drawing/2014/main" xmlns="" id="{00000000-0008-0000-0100-0000E5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21" name="Freeform 193">
            <a:extLst>
              <a:ext uri="{FF2B5EF4-FFF2-40B4-BE49-F238E27FC236}">
                <a16:creationId xmlns:a16="http://schemas.microsoft.com/office/drawing/2014/main" xmlns="" id="{00000000-0008-0000-0100-0000E6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59</xdr:col>
      <xdr:colOff>604839</xdr:colOff>
      <xdr:row>18</xdr:row>
      <xdr:rowOff>62880</xdr:rowOff>
    </xdr:from>
    <xdr:to>
      <xdr:col>62</xdr:col>
      <xdr:colOff>555551</xdr:colOff>
      <xdr:row>20</xdr:row>
      <xdr:rowOff>61641</xdr:rowOff>
    </xdr:to>
    <xdr:grpSp>
      <xdr:nvGrpSpPr>
        <xdr:cNvPr id="222" name="Group 194">
          <a:extLst>
            <a:ext uri="{FF2B5EF4-FFF2-40B4-BE49-F238E27FC236}">
              <a16:creationId xmlns:a16="http://schemas.microsoft.com/office/drawing/2014/main" xmlns="" id="{00000000-0008-0000-0100-0000E7000000}"/>
            </a:ext>
          </a:extLst>
        </xdr:cNvPr>
        <xdr:cNvGrpSpPr>
          <a:grpSpLocks/>
        </xdr:cNvGrpSpPr>
      </xdr:nvGrpSpPr>
      <xdr:grpSpPr bwMode="auto">
        <a:xfrm>
          <a:off x="35978308" y="3253755"/>
          <a:ext cx="1772368" cy="332136"/>
          <a:chOff x="817" y="119"/>
          <a:chExt cx="62" cy="25"/>
        </a:xfrm>
      </xdr:grpSpPr>
      <xdr:sp macro="" textlink="">
        <xdr:nvSpPr>
          <xdr:cNvPr id="223" name="Line 191">
            <a:extLst>
              <a:ext uri="{FF2B5EF4-FFF2-40B4-BE49-F238E27FC236}">
                <a16:creationId xmlns:a16="http://schemas.microsoft.com/office/drawing/2014/main" xmlns="" id="{00000000-0008-0000-0100-0000E8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24" name="Freeform 192">
            <a:extLst>
              <a:ext uri="{FF2B5EF4-FFF2-40B4-BE49-F238E27FC236}">
                <a16:creationId xmlns:a16="http://schemas.microsoft.com/office/drawing/2014/main" xmlns="" id="{00000000-0008-0000-0100-0000E9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25" name="Freeform 193">
            <a:extLst>
              <a:ext uri="{FF2B5EF4-FFF2-40B4-BE49-F238E27FC236}">
                <a16:creationId xmlns:a16="http://schemas.microsoft.com/office/drawing/2014/main" xmlns="" id="{00000000-0008-0000-0100-0000EA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55</xdr:col>
      <xdr:colOff>137437</xdr:colOff>
      <xdr:row>15</xdr:row>
      <xdr:rowOff>123828</xdr:rowOff>
    </xdr:from>
    <xdr:to>
      <xdr:col>55</xdr:col>
      <xdr:colOff>459079</xdr:colOff>
      <xdr:row>20</xdr:row>
      <xdr:rowOff>23813</xdr:rowOff>
    </xdr:to>
    <xdr:grpSp>
      <xdr:nvGrpSpPr>
        <xdr:cNvPr id="226" name="Group 194">
          <a:extLst>
            <a:ext uri="{FF2B5EF4-FFF2-40B4-BE49-F238E27FC236}">
              <a16:creationId xmlns:a16="http://schemas.microsoft.com/office/drawing/2014/main" xmlns="" id="{00000000-0008-0000-0100-0000EB000000}"/>
            </a:ext>
          </a:extLst>
        </xdr:cNvPr>
        <xdr:cNvGrpSpPr>
          <a:grpSpLocks/>
        </xdr:cNvGrpSpPr>
      </xdr:nvGrpSpPr>
      <xdr:grpSpPr bwMode="auto">
        <a:xfrm rot="5400000">
          <a:off x="32876141" y="3020531"/>
          <a:ext cx="733422" cy="321642"/>
          <a:chOff x="817" y="119"/>
          <a:chExt cx="62" cy="25"/>
        </a:xfrm>
      </xdr:grpSpPr>
      <xdr:sp macro="" textlink="">
        <xdr:nvSpPr>
          <xdr:cNvPr id="227" name="Line 191">
            <a:extLst>
              <a:ext uri="{FF2B5EF4-FFF2-40B4-BE49-F238E27FC236}">
                <a16:creationId xmlns:a16="http://schemas.microsoft.com/office/drawing/2014/main" xmlns="" id="{00000000-0008-0000-0100-0000EC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28" name="Freeform 192">
            <a:extLst>
              <a:ext uri="{FF2B5EF4-FFF2-40B4-BE49-F238E27FC236}">
                <a16:creationId xmlns:a16="http://schemas.microsoft.com/office/drawing/2014/main" xmlns="" id="{00000000-0008-0000-0100-0000ED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29" name="Freeform 193">
            <a:extLst>
              <a:ext uri="{FF2B5EF4-FFF2-40B4-BE49-F238E27FC236}">
                <a16:creationId xmlns:a16="http://schemas.microsoft.com/office/drawing/2014/main" xmlns="" id="{00000000-0008-0000-0100-0000EE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54</xdr:col>
      <xdr:colOff>162662</xdr:colOff>
      <xdr:row>21</xdr:row>
      <xdr:rowOff>86764</xdr:rowOff>
    </xdr:from>
    <xdr:to>
      <xdr:col>54</xdr:col>
      <xdr:colOff>484304</xdr:colOff>
      <xdr:row>25</xdr:row>
      <xdr:rowOff>78582</xdr:rowOff>
    </xdr:to>
    <xdr:grpSp>
      <xdr:nvGrpSpPr>
        <xdr:cNvPr id="230" name="Group 194">
          <a:extLst>
            <a:ext uri="{FF2B5EF4-FFF2-40B4-BE49-F238E27FC236}">
              <a16:creationId xmlns:a16="http://schemas.microsoft.com/office/drawing/2014/main" xmlns="" id="{00000000-0008-0000-0100-0000EF000000}"/>
            </a:ext>
          </a:extLst>
        </xdr:cNvPr>
        <xdr:cNvGrpSpPr>
          <a:grpSpLocks/>
        </xdr:cNvGrpSpPr>
      </xdr:nvGrpSpPr>
      <xdr:grpSpPr bwMode="auto">
        <a:xfrm rot="16200000">
          <a:off x="32331574" y="3946165"/>
          <a:ext cx="658568" cy="321642"/>
          <a:chOff x="817" y="119"/>
          <a:chExt cx="62" cy="25"/>
        </a:xfrm>
      </xdr:grpSpPr>
      <xdr:sp macro="" textlink="">
        <xdr:nvSpPr>
          <xdr:cNvPr id="231" name="Line 191">
            <a:extLst>
              <a:ext uri="{FF2B5EF4-FFF2-40B4-BE49-F238E27FC236}">
                <a16:creationId xmlns:a16="http://schemas.microsoft.com/office/drawing/2014/main" xmlns="" id="{00000000-0008-0000-0100-0000F0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32" name="Freeform 192">
            <a:extLst>
              <a:ext uri="{FF2B5EF4-FFF2-40B4-BE49-F238E27FC236}">
                <a16:creationId xmlns:a16="http://schemas.microsoft.com/office/drawing/2014/main" xmlns="" id="{00000000-0008-0000-0100-0000F1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33" name="Freeform 193">
            <a:extLst>
              <a:ext uri="{FF2B5EF4-FFF2-40B4-BE49-F238E27FC236}">
                <a16:creationId xmlns:a16="http://schemas.microsoft.com/office/drawing/2014/main" xmlns="" id="{00000000-0008-0000-0100-0000F2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69</xdr:col>
      <xdr:colOff>115037</xdr:colOff>
      <xdr:row>21</xdr:row>
      <xdr:rowOff>122482</xdr:rowOff>
    </xdr:from>
    <xdr:to>
      <xdr:col>69</xdr:col>
      <xdr:colOff>436679</xdr:colOff>
      <xdr:row>25</xdr:row>
      <xdr:rowOff>114300</xdr:rowOff>
    </xdr:to>
    <xdr:grpSp>
      <xdr:nvGrpSpPr>
        <xdr:cNvPr id="234" name="Group 194">
          <a:extLst>
            <a:ext uri="{FF2B5EF4-FFF2-40B4-BE49-F238E27FC236}">
              <a16:creationId xmlns:a16="http://schemas.microsoft.com/office/drawing/2014/main" xmlns="" id="{00000000-0008-0000-0100-0000FF000000}"/>
            </a:ext>
          </a:extLst>
        </xdr:cNvPr>
        <xdr:cNvGrpSpPr>
          <a:grpSpLocks/>
        </xdr:cNvGrpSpPr>
      </xdr:nvGrpSpPr>
      <xdr:grpSpPr bwMode="auto">
        <a:xfrm rot="16200000">
          <a:off x="41392230" y="3981883"/>
          <a:ext cx="658568" cy="321642"/>
          <a:chOff x="817" y="119"/>
          <a:chExt cx="62" cy="25"/>
        </a:xfrm>
      </xdr:grpSpPr>
      <xdr:sp macro="" textlink="">
        <xdr:nvSpPr>
          <xdr:cNvPr id="235" name="Line 191">
            <a:extLst>
              <a:ext uri="{FF2B5EF4-FFF2-40B4-BE49-F238E27FC236}">
                <a16:creationId xmlns:a16="http://schemas.microsoft.com/office/drawing/2014/main" xmlns="" id="{00000000-0008-0000-0100-00000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36" name="Freeform 192">
            <a:extLst>
              <a:ext uri="{FF2B5EF4-FFF2-40B4-BE49-F238E27FC236}">
                <a16:creationId xmlns:a16="http://schemas.microsoft.com/office/drawing/2014/main" xmlns="" id="{00000000-0008-0000-0100-00000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37" name="Freeform 193">
            <a:extLst>
              <a:ext uri="{FF2B5EF4-FFF2-40B4-BE49-F238E27FC236}">
                <a16:creationId xmlns:a16="http://schemas.microsoft.com/office/drawing/2014/main" xmlns="" id="{00000000-0008-0000-0100-00000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70</xdr:col>
      <xdr:colOff>42188</xdr:colOff>
      <xdr:row>15</xdr:row>
      <xdr:rowOff>159547</xdr:rowOff>
    </xdr:from>
    <xdr:to>
      <xdr:col>70</xdr:col>
      <xdr:colOff>363830</xdr:colOff>
      <xdr:row>20</xdr:row>
      <xdr:rowOff>59532</xdr:rowOff>
    </xdr:to>
    <xdr:grpSp>
      <xdr:nvGrpSpPr>
        <xdr:cNvPr id="238" name="Group 194">
          <a:extLst>
            <a:ext uri="{FF2B5EF4-FFF2-40B4-BE49-F238E27FC236}">
              <a16:creationId xmlns:a16="http://schemas.microsoft.com/office/drawing/2014/main" xmlns="" id="{00000000-0008-0000-0100-000003010000}"/>
            </a:ext>
          </a:extLst>
        </xdr:cNvPr>
        <xdr:cNvGrpSpPr>
          <a:grpSpLocks/>
        </xdr:cNvGrpSpPr>
      </xdr:nvGrpSpPr>
      <xdr:grpSpPr bwMode="auto">
        <a:xfrm rot="5400000">
          <a:off x="41889173" y="3056250"/>
          <a:ext cx="733422" cy="321642"/>
          <a:chOff x="817" y="119"/>
          <a:chExt cx="62" cy="25"/>
        </a:xfrm>
      </xdr:grpSpPr>
      <xdr:sp macro="" textlink="">
        <xdr:nvSpPr>
          <xdr:cNvPr id="239" name="Line 191">
            <a:extLst>
              <a:ext uri="{FF2B5EF4-FFF2-40B4-BE49-F238E27FC236}">
                <a16:creationId xmlns:a16="http://schemas.microsoft.com/office/drawing/2014/main" xmlns="" id="{00000000-0008-0000-0100-000004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40" name="Freeform 192">
            <a:extLst>
              <a:ext uri="{FF2B5EF4-FFF2-40B4-BE49-F238E27FC236}">
                <a16:creationId xmlns:a16="http://schemas.microsoft.com/office/drawing/2014/main" xmlns="" id="{00000000-0008-0000-0100-000005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41" name="Freeform 193">
            <a:extLst>
              <a:ext uri="{FF2B5EF4-FFF2-40B4-BE49-F238E27FC236}">
                <a16:creationId xmlns:a16="http://schemas.microsoft.com/office/drawing/2014/main" xmlns="" id="{00000000-0008-0000-0100-000006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70</xdr:col>
      <xdr:colOff>118296</xdr:colOff>
      <xdr:row>21</xdr:row>
      <xdr:rowOff>118012</xdr:rowOff>
    </xdr:from>
    <xdr:to>
      <xdr:col>72</xdr:col>
      <xdr:colOff>478632</xdr:colOff>
      <xdr:row>23</xdr:row>
      <xdr:rowOff>116773</xdr:rowOff>
    </xdr:to>
    <xdr:grpSp>
      <xdr:nvGrpSpPr>
        <xdr:cNvPr id="242" name="Group 194">
          <a:extLst>
            <a:ext uri="{FF2B5EF4-FFF2-40B4-BE49-F238E27FC236}">
              <a16:creationId xmlns:a16="http://schemas.microsoft.com/office/drawing/2014/main" xmlns="" id="{00000000-0008-0000-0100-000007010000}"/>
            </a:ext>
          </a:extLst>
        </xdr:cNvPr>
        <xdr:cNvGrpSpPr>
          <a:grpSpLocks/>
        </xdr:cNvGrpSpPr>
      </xdr:nvGrpSpPr>
      <xdr:grpSpPr bwMode="auto">
        <a:xfrm rot="10800000">
          <a:off x="42171171" y="3808950"/>
          <a:ext cx="1574774" cy="332136"/>
          <a:chOff x="817" y="119"/>
          <a:chExt cx="62" cy="25"/>
        </a:xfrm>
      </xdr:grpSpPr>
      <xdr:sp macro="" textlink="">
        <xdr:nvSpPr>
          <xdr:cNvPr id="243" name="Line 191">
            <a:extLst>
              <a:ext uri="{FF2B5EF4-FFF2-40B4-BE49-F238E27FC236}">
                <a16:creationId xmlns:a16="http://schemas.microsoft.com/office/drawing/2014/main" xmlns="" id="{00000000-0008-0000-0100-000008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44" name="Freeform 192">
            <a:extLst>
              <a:ext uri="{FF2B5EF4-FFF2-40B4-BE49-F238E27FC236}">
                <a16:creationId xmlns:a16="http://schemas.microsoft.com/office/drawing/2014/main" xmlns="" id="{00000000-0008-0000-0100-000009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45" name="Freeform 193">
            <a:extLst>
              <a:ext uri="{FF2B5EF4-FFF2-40B4-BE49-F238E27FC236}">
                <a16:creationId xmlns:a16="http://schemas.microsoft.com/office/drawing/2014/main" xmlns="" id="{00000000-0008-0000-0100-00000A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75</xdr:col>
      <xdr:colOff>45245</xdr:colOff>
      <xdr:row>18</xdr:row>
      <xdr:rowOff>50974</xdr:rowOff>
    </xdr:from>
    <xdr:to>
      <xdr:col>77</xdr:col>
      <xdr:colOff>603176</xdr:colOff>
      <xdr:row>20</xdr:row>
      <xdr:rowOff>49735</xdr:rowOff>
    </xdr:to>
    <xdr:grpSp>
      <xdr:nvGrpSpPr>
        <xdr:cNvPr id="246" name="Group 194">
          <a:extLst>
            <a:ext uri="{FF2B5EF4-FFF2-40B4-BE49-F238E27FC236}">
              <a16:creationId xmlns:a16="http://schemas.microsoft.com/office/drawing/2014/main" xmlns="" id="{00000000-0008-0000-0100-00000B010000}"/>
            </a:ext>
          </a:extLst>
        </xdr:cNvPr>
        <xdr:cNvGrpSpPr>
          <a:grpSpLocks/>
        </xdr:cNvGrpSpPr>
      </xdr:nvGrpSpPr>
      <xdr:grpSpPr bwMode="auto">
        <a:xfrm>
          <a:off x="45134214" y="3241849"/>
          <a:ext cx="1772368" cy="332136"/>
          <a:chOff x="817" y="119"/>
          <a:chExt cx="62" cy="25"/>
        </a:xfrm>
      </xdr:grpSpPr>
      <xdr:sp macro="" textlink="">
        <xdr:nvSpPr>
          <xdr:cNvPr id="247" name="Line 191">
            <a:extLst>
              <a:ext uri="{FF2B5EF4-FFF2-40B4-BE49-F238E27FC236}">
                <a16:creationId xmlns:a16="http://schemas.microsoft.com/office/drawing/2014/main" xmlns="" id="{00000000-0008-0000-0100-00000C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48" name="Freeform 192">
            <a:extLst>
              <a:ext uri="{FF2B5EF4-FFF2-40B4-BE49-F238E27FC236}">
                <a16:creationId xmlns:a16="http://schemas.microsoft.com/office/drawing/2014/main" xmlns="" id="{00000000-0008-0000-0100-00000D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49" name="Freeform 193">
            <a:extLst>
              <a:ext uri="{FF2B5EF4-FFF2-40B4-BE49-F238E27FC236}">
                <a16:creationId xmlns:a16="http://schemas.microsoft.com/office/drawing/2014/main" xmlns="" id="{00000000-0008-0000-0100-00000E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78</xdr:col>
      <xdr:colOff>137437</xdr:colOff>
      <xdr:row>15</xdr:row>
      <xdr:rowOff>123828</xdr:rowOff>
    </xdr:from>
    <xdr:to>
      <xdr:col>78</xdr:col>
      <xdr:colOff>459079</xdr:colOff>
      <xdr:row>20</xdr:row>
      <xdr:rowOff>23813</xdr:rowOff>
    </xdr:to>
    <xdr:grpSp>
      <xdr:nvGrpSpPr>
        <xdr:cNvPr id="250" name="Group 194">
          <a:extLst>
            <a:ext uri="{FF2B5EF4-FFF2-40B4-BE49-F238E27FC236}">
              <a16:creationId xmlns:a16="http://schemas.microsoft.com/office/drawing/2014/main" xmlns="" id="{00000000-0008-0000-0100-00000F010000}"/>
            </a:ext>
          </a:extLst>
        </xdr:cNvPr>
        <xdr:cNvGrpSpPr>
          <a:grpSpLocks/>
        </xdr:cNvGrpSpPr>
      </xdr:nvGrpSpPr>
      <xdr:grpSpPr bwMode="auto">
        <a:xfrm rot="5400000">
          <a:off x="46842172" y="3020531"/>
          <a:ext cx="733422" cy="321642"/>
          <a:chOff x="817" y="119"/>
          <a:chExt cx="62" cy="25"/>
        </a:xfrm>
      </xdr:grpSpPr>
      <xdr:sp macro="" textlink="">
        <xdr:nvSpPr>
          <xdr:cNvPr id="251" name="Line 191">
            <a:extLst>
              <a:ext uri="{FF2B5EF4-FFF2-40B4-BE49-F238E27FC236}">
                <a16:creationId xmlns:a16="http://schemas.microsoft.com/office/drawing/2014/main" xmlns="" id="{00000000-0008-0000-0100-00001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2" name="Freeform 192">
            <a:extLst>
              <a:ext uri="{FF2B5EF4-FFF2-40B4-BE49-F238E27FC236}">
                <a16:creationId xmlns:a16="http://schemas.microsoft.com/office/drawing/2014/main" xmlns="" id="{00000000-0008-0000-0100-00001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3" name="Freeform 193">
            <a:extLst>
              <a:ext uri="{FF2B5EF4-FFF2-40B4-BE49-F238E27FC236}">
                <a16:creationId xmlns:a16="http://schemas.microsoft.com/office/drawing/2014/main" xmlns="" id="{00000000-0008-0000-0100-00001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77</xdr:col>
      <xdr:colOff>162662</xdr:colOff>
      <xdr:row>21</xdr:row>
      <xdr:rowOff>86764</xdr:rowOff>
    </xdr:from>
    <xdr:to>
      <xdr:col>77</xdr:col>
      <xdr:colOff>484304</xdr:colOff>
      <xdr:row>25</xdr:row>
      <xdr:rowOff>78582</xdr:rowOff>
    </xdr:to>
    <xdr:grpSp>
      <xdr:nvGrpSpPr>
        <xdr:cNvPr id="254" name="Group 194">
          <a:extLst>
            <a:ext uri="{FF2B5EF4-FFF2-40B4-BE49-F238E27FC236}">
              <a16:creationId xmlns:a16="http://schemas.microsoft.com/office/drawing/2014/main" xmlns="" id="{00000000-0008-0000-0100-000013010000}"/>
            </a:ext>
          </a:extLst>
        </xdr:cNvPr>
        <xdr:cNvGrpSpPr>
          <a:grpSpLocks/>
        </xdr:cNvGrpSpPr>
      </xdr:nvGrpSpPr>
      <xdr:grpSpPr bwMode="auto">
        <a:xfrm rot="16200000">
          <a:off x="46297605" y="3946165"/>
          <a:ext cx="658568" cy="321642"/>
          <a:chOff x="817" y="119"/>
          <a:chExt cx="62" cy="25"/>
        </a:xfrm>
      </xdr:grpSpPr>
      <xdr:sp macro="" textlink="">
        <xdr:nvSpPr>
          <xdr:cNvPr id="255" name="Line 191">
            <a:extLst>
              <a:ext uri="{FF2B5EF4-FFF2-40B4-BE49-F238E27FC236}">
                <a16:creationId xmlns:a16="http://schemas.microsoft.com/office/drawing/2014/main" xmlns="" id="{00000000-0008-0000-0100-000014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6" name="Freeform 192">
            <a:extLst>
              <a:ext uri="{FF2B5EF4-FFF2-40B4-BE49-F238E27FC236}">
                <a16:creationId xmlns:a16="http://schemas.microsoft.com/office/drawing/2014/main" xmlns="" id="{00000000-0008-0000-0100-000015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7" name="Freeform 193">
            <a:extLst>
              <a:ext uri="{FF2B5EF4-FFF2-40B4-BE49-F238E27FC236}">
                <a16:creationId xmlns:a16="http://schemas.microsoft.com/office/drawing/2014/main" xmlns="" id="{00000000-0008-0000-0100-000016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91</xdr:col>
      <xdr:colOff>190500</xdr:colOff>
      <xdr:row>18</xdr:row>
      <xdr:rowOff>14570</xdr:rowOff>
    </xdr:from>
    <xdr:to>
      <xdr:col>93</xdr:col>
      <xdr:colOff>523875</xdr:colOff>
      <xdr:row>20</xdr:row>
      <xdr:rowOff>13330</xdr:rowOff>
    </xdr:to>
    <xdr:grpSp>
      <xdr:nvGrpSpPr>
        <xdr:cNvPr id="258" name="Group 194">
          <a:extLst>
            <a:ext uri="{FF2B5EF4-FFF2-40B4-BE49-F238E27FC236}">
              <a16:creationId xmlns:a16="http://schemas.microsoft.com/office/drawing/2014/main" xmlns="" id="{00000000-0008-0000-0100-000017010000}"/>
            </a:ext>
          </a:extLst>
        </xdr:cNvPr>
        <xdr:cNvGrpSpPr>
          <a:grpSpLocks/>
        </xdr:cNvGrpSpPr>
      </xdr:nvGrpSpPr>
      <xdr:grpSpPr bwMode="auto">
        <a:xfrm>
          <a:off x="54994969" y="3205445"/>
          <a:ext cx="1547812" cy="332135"/>
          <a:chOff x="817" y="119"/>
          <a:chExt cx="62" cy="25"/>
        </a:xfrm>
      </xdr:grpSpPr>
      <xdr:sp macro="" textlink="">
        <xdr:nvSpPr>
          <xdr:cNvPr id="259" name="Line 191">
            <a:extLst>
              <a:ext uri="{FF2B5EF4-FFF2-40B4-BE49-F238E27FC236}">
                <a16:creationId xmlns:a16="http://schemas.microsoft.com/office/drawing/2014/main" xmlns="" id="{00000000-0008-0000-0100-000018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0" name="Freeform 192">
            <a:extLst>
              <a:ext uri="{FF2B5EF4-FFF2-40B4-BE49-F238E27FC236}">
                <a16:creationId xmlns:a16="http://schemas.microsoft.com/office/drawing/2014/main" xmlns="" id="{00000000-0008-0000-0100-000019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1" name="Freeform 193">
            <a:extLst>
              <a:ext uri="{FF2B5EF4-FFF2-40B4-BE49-F238E27FC236}">
                <a16:creationId xmlns:a16="http://schemas.microsoft.com/office/drawing/2014/main" xmlns="" id="{00000000-0008-0000-0100-00001A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93</xdr:col>
      <xdr:colOff>105633</xdr:colOff>
      <xdr:row>21</xdr:row>
      <xdr:rowOff>44477</xdr:rowOff>
    </xdr:from>
    <xdr:to>
      <xdr:col>93</xdr:col>
      <xdr:colOff>427275</xdr:colOff>
      <xdr:row>25</xdr:row>
      <xdr:rowOff>152399</xdr:rowOff>
    </xdr:to>
    <xdr:grpSp>
      <xdr:nvGrpSpPr>
        <xdr:cNvPr id="262" name="Group 194">
          <a:extLst>
            <a:ext uri="{FF2B5EF4-FFF2-40B4-BE49-F238E27FC236}">
              <a16:creationId xmlns:a16="http://schemas.microsoft.com/office/drawing/2014/main" xmlns="" id="{00000000-0008-0000-0100-00001B010000}"/>
            </a:ext>
          </a:extLst>
        </xdr:cNvPr>
        <xdr:cNvGrpSpPr>
          <a:grpSpLocks/>
        </xdr:cNvGrpSpPr>
      </xdr:nvGrpSpPr>
      <xdr:grpSpPr bwMode="auto">
        <a:xfrm rot="16200000">
          <a:off x="55898024" y="3961930"/>
          <a:ext cx="774672" cy="321642"/>
          <a:chOff x="817" y="119"/>
          <a:chExt cx="62" cy="25"/>
        </a:xfrm>
      </xdr:grpSpPr>
      <xdr:sp macro="" textlink="">
        <xdr:nvSpPr>
          <xdr:cNvPr id="263" name="Line 191">
            <a:extLst>
              <a:ext uri="{FF2B5EF4-FFF2-40B4-BE49-F238E27FC236}">
                <a16:creationId xmlns:a16="http://schemas.microsoft.com/office/drawing/2014/main" xmlns="" id="{00000000-0008-0000-0100-00001C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4" name="Freeform 192">
            <a:extLst>
              <a:ext uri="{FF2B5EF4-FFF2-40B4-BE49-F238E27FC236}">
                <a16:creationId xmlns:a16="http://schemas.microsoft.com/office/drawing/2014/main" xmlns="" id="{00000000-0008-0000-0100-00001D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5" name="Freeform 193">
            <a:extLst>
              <a:ext uri="{FF2B5EF4-FFF2-40B4-BE49-F238E27FC236}">
                <a16:creationId xmlns:a16="http://schemas.microsoft.com/office/drawing/2014/main" xmlns="" id="{00000000-0008-0000-0100-00001E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94</xdr:col>
      <xdr:colOff>229903</xdr:colOff>
      <xdr:row>15</xdr:row>
      <xdr:rowOff>154783</xdr:rowOff>
    </xdr:from>
    <xdr:to>
      <xdr:col>94</xdr:col>
      <xdr:colOff>551545</xdr:colOff>
      <xdr:row>20</xdr:row>
      <xdr:rowOff>107161</xdr:rowOff>
    </xdr:to>
    <xdr:grpSp>
      <xdr:nvGrpSpPr>
        <xdr:cNvPr id="266" name="Group 194">
          <a:extLst>
            <a:ext uri="{FF2B5EF4-FFF2-40B4-BE49-F238E27FC236}">
              <a16:creationId xmlns:a16="http://schemas.microsoft.com/office/drawing/2014/main" xmlns="" id="{00000000-0008-0000-0100-00001F010000}"/>
            </a:ext>
          </a:extLst>
        </xdr:cNvPr>
        <xdr:cNvGrpSpPr>
          <a:grpSpLocks/>
        </xdr:cNvGrpSpPr>
      </xdr:nvGrpSpPr>
      <xdr:grpSpPr bwMode="auto">
        <a:xfrm rot="5400000">
          <a:off x="56623941" y="3077683"/>
          <a:ext cx="785815" cy="321642"/>
          <a:chOff x="817" y="119"/>
          <a:chExt cx="62" cy="25"/>
        </a:xfrm>
      </xdr:grpSpPr>
      <xdr:sp macro="" textlink="">
        <xdr:nvSpPr>
          <xdr:cNvPr id="267" name="Line 191">
            <a:extLst>
              <a:ext uri="{FF2B5EF4-FFF2-40B4-BE49-F238E27FC236}">
                <a16:creationId xmlns:a16="http://schemas.microsoft.com/office/drawing/2014/main" xmlns="" id="{00000000-0008-0000-0100-00002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8" name="Freeform 192">
            <a:extLst>
              <a:ext uri="{FF2B5EF4-FFF2-40B4-BE49-F238E27FC236}">
                <a16:creationId xmlns:a16="http://schemas.microsoft.com/office/drawing/2014/main" xmlns="" id="{00000000-0008-0000-0100-00002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9" name="Freeform 193">
            <a:extLst>
              <a:ext uri="{FF2B5EF4-FFF2-40B4-BE49-F238E27FC236}">
                <a16:creationId xmlns:a16="http://schemas.microsoft.com/office/drawing/2014/main" xmlns="" id="{00000000-0008-0000-0100-00002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98</xdr:col>
      <xdr:colOff>115037</xdr:colOff>
      <xdr:row>21</xdr:row>
      <xdr:rowOff>122482</xdr:rowOff>
    </xdr:from>
    <xdr:to>
      <xdr:col>98</xdr:col>
      <xdr:colOff>436679</xdr:colOff>
      <xdr:row>25</xdr:row>
      <xdr:rowOff>114300</xdr:rowOff>
    </xdr:to>
    <xdr:grpSp>
      <xdr:nvGrpSpPr>
        <xdr:cNvPr id="270" name="Group 194">
          <a:extLst>
            <a:ext uri="{FF2B5EF4-FFF2-40B4-BE49-F238E27FC236}">
              <a16:creationId xmlns:a16="http://schemas.microsoft.com/office/drawing/2014/main" xmlns="" id="{00000000-0008-0000-0100-000023010000}"/>
            </a:ext>
          </a:extLst>
        </xdr:cNvPr>
        <xdr:cNvGrpSpPr>
          <a:grpSpLocks/>
        </xdr:cNvGrpSpPr>
      </xdr:nvGrpSpPr>
      <xdr:grpSpPr bwMode="auto">
        <a:xfrm rot="16200000">
          <a:off x="59001574" y="3981883"/>
          <a:ext cx="658568" cy="321642"/>
          <a:chOff x="817" y="119"/>
          <a:chExt cx="62" cy="25"/>
        </a:xfrm>
      </xdr:grpSpPr>
      <xdr:sp macro="" textlink="">
        <xdr:nvSpPr>
          <xdr:cNvPr id="271" name="Line 191">
            <a:extLst>
              <a:ext uri="{FF2B5EF4-FFF2-40B4-BE49-F238E27FC236}">
                <a16:creationId xmlns:a16="http://schemas.microsoft.com/office/drawing/2014/main" xmlns="" id="{00000000-0008-0000-0100-000024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72" name="Freeform 192">
            <a:extLst>
              <a:ext uri="{FF2B5EF4-FFF2-40B4-BE49-F238E27FC236}">
                <a16:creationId xmlns:a16="http://schemas.microsoft.com/office/drawing/2014/main" xmlns="" id="{00000000-0008-0000-0100-000025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73" name="Freeform 193">
            <a:extLst>
              <a:ext uri="{FF2B5EF4-FFF2-40B4-BE49-F238E27FC236}">
                <a16:creationId xmlns:a16="http://schemas.microsoft.com/office/drawing/2014/main" xmlns="" id="{00000000-0008-0000-0100-000026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99</xdr:col>
      <xdr:colOff>42188</xdr:colOff>
      <xdr:row>16</xdr:row>
      <xdr:rowOff>797</xdr:rowOff>
    </xdr:from>
    <xdr:to>
      <xdr:col>99</xdr:col>
      <xdr:colOff>363830</xdr:colOff>
      <xdr:row>20</xdr:row>
      <xdr:rowOff>59532</xdr:rowOff>
    </xdr:to>
    <xdr:grpSp>
      <xdr:nvGrpSpPr>
        <xdr:cNvPr id="274" name="Group 194">
          <a:extLst>
            <a:ext uri="{FF2B5EF4-FFF2-40B4-BE49-F238E27FC236}">
              <a16:creationId xmlns:a16="http://schemas.microsoft.com/office/drawing/2014/main" xmlns="" id="{00000000-0008-0000-0100-000027010000}"/>
            </a:ext>
          </a:extLst>
        </xdr:cNvPr>
        <xdr:cNvGrpSpPr>
          <a:grpSpLocks/>
        </xdr:cNvGrpSpPr>
      </xdr:nvGrpSpPr>
      <xdr:grpSpPr bwMode="auto">
        <a:xfrm rot="5400000">
          <a:off x="59502485" y="3060219"/>
          <a:ext cx="725485" cy="321642"/>
          <a:chOff x="817" y="119"/>
          <a:chExt cx="62" cy="25"/>
        </a:xfrm>
      </xdr:grpSpPr>
      <xdr:sp macro="" textlink="">
        <xdr:nvSpPr>
          <xdr:cNvPr id="275" name="Line 191">
            <a:extLst>
              <a:ext uri="{FF2B5EF4-FFF2-40B4-BE49-F238E27FC236}">
                <a16:creationId xmlns:a16="http://schemas.microsoft.com/office/drawing/2014/main" xmlns="" id="{00000000-0008-0000-0100-000028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76" name="Freeform 192">
            <a:extLst>
              <a:ext uri="{FF2B5EF4-FFF2-40B4-BE49-F238E27FC236}">
                <a16:creationId xmlns:a16="http://schemas.microsoft.com/office/drawing/2014/main" xmlns="" id="{00000000-0008-0000-0100-000029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77" name="Freeform 193">
            <a:extLst>
              <a:ext uri="{FF2B5EF4-FFF2-40B4-BE49-F238E27FC236}">
                <a16:creationId xmlns:a16="http://schemas.microsoft.com/office/drawing/2014/main" xmlns="" id="{00000000-0008-0000-0100-00002A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99</xdr:col>
      <xdr:colOff>118296</xdr:colOff>
      <xdr:row>21</xdr:row>
      <xdr:rowOff>118012</xdr:rowOff>
    </xdr:from>
    <xdr:to>
      <xdr:col>101</xdr:col>
      <xdr:colOff>478632</xdr:colOff>
      <xdr:row>23</xdr:row>
      <xdr:rowOff>116773</xdr:rowOff>
    </xdr:to>
    <xdr:grpSp>
      <xdr:nvGrpSpPr>
        <xdr:cNvPr id="278" name="Group 194">
          <a:extLst>
            <a:ext uri="{FF2B5EF4-FFF2-40B4-BE49-F238E27FC236}">
              <a16:creationId xmlns:a16="http://schemas.microsoft.com/office/drawing/2014/main" xmlns="" id="{00000000-0008-0000-0100-00002B010000}"/>
            </a:ext>
          </a:extLst>
        </xdr:cNvPr>
        <xdr:cNvGrpSpPr>
          <a:grpSpLocks/>
        </xdr:cNvGrpSpPr>
      </xdr:nvGrpSpPr>
      <xdr:grpSpPr bwMode="auto">
        <a:xfrm rot="10800000">
          <a:off x="59780515" y="3808950"/>
          <a:ext cx="1574773" cy="332136"/>
          <a:chOff x="817" y="119"/>
          <a:chExt cx="62" cy="25"/>
        </a:xfrm>
      </xdr:grpSpPr>
      <xdr:sp macro="" textlink="">
        <xdr:nvSpPr>
          <xdr:cNvPr id="279" name="Line 191">
            <a:extLst>
              <a:ext uri="{FF2B5EF4-FFF2-40B4-BE49-F238E27FC236}">
                <a16:creationId xmlns:a16="http://schemas.microsoft.com/office/drawing/2014/main" xmlns="" id="{00000000-0008-0000-0100-00002C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80" name="Freeform 192">
            <a:extLst>
              <a:ext uri="{FF2B5EF4-FFF2-40B4-BE49-F238E27FC236}">
                <a16:creationId xmlns:a16="http://schemas.microsoft.com/office/drawing/2014/main" xmlns="" id="{00000000-0008-0000-0100-00002D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81" name="Freeform 193">
            <a:extLst>
              <a:ext uri="{FF2B5EF4-FFF2-40B4-BE49-F238E27FC236}">
                <a16:creationId xmlns:a16="http://schemas.microsoft.com/office/drawing/2014/main" xmlns="" id="{00000000-0008-0000-0100-00002E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111</xdr:col>
      <xdr:colOff>169334</xdr:colOff>
      <xdr:row>18</xdr:row>
      <xdr:rowOff>141570</xdr:rowOff>
    </xdr:from>
    <xdr:to>
      <xdr:col>113</xdr:col>
      <xdr:colOff>502708</xdr:colOff>
      <xdr:row>20</xdr:row>
      <xdr:rowOff>140330</xdr:rowOff>
    </xdr:to>
    <xdr:grpSp>
      <xdr:nvGrpSpPr>
        <xdr:cNvPr id="282" name="Group 194">
          <a:extLst>
            <a:ext uri="{FF2B5EF4-FFF2-40B4-BE49-F238E27FC236}">
              <a16:creationId xmlns:a16="http://schemas.microsoft.com/office/drawing/2014/main" xmlns="" id="{00000000-0008-0000-0100-00002F010000}"/>
            </a:ext>
          </a:extLst>
        </xdr:cNvPr>
        <xdr:cNvGrpSpPr>
          <a:grpSpLocks/>
        </xdr:cNvGrpSpPr>
      </xdr:nvGrpSpPr>
      <xdr:grpSpPr bwMode="auto">
        <a:xfrm>
          <a:off x="67118178" y="3332445"/>
          <a:ext cx="1547811" cy="332135"/>
          <a:chOff x="817" y="119"/>
          <a:chExt cx="62" cy="25"/>
        </a:xfrm>
      </xdr:grpSpPr>
      <xdr:sp macro="" textlink="">
        <xdr:nvSpPr>
          <xdr:cNvPr id="283" name="Line 191">
            <a:extLst>
              <a:ext uri="{FF2B5EF4-FFF2-40B4-BE49-F238E27FC236}">
                <a16:creationId xmlns:a16="http://schemas.microsoft.com/office/drawing/2014/main" xmlns="" id="{00000000-0008-0000-0100-00003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84" name="Freeform 192">
            <a:extLst>
              <a:ext uri="{FF2B5EF4-FFF2-40B4-BE49-F238E27FC236}">
                <a16:creationId xmlns:a16="http://schemas.microsoft.com/office/drawing/2014/main" xmlns="" id="{00000000-0008-0000-0100-00003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85" name="Freeform 193">
            <a:extLst>
              <a:ext uri="{FF2B5EF4-FFF2-40B4-BE49-F238E27FC236}">
                <a16:creationId xmlns:a16="http://schemas.microsoft.com/office/drawing/2014/main" xmlns="" id="{00000000-0008-0000-0100-00003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113</xdr:col>
      <xdr:colOff>21665</xdr:colOff>
      <xdr:row>22</xdr:row>
      <xdr:rowOff>117398</xdr:rowOff>
    </xdr:from>
    <xdr:to>
      <xdr:col>113</xdr:col>
      <xdr:colOff>343307</xdr:colOff>
      <xdr:row>26</xdr:row>
      <xdr:rowOff>73269</xdr:rowOff>
    </xdr:to>
    <xdr:grpSp>
      <xdr:nvGrpSpPr>
        <xdr:cNvPr id="286" name="Group 194">
          <a:extLst>
            <a:ext uri="{FF2B5EF4-FFF2-40B4-BE49-F238E27FC236}">
              <a16:creationId xmlns:a16="http://schemas.microsoft.com/office/drawing/2014/main" xmlns="" id="{00000000-0008-0000-0100-000033010000}"/>
            </a:ext>
          </a:extLst>
        </xdr:cNvPr>
        <xdr:cNvGrpSpPr>
          <a:grpSpLocks/>
        </xdr:cNvGrpSpPr>
      </xdr:nvGrpSpPr>
      <xdr:grpSpPr bwMode="auto">
        <a:xfrm rot="16200000">
          <a:off x="68034456" y="4125513"/>
          <a:ext cx="622621" cy="321642"/>
          <a:chOff x="817" y="119"/>
          <a:chExt cx="62" cy="25"/>
        </a:xfrm>
      </xdr:grpSpPr>
      <xdr:sp macro="" textlink="">
        <xdr:nvSpPr>
          <xdr:cNvPr id="287" name="Line 191">
            <a:extLst>
              <a:ext uri="{FF2B5EF4-FFF2-40B4-BE49-F238E27FC236}">
                <a16:creationId xmlns:a16="http://schemas.microsoft.com/office/drawing/2014/main" xmlns="" id="{00000000-0008-0000-0100-000034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88" name="Freeform 192">
            <a:extLst>
              <a:ext uri="{FF2B5EF4-FFF2-40B4-BE49-F238E27FC236}">
                <a16:creationId xmlns:a16="http://schemas.microsoft.com/office/drawing/2014/main" xmlns="" id="{00000000-0008-0000-0100-000035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89" name="Freeform 193">
            <a:extLst>
              <a:ext uri="{FF2B5EF4-FFF2-40B4-BE49-F238E27FC236}">
                <a16:creationId xmlns:a16="http://schemas.microsoft.com/office/drawing/2014/main" xmlns="" id="{00000000-0008-0000-0100-000036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114</xdr:col>
      <xdr:colOff>513096</xdr:colOff>
      <xdr:row>16</xdr:row>
      <xdr:rowOff>7431</xdr:rowOff>
    </xdr:from>
    <xdr:to>
      <xdr:col>115</xdr:col>
      <xdr:colOff>227649</xdr:colOff>
      <xdr:row>20</xdr:row>
      <xdr:rowOff>116698</xdr:rowOff>
    </xdr:to>
    <xdr:grpSp>
      <xdr:nvGrpSpPr>
        <xdr:cNvPr id="290" name="Group 194">
          <a:extLst>
            <a:ext uri="{FF2B5EF4-FFF2-40B4-BE49-F238E27FC236}">
              <a16:creationId xmlns:a16="http://schemas.microsoft.com/office/drawing/2014/main" xmlns="" id="{00000000-0008-0000-0100-000037010000}"/>
            </a:ext>
          </a:extLst>
        </xdr:cNvPr>
        <xdr:cNvGrpSpPr>
          <a:grpSpLocks/>
        </xdr:cNvGrpSpPr>
      </xdr:nvGrpSpPr>
      <xdr:grpSpPr bwMode="auto">
        <a:xfrm rot="5400000">
          <a:off x="69056473" y="3092054"/>
          <a:ext cx="776017" cy="321772"/>
          <a:chOff x="817" y="119"/>
          <a:chExt cx="62" cy="25"/>
        </a:xfrm>
      </xdr:grpSpPr>
      <xdr:sp macro="" textlink="">
        <xdr:nvSpPr>
          <xdr:cNvPr id="291" name="Line 191">
            <a:extLst>
              <a:ext uri="{FF2B5EF4-FFF2-40B4-BE49-F238E27FC236}">
                <a16:creationId xmlns:a16="http://schemas.microsoft.com/office/drawing/2014/main" xmlns="" id="{00000000-0008-0000-0100-000038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2" name="Freeform 192">
            <a:extLst>
              <a:ext uri="{FF2B5EF4-FFF2-40B4-BE49-F238E27FC236}">
                <a16:creationId xmlns:a16="http://schemas.microsoft.com/office/drawing/2014/main" xmlns="" id="{00000000-0008-0000-0100-000039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3" name="Freeform 193">
            <a:extLst>
              <a:ext uri="{FF2B5EF4-FFF2-40B4-BE49-F238E27FC236}">
                <a16:creationId xmlns:a16="http://schemas.microsoft.com/office/drawing/2014/main" xmlns="" id="{00000000-0008-0000-0100-00003A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104</xdr:col>
      <xdr:colOff>211666</xdr:colOff>
      <xdr:row>1</xdr:row>
      <xdr:rowOff>21167</xdr:rowOff>
    </xdr:from>
    <xdr:to>
      <xdr:col>107</xdr:col>
      <xdr:colOff>486833</xdr:colOff>
      <xdr:row>43</xdr:row>
      <xdr:rowOff>148166</xdr:rowOff>
    </xdr:to>
    <xdr:cxnSp macro="">
      <xdr:nvCxnSpPr>
        <xdr:cNvPr id="294" name="Straight Connector 293">
          <a:extLst>
            <a:ext uri="{FF2B5EF4-FFF2-40B4-BE49-F238E27FC236}">
              <a16:creationId xmlns:a16="http://schemas.microsoft.com/office/drawing/2014/main" xmlns="" id="{00000000-0008-0000-0100-00003B010000}"/>
            </a:ext>
          </a:extLst>
        </xdr:cNvPr>
        <xdr:cNvCxnSpPr/>
      </xdr:nvCxnSpPr>
      <xdr:spPr>
        <a:xfrm>
          <a:off x="62790916" y="373592"/>
          <a:ext cx="2103967" cy="6946899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511235</xdr:colOff>
      <xdr:row>17</xdr:row>
      <xdr:rowOff>18597</xdr:rowOff>
    </xdr:from>
    <xdr:to>
      <xdr:col>107</xdr:col>
      <xdr:colOff>225788</xdr:colOff>
      <xdr:row>21</xdr:row>
      <xdr:rowOff>117397</xdr:rowOff>
    </xdr:to>
    <xdr:grpSp>
      <xdr:nvGrpSpPr>
        <xdr:cNvPr id="295" name="Group 194">
          <a:extLst>
            <a:ext uri="{FF2B5EF4-FFF2-40B4-BE49-F238E27FC236}">
              <a16:creationId xmlns:a16="http://schemas.microsoft.com/office/drawing/2014/main" xmlns="" id="{00000000-0008-0000-0100-00003F010000}"/>
            </a:ext>
          </a:extLst>
        </xdr:cNvPr>
        <xdr:cNvGrpSpPr>
          <a:grpSpLocks/>
        </xdr:cNvGrpSpPr>
      </xdr:nvGrpSpPr>
      <xdr:grpSpPr bwMode="auto">
        <a:xfrm rot="5400000">
          <a:off x="64202096" y="3264674"/>
          <a:ext cx="765550" cy="321772"/>
          <a:chOff x="817" y="119"/>
          <a:chExt cx="62" cy="25"/>
        </a:xfrm>
      </xdr:grpSpPr>
      <xdr:sp macro="" textlink="">
        <xdr:nvSpPr>
          <xdr:cNvPr id="296" name="Line 191">
            <a:extLst>
              <a:ext uri="{FF2B5EF4-FFF2-40B4-BE49-F238E27FC236}">
                <a16:creationId xmlns:a16="http://schemas.microsoft.com/office/drawing/2014/main" xmlns="" id="{00000000-0008-0000-0100-00004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7" name="Freeform 192">
            <a:extLst>
              <a:ext uri="{FF2B5EF4-FFF2-40B4-BE49-F238E27FC236}">
                <a16:creationId xmlns:a16="http://schemas.microsoft.com/office/drawing/2014/main" xmlns="" id="{00000000-0008-0000-0100-00004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8" name="Freeform 193">
            <a:extLst>
              <a:ext uri="{FF2B5EF4-FFF2-40B4-BE49-F238E27FC236}">
                <a16:creationId xmlns:a16="http://schemas.microsoft.com/office/drawing/2014/main" xmlns="" id="{00000000-0008-0000-0100-00004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119</xdr:col>
      <xdr:colOff>243919</xdr:colOff>
      <xdr:row>19</xdr:row>
      <xdr:rowOff>41562</xdr:rowOff>
    </xdr:from>
    <xdr:to>
      <xdr:col>121</xdr:col>
      <xdr:colOff>367414</xdr:colOff>
      <xdr:row>21</xdr:row>
      <xdr:rowOff>32251</xdr:rowOff>
    </xdr:to>
    <xdr:grpSp>
      <xdr:nvGrpSpPr>
        <xdr:cNvPr id="299" name="Group 194">
          <a:extLst>
            <a:ext uri="{FF2B5EF4-FFF2-40B4-BE49-F238E27FC236}">
              <a16:creationId xmlns:a16="http://schemas.microsoft.com/office/drawing/2014/main" xmlns="" id="{00000000-0008-0000-0100-000043010000}"/>
            </a:ext>
          </a:extLst>
        </xdr:cNvPr>
        <xdr:cNvGrpSpPr>
          <a:grpSpLocks/>
        </xdr:cNvGrpSpPr>
      </xdr:nvGrpSpPr>
      <xdr:grpSpPr bwMode="auto">
        <a:xfrm>
          <a:off x="72050513" y="3399125"/>
          <a:ext cx="1337932" cy="324064"/>
          <a:chOff x="817" y="119"/>
          <a:chExt cx="62" cy="25"/>
        </a:xfrm>
      </xdr:grpSpPr>
      <xdr:sp macro="" textlink="">
        <xdr:nvSpPr>
          <xdr:cNvPr id="300" name="Line 191">
            <a:extLst>
              <a:ext uri="{FF2B5EF4-FFF2-40B4-BE49-F238E27FC236}">
                <a16:creationId xmlns:a16="http://schemas.microsoft.com/office/drawing/2014/main" xmlns="" id="{00000000-0008-0000-0100-000044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1" name="Freeform 192">
            <a:extLst>
              <a:ext uri="{FF2B5EF4-FFF2-40B4-BE49-F238E27FC236}">
                <a16:creationId xmlns:a16="http://schemas.microsoft.com/office/drawing/2014/main" xmlns="" id="{00000000-0008-0000-0100-000045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2" name="Freeform 193">
            <a:extLst>
              <a:ext uri="{FF2B5EF4-FFF2-40B4-BE49-F238E27FC236}">
                <a16:creationId xmlns:a16="http://schemas.microsoft.com/office/drawing/2014/main" xmlns="" id="{00000000-0008-0000-0100-000046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121</xdr:col>
      <xdr:colOff>58279</xdr:colOff>
      <xdr:row>23</xdr:row>
      <xdr:rowOff>56201</xdr:rowOff>
    </xdr:from>
    <xdr:to>
      <xdr:col>121</xdr:col>
      <xdr:colOff>376047</xdr:colOff>
      <xdr:row>27</xdr:row>
      <xdr:rowOff>113241</xdr:rowOff>
    </xdr:to>
    <xdr:grpSp>
      <xdr:nvGrpSpPr>
        <xdr:cNvPr id="303" name="Group 194">
          <a:extLst>
            <a:ext uri="{FF2B5EF4-FFF2-40B4-BE49-F238E27FC236}">
              <a16:creationId xmlns:a16="http://schemas.microsoft.com/office/drawing/2014/main" xmlns="" id="{00000000-0008-0000-0100-000047010000}"/>
            </a:ext>
          </a:extLst>
        </xdr:cNvPr>
        <xdr:cNvGrpSpPr>
          <a:grpSpLocks/>
        </xdr:cNvGrpSpPr>
      </xdr:nvGrpSpPr>
      <xdr:grpSpPr bwMode="auto">
        <a:xfrm rot="16200000">
          <a:off x="72876299" y="4283525"/>
          <a:ext cx="723790" cy="317768"/>
          <a:chOff x="817" y="119"/>
          <a:chExt cx="62" cy="25"/>
        </a:xfrm>
      </xdr:grpSpPr>
      <xdr:sp macro="" textlink="">
        <xdr:nvSpPr>
          <xdr:cNvPr id="304" name="Line 191">
            <a:extLst>
              <a:ext uri="{FF2B5EF4-FFF2-40B4-BE49-F238E27FC236}">
                <a16:creationId xmlns:a16="http://schemas.microsoft.com/office/drawing/2014/main" xmlns="" id="{00000000-0008-0000-0100-000048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5" name="Freeform 192">
            <a:extLst>
              <a:ext uri="{FF2B5EF4-FFF2-40B4-BE49-F238E27FC236}">
                <a16:creationId xmlns:a16="http://schemas.microsoft.com/office/drawing/2014/main" xmlns="" id="{00000000-0008-0000-0100-000049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6" name="Freeform 193">
            <a:extLst>
              <a:ext uri="{FF2B5EF4-FFF2-40B4-BE49-F238E27FC236}">
                <a16:creationId xmlns:a16="http://schemas.microsoft.com/office/drawing/2014/main" xmlns="" id="{00000000-0008-0000-0100-00004A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122</xdr:col>
      <xdr:colOff>111393</xdr:colOff>
      <xdr:row>24</xdr:row>
      <xdr:rowOff>86279</xdr:rowOff>
    </xdr:from>
    <xdr:to>
      <xdr:col>124</xdr:col>
      <xdr:colOff>440532</xdr:colOff>
      <xdr:row>26</xdr:row>
      <xdr:rowOff>85039</xdr:rowOff>
    </xdr:to>
    <xdr:grpSp>
      <xdr:nvGrpSpPr>
        <xdr:cNvPr id="307" name="Group 194">
          <a:extLst>
            <a:ext uri="{FF2B5EF4-FFF2-40B4-BE49-F238E27FC236}">
              <a16:creationId xmlns:a16="http://schemas.microsoft.com/office/drawing/2014/main" xmlns="" id="{00000000-0008-0000-0100-00004B010000}"/>
            </a:ext>
          </a:extLst>
        </xdr:cNvPr>
        <xdr:cNvGrpSpPr>
          <a:grpSpLocks/>
        </xdr:cNvGrpSpPr>
      </xdr:nvGrpSpPr>
      <xdr:grpSpPr bwMode="auto">
        <a:xfrm rot="10800000">
          <a:off x="73739643" y="4277279"/>
          <a:ext cx="1543577" cy="332135"/>
          <a:chOff x="817" y="119"/>
          <a:chExt cx="62" cy="25"/>
        </a:xfrm>
      </xdr:grpSpPr>
      <xdr:sp macro="" textlink="">
        <xdr:nvSpPr>
          <xdr:cNvPr id="308" name="Line 191">
            <a:extLst>
              <a:ext uri="{FF2B5EF4-FFF2-40B4-BE49-F238E27FC236}">
                <a16:creationId xmlns:a16="http://schemas.microsoft.com/office/drawing/2014/main" xmlns="" id="{00000000-0008-0000-0100-00004C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9" name="Freeform 192">
            <a:extLst>
              <a:ext uri="{FF2B5EF4-FFF2-40B4-BE49-F238E27FC236}">
                <a16:creationId xmlns:a16="http://schemas.microsoft.com/office/drawing/2014/main" xmlns="" id="{00000000-0008-0000-0100-00004D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0" name="Freeform 193">
            <a:extLst>
              <a:ext uri="{FF2B5EF4-FFF2-40B4-BE49-F238E27FC236}">
                <a16:creationId xmlns:a16="http://schemas.microsoft.com/office/drawing/2014/main" xmlns="" id="{00000000-0008-0000-0100-00004E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122</xdr:col>
      <xdr:colOff>92321</xdr:colOff>
      <xdr:row>17</xdr:row>
      <xdr:rowOff>38367</xdr:rowOff>
    </xdr:from>
    <xdr:to>
      <xdr:col>122</xdr:col>
      <xdr:colOff>413962</xdr:colOff>
      <xdr:row>21</xdr:row>
      <xdr:rowOff>138912</xdr:rowOff>
    </xdr:to>
    <xdr:grpSp>
      <xdr:nvGrpSpPr>
        <xdr:cNvPr id="311" name="Group 194">
          <a:extLst>
            <a:ext uri="{FF2B5EF4-FFF2-40B4-BE49-F238E27FC236}">
              <a16:creationId xmlns:a16="http://schemas.microsoft.com/office/drawing/2014/main" xmlns="" id="{00000000-0008-0000-0100-00004F010000}"/>
            </a:ext>
          </a:extLst>
        </xdr:cNvPr>
        <xdr:cNvGrpSpPr>
          <a:grpSpLocks/>
        </xdr:cNvGrpSpPr>
      </xdr:nvGrpSpPr>
      <xdr:grpSpPr bwMode="auto">
        <a:xfrm rot="5400000">
          <a:off x="73497744" y="3285382"/>
          <a:ext cx="767295" cy="321641"/>
          <a:chOff x="817" y="119"/>
          <a:chExt cx="62" cy="25"/>
        </a:xfrm>
      </xdr:grpSpPr>
      <xdr:sp macro="" textlink="">
        <xdr:nvSpPr>
          <xdr:cNvPr id="312" name="Line 191">
            <a:extLst>
              <a:ext uri="{FF2B5EF4-FFF2-40B4-BE49-F238E27FC236}">
                <a16:creationId xmlns:a16="http://schemas.microsoft.com/office/drawing/2014/main" xmlns="" id="{00000000-0008-0000-0100-00005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3" name="Freeform 192">
            <a:extLst>
              <a:ext uri="{FF2B5EF4-FFF2-40B4-BE49-F238E27FC236}">
                <a16:creationId xmlns:a16="http://schemas.microsoft.com/office/drawing/2014/main" xmlns="" id="{00000000-0008-0000-0100-00005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4" name="Freeform 193">
            <a:extLst>
              <a:ext uri="{FF2B5EF4-FFF2-40B4-BE49-F238E27FC236}">
                <a16:creationId xmlns:a16="http://schemas.microsoft.com/office/drawing/2014/main" xmlns="" id="{00000000-0008-0000-0100-00005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136</xdr:col>
      <xdr:colOff>16142</xdr:colOff>
      <xdr:row>27</xdr:row>
      <xdr:rowOff>12196</xdr:rowOff>
    </xdr:from>
    <xdr:to>
      <xdr:col>138</xdr:col>
      <xdr:colOff>345282</xdr:colOff>
      <xdr:row>29</xdr:row>
      <xdr:rowOff>10956</xdr:rowOff>
    </xdr:to>
    <xdr:grpSp>
      <xdr:nvGrpSpPr>
        <xdr:cNvPr id="315" name="Group 194">
          <a:extLst>
            <a:ext uri="{FF2B5EF4-FFF2-40B4-BE49-F238E27FC236}">
              <a16:creationId xmlns:a16="http://schemas.microsoft.com/office/drawing/2014/main" xmlns="" id="{00000000-0008-0000-0100-000053010000}"/>
            </a:ext>
          </a:extLst>
        </xdr:cNvPr>
        <xdr:cNvGrpSpPr>
          <a:grpSpLocks/>
        </xdr:cNvGrpSpPr>
      </xdr:nvGrpSpPr>
      <xdr:grpSpPr bwMode="auto">
        <a:xfrm rot="10800000">
          <a:off x="82145455" y="4703259"/>
          <a:ext cx="1543577" cy="332135"/>
          <a:chOff x="817" y="119"/>
          <a:chExt cx="62" cy="25"/>
        </a:xfrm>
      </xdr:grpSpPr>
      <xdr:sp macro="" textlink="">
        <xdr:nvSpPr>
          <xdr:cNvPr id="316" name="Line 191">
            <a:extLst>
              <a:ext uri="{FF2B5EF4-FFF2-40B4-BE49-F238E27FC236}">
                <a16:creationId xmlns:a16="http://schemas.microsoft.com/office/drawing/2014/main" xmlns="" id="{00000000-0008-0000-0100-000054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7" name="Freeform 192">
            <a:extLst>
              <a:ext uri="{FF2B5EF4-FFF2-40B4-BE49-F238E27FC236}">
                <a16:creationId xmlns:a16="http://schemas.microsoft.com/office/drawing/2014/main" xmlns="" id="{00000000-0008-0000-0100-000055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8" name="Freeform 193">
            <a:extLst>
              <a:ext uri="{FF2B5EF4-FFF2-40B4-BE49-F238E27FC236}">
                <a16:creationId xmlns:a16="http://schemas.microsoft.com/office/drawing/2014/main" xmlns="" id="{00000000-0008-0000-0100-000056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135</xdr:col>
      <xdr:colOff>90029</xdr:colOff>
      <xdr:row>25</xdr:row>
      <xdr:rowOff>119701</xdr:rowOff>
    </xdr:from>
    <xdr:to>
      <xdr:col>135</xdr:col>
      <xdr:colOff>407797</xdr:colOff>
      <xdr:row>30</xdr:row>
      <xdr:rowOff>17991</xdr:rowOff>
    </xdr:to>
    <xdr:grpSp>
      <xdr:nvGrpSpPr>
        <xdr:cNvPr id="319" name="Group 194">
          <a:extLst>
            <a:ext uri="{FF2B5EF4-FFF2-40B4-BE49-F238E27FC236}">
              <a16:creationId xmlns:a16="http://schemas.microsoft.com/office/drawing/2014/main" xmlns="" id="{00000000-0008-0000-0100-000057010000}"/>
            </a:ext>
          </a:extLst>
        </xdr:cNvPr>
        <xdr:cNvGrpSpPr>
          <a:grpSpLocks/>
        </xdr:cNvGrpSpPr>
      </xdr:nvGrpSpPr>
      <xdr:grpSpPr bwMode="auto">
        <a:xfrm rot="16200000">
          <a:off x="81405143" y="4684369"/>
          <a:ext cx="731727" cy="317768"/>
          <a:chOff x="817" y="119"/>
          <a:chExt cx="62" cy="25"/>
        </a:xfrm>
      </xdr:grpSpPr>
      <xdr:sp macro="" textlink="">
        <xdr:nvSpPr>
          <xdr:cNvPr id="320" name="Line 191">
            <a:extLst>
              <a:ext uri="{FF2B5EF4-FFF2-40B4-BE49-F238E27FC236}">
                <a16:creationId xmlns:a16="http://schemas.microsoft.com/office/drawing/2014/main" xmlns="" id="{00000000-0008-0000-0100-000058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1" name="Freeform 192">
            <a:extLst>
              <a:ext uri="{FF2B5EF4-FFF2-40B4-BE49-F238E27FC236}">
                <a16:creationId xmlns:a16="http://schemas.microsoft.com/office/drawing/2014/main" xmlns="" id="{00000000-0008-0000-0100-000059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2" name="Freeform 193">
            <a:extLst>
              <a:ext uri="{FF2B5EF4-FFF2-40B4-BE49-F238E27FC236}">
                <a16:creationId xmlns:a16="http://schemas.microsoft.com/office/drawing/2014/main" xmlns="" id="{00000000-0008-0000-0100-00005A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136</xdr:col>
      <xdr:colOff>240489</xdr:colOff>
      <xdr:row>20</xdr:row>
      <xdr:rowOff>38367</xdr:rowOff>
    </xdr:from>
    <xdr:to>
      <xdr:col>136</xdr:col>
      <xdr:colOff>562130</xdr:colOff>
      <xdr:row>24</xdr:row>
      <xdr:rowOff>138912</xdr:rowOff>
    </xdr:to>
    <xdr:grpSp>
      <xdr:nvGrpSpPr>
        <xdr:cNvPr id="323" name="Group 194">
          <a:extLst>
            <a:ext uri="{FF2B5EF4-FFF2-40B4-BE49-F238E27FC236}">
              <a16:creationId xmlns:a16="http://schemas.microsoft.com/office/drawing/2014/main" xmlns="" id="{00000000-0008-0000-0100-00005B010000}"/>
            </a:ext>
          </a:extLst>
        </xdr:cNvPr>
        <xdr:cNvGrpSpPr>
          <a:grpSpLocks/>
        </xdr:cNvGrpSpPr>
      </xdr:nvGrpSpPr>
      <xdr:grpSpPr bwMode="auto">
        <a:xfrm rot="5400000">
          <a:off x="82146975" y="3785444"/>
          <a:ext cx="767295" cy="321641"/>
          <a:chOff x="817" y="119"/>
          <a:chExt cx="62" cy="25"/>
        </a:xfrm>
      </xdr:grpSpPr>
      <xdr:sp macro="" textlink="">
        <xdr:nvSpPr>
          <xdr:cNvPr id="324" name="Line 191">
            <a:extLst>
              <a:ext uri="{FF2B5EF4-FFF2-40B4-BE49-F238E27FC236}">
                <a16:creationId xmlns:a16="http://schemas.microsoft.com/office/drawing/2014/main" xmlns="" id="{00000000-0008-0000-0100-00005C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5" name="Freeform 192">
            <a:extLst>
              <a:ext uri="{FF2B5EF4-FFF2-40B4-BE49-F238E27FC236}">
                <a16:creationId xmlns:a16="http://schemas.microsoft.com/office/drawing/2014/main" xmlns="" id="{00000000-0008-0000-0100-00005D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6" name="Freeform 193">
            <a:extLst>
              <a:ext uri="{FF2B5EF4-FFF2-40B4-BE49-F238E27FC236}">
                <a16:creationId xmlns:a16="http://schemas.microsoft.com/office/drawing/2014/main" xmlns="" id="{00000000-0008-0000-0100-00005E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130</xdr:col>
      <xdr:colOff>79642</xdr:colOff>
      <xdr:row>25</xdr:row>
      <xdr:rowOff>128613</xdr:rowOff>
    </xdr:from>
    <xdr:to>
      <xdr:col>132</xdr:col>
      <xdr:colOff>408781</xdr:colOff>
      <xdr:row>27</xdr:row>
      <xdr:rowOff>127373</xdr:rowOff>
    </xdr:to>
    <xdr:grpSp>
      <xdr:nvGrpSpPr>
        <xdr:cNvPr id="327" name="Group 194">
          <a:extLst>
            <a:ext uri="{FF2B5EF4-FFF2-40B4-BE49-F238E27FC236}">
              <a16:creationId xmlns:a16="http://schemas.microsoft.com/office/drawing/2014/main" xmlns="" id="{00000000-0008-0000-0100-00005F010000}"/>
            </a:ext>
          </a:extLst>
        </xdr:cNvPr>
        <xdr:cNvGrpSpPr>
          <a:grpSpLocks/>
        </xdr:cNvGrpSpPr>
      </xdr:nvGrpSpPr>
      <xdr:grpSpPr bwMode="auto">
        <a:xfrm rot="10800000">
          <a:off x="78565642" y="4486301"/>
          <a:ext cx="1543577" cy="332135"/>
          <a:chOff x="817" y="119"/>
          <a:chExt cx="62" cy="25"/>
        </a:xfrm>
      </xdr:grpSpPr>
      <xdr:sp macro="" textlink="">
        <xdr:nvSpPr>
          <xdr:cNvPr id="328" name="Line 191">
            <a:extLst>
              <a:ext uri="{FF2B5EF4-FFF2-40B4-BE49-F238E27FC236}">
                <a16:creationId xmlns:a16="http://schemas.microsoft.com/office/drawing/2014/main" xmlns="" id="{00000000-0008-0000-0100-00006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9" name="Freeform 192">
            <a:extLst>
              <a:ext uri="{FF2B5EF4-FFF2-40B4-BE49-F238E27FC236}">
                <a16:creationId xmlns:a16="http://schemas.microsoft.com/office/drawing/2014/main" xmlns="" id="{00000000-0008-0000-0100-00006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30" name="Freeform 193">
            <a:extLst>
              <a:ext uri="{FF2B5EF4-FFF2-40B4-BE49-F238E27FC236}">
                <a16:creationId xmlns:a16="http://schemas.microsoft.com/office/drawing/2014/main" xmlns="" id="{00000000-0008-0000-0100-00006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129</xdr:col>
      <xdr:colOff>37461</xdr:colOff>
      <xdr:row>24</xdr:row>
      <xdr:rowOff>125603</xdr:rowOff>
    </xdr:from>
    <xdr:to>
      <xdr:col>129</xdr:col>
      <xdr:colOff>355229</xdr:colOff>
      <xdr:row>28</xdr:row>
      <xdr:rowOff>61021</xdr:rowOff>
    </xdr:to>
    <xdr:grpSp>
      <xdr:nvGrpSpPr>
        <xdr:cNvPr id="331" name="Group 194">
          <a:extLst>
            <a:ext uri="{FF2B5EF4-FFF2-40B4-BE49-F238E27FC236}">
              <a16:creationId xmlns:a16="http://schemas.microsoft.com/office/drawing/2014/main" xmlns="" id="{00000000-0008-0000-0100-000063010000}"/>
            </a:ext>
          </a:extLst>
        </xdr:cNvPr>
        <xdr:cNvGrpSpPr>
          <a:grpSpLocks/>
        </xdr:cNvGrpSpPr>
      </xdr:nvGrpSpPr>
      <xdr:grpSpPr bwMode="auto">
        <a:xfrm rot="16200000">
          <a:off x="77774042" y="4458803"/>
          <a:ext cx="602168" cy="317768"/>
          <a:chOff x="817" y="119"/>
          <a:chExt cx="62" cy="25"/>
        </a:xfrm>
      </xdr:grpSpPr>
      <xdr:sp macro="" textlink="">
        <xdr:nvSpPr>
          <xdr:cNvPr id="332" name="Line 191">
            <a:extLst>
              <a:ext uri="{FF2B5EF4-FFF2-40B4-BE49-F238E27FC236}">
                <a16:creationId xmlns:a16="http://schemas.microsoft.com/office/drawing/2014/main" xmlns="" id="{00000000-0008-0000-0100-000064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33" name="Freeform 192">
            <a:extLst>
              <a:ext uri="{FF2B5EF4-FFF2-40B4-BE49-F238E27FC236}">
                <a16:creationId xmlns:a16="http://schemas.microsoft.com/office/drawing/2014/main" xmlns="" id="{00000000-0008-0000-0100-000065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34" name="Freeform 193">
            <a:extLst>
              <a:ext uri="{FF2B5EF4-FFF2-40B4-BE49-F238E27FC236}">
                <a16:creationId xmlns:a16="http://schemas.microsoft.com/office/drawing/2014/main" xmlns="" id="{00000000-0008-0000-0100-000066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130</xdr:col>
      <xdr:colOff>63499</xdr:colOff>
      <xdr:row>23</xdr:row>
      <xdr:rowOff>78226</xdr:rowOff>
    </xdr:from>
    <xdr:to>
      <xdr:col>130</xdr:col>
      <xdr:colOff>486832</xdr:colOff>
      <xdr:row>23</xdr:row>
      <xdr:rowOff>84670</xdr:rowOff>
    </xdr:to>
    <xdr:sp macro="" textlink="">
      <xdr:nvSpPr>
        <xdr:cNvPr id="335" name="Line 191">
          <a:extLst>
            <a:ext uri="{FF2B5EF4-FFF2-40B4-BE49-F238E27FC236}">
              <a16:creationId xmlns:a16="http://schemas.microsoft.com/office/drawing/2014/main" xmlns="" id="{00000000-0008-0000-0100-000067010000}"/>
            </a:ext>
          </a:extLst>
        </xdr:cNvPr>
        <xdr:cNvSpPr>
          <a:spLocks noChangeShapeType="1"/>
        </xdr:cNvSpPr>
      </xdr:nvSpPr>
      <xdr:spPr bwMode="auto">
        <a:xfrm rot="5400000" flipH="1">
          <a:off x="78700794" y="3794081"/>
          <a:ext cx="6444" cy="42333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150</xdr:col>
      <xdr:colOff>174329</xdr:colOff>
      <xdr:row>28</xdr:row>
      <xdr:rowOff>31400</xdr:rowOff>
    </xdr:from>
    <xdr:to>
      <xdr:col>152</xdr:col>
      <xdr:colOff>402929</xdr:colOff>
      <xdr:row>29</xdr:row>
      <xdr:rowOff>97447</xdr:rowOff>
    </xdr:to>
    <xdr:grpSp>
      <xdr:nvGrpSpPr>
        <xdr:cNvPr id="336" name="Group 194">
          <a:extLst>
            <a:ext uri="{FF2B5EF4-FFF2-40B4-BE49-F238E27FC236}">
              <a16:creationId xmlns:a16="http://schemas.microsoft.com/office/drawing/2014/main" xmlns="" id="{00000000-0008-0000-0100-00006B010000}"/>
            </a:ext>
          </a:extLst>
        </xdr:cNvPr>
        <xdr:cNvGrpSpPr>
          <a:grpSpLocks/>
        </xdr:cNvGrpSpPr>
      </xdr:nvGrpSpPr>
      <xdr:grpSpPr bwMode="auto">
        <a:xfrm rot="10800000">
          <a:off x="91102360" y="4889150"/>
          <a:ext cx="1443038" cy="232735"/>
          <a:chOff x="817" y="119"/>
          <a:chExt cx="62" cy="25"/>
        </a:xfrm>
      </xdr:grpSpPr>
      <xdr:sp macro="" textlink="">
        <xdr:nvSpPr>
          <xdr:cNvPr id="337" name="Line 191">
            <a:extLst>
              <a:ext uri="{FF2B5EF4-FFF2-40B4-BE49-F238E27FC236}">
                <a16:creationId xmlns:a16="http://schemas.microsoft.com/office/drawing/2014/main" xmlns="" id="{00000000-0008-0000-0100-00006C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38" name="Freeform 192">
            <a:extLst>
              <a:ext uri="{FF2B5EF4-FFF2-40B4-BE49-F238E27FC236}">
                <a16:creationId xmlns:a16="http://schemas.microsoft.com/office/drawing/2014/main" xmlns="" id="{00000000-0008-0000-0100-00006D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39" name="Freeform 193">
            <a:extLst>
              <a:ext uri="{FF2B5EF4-FFF2-40B4-BE49-F238E27FC236}">
                <a16:creationId xmlns:a16="http://schemas.microsoft.com/office/drawing/2014/main" xmlns="" id="{00000000-0008-0000-0100-00006E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149</xdr:col>
      <xdr:colOff>53094</xdr:colOff>
      <xdr:row>27</xdr:row>
      <xdr:rowOff>59822</xdr:rowOff>
    </xdr:from>
    <xdr:to>
      <xdr:col>149</xdr:col>
      <xdr:colOff>374736</xdr:colOff>
      <xdr:row>31</xdr:row>
      <xdr:rowOff>96308</xdr:rowOff>
    </xdr:to>
    <xdr:grpSp>
      <xdr:nvGrpSpPr>
        <xdr:cNvPr id="340" name="Group 194">
          <a:extLst>
            <a:ext uri="{FF2B5EF4-FFF2-40B4-BE49-F238E27FC236}">
              <a16:creationId xmlns:a16="http://schemas.microsoft.com/office/drawing/2014/main" xmlns="" id="{00000000-0008-0000-0100-00006F010000}"/>
            </a:ext>
          </a:extLst>
        </xdr:cNvPr>
        <xdr:cNvGrpSpPr>
          <a:grpSpLocks/>
        </xdr:cNvGrpSpPr>
      </xdr:nvGrpSpPr>
      <xdr:grpSpPr bwMode="auto">
        <a:xfrm rot="16200000">
          <a:off x="90183110" y="4941682"/>
          <a:ext cx="703236" cy="321642"/>
          <a:chOff x="817" y="119"/>
          <a:chExt cx="62" cy="25"/>
        </a:xfrm>
      </xdr:grpSpPr>
      <xdr:sp macro="" textlink="">
        <xdr:nvSpPr>
          <xdr:cNvPr id="341" name="Line 191">
            <a:extLst>
              <a:ext uri="{FF2B5EF4-FFF2-40B4-BE49-F238E27FC236}">
                <a16:creationId xmlns:a16="http://schemas.microsoft.com/office/drawing/2014/main" xmlns="" id="{00000000-0008-0000-0100-00007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2" name="Freeform 192">
            <a:extLst>
              <a:ext uri="{FF2B5EF4-FFF2-40B4-BE49-F238E27FC236}">
                <a16:creationId xmlns:a16="http://schemas.microsoft.com/office/drawing/2014/main" xmlns="" id="{00000000-0008-0000-0100-00007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3" name="Freeform 193">
            <a:extLst>
              <a:ext uri="{FF2B5EF4-FFF2-40B4-BE49-F238E27FC236}">
                <a16:creationId xmlns:a16="http://schemas.microsoft.com/office/drawing/2014/main" xmlns="" id="{00000000-0008-0000-0100-00007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150</xdr:col>
      <xdr:colOff>52916</xdr:colOff>
      <xdr:row>25</xdr:row>
      <xdr:rowOff>84670</xdr:rowOff>
    </xdr:from>
    <xdr:to>
      <xdr:col>150</xdr:col>
      <xdr:colOff>550334</xdr:colOff>
      <xdr:row>25</xdr:row>
      <xdr:rowOff>84936</xdr:rowOff>
    </xdr:to>
    <xdr:sp macro="" textlink="">
      <xdr:nvSpPr>
        <xdr:cNvPr id="344" name="Line 191">
          <a:extLst>
            <a:ext uri="{FF2B5EF4-FFF2-40B4-BE49-F238E27FC236}">
              <a16:creationId xmlns:a16="http://schemas.microsoft.com/office/drawing/2014/main" xmlns="" id="{00000000-0008-0000-0100-000074010000}"/>
            </a:ext>
          </a:extLst>
        </xdr:cNvPr>
        <xdr:cNvSpPr>
          <a:spLocks noChangeShapeType="1"/>
        </xdr:cNvSpPr>
      </xdr:nvSpPr>
      <xdr:spPr bwMode="auto">
        <a:xfrm rot="5400000">
          <a:off x="91217617" y="4084244"/>
          <a:ext cx="266" cy="49741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175</xdr:col>
      <xdr:colOff>151018</xdr:colOff>
      <xdr:row>40</xdr:row>
      <xdr:rowOff>89435</xdr:rowOff>
    </xdr:from>
    <xdr:to>
      <xdr:col>175</xdr:col>
      <xdr:colOff>468786</xdr:colOff>
      <xdr:row>44</xdr:row>
      <xdr:rowOff>115356</xdr:rowOff>
    </xdr:to>
    <xdr:grpSp>
      <xdr:nvGrpSpPr>
        <xdr:cNvPr id="345" name="Group 194">
          <a:extLst>
            <a:ext uri="{FF2B5EF4-FFF2-40B4-BE49-F238E27FC236}">
              <a16:creationId xmlns:a16="http://schemas.microsoft.com/office/drawing/2014/main" xmlns="" id="{00000000-0008-0000-0100-000076010000}"/>
            </a:ext>
          </a:extLst>
        </xdr:cNvPr>
        <xdr:cNvGrpSpPr>
          <a:grpSpLocks/>
        </xdr:cNvGrpSpPr>
      </xdr:nvGrpSpPr>
      <xdr:grpSpPr bwMode="auto">
        <a:xfrm rot="16200000">
          <a:off x="106072066" y="7134887"/>
          <a:ext cx="692671" cy="317768"/>
          <a:chOff x="817" y="119"/>
          <a:chExt cx="62" cy="25"/>
        </a:xfrm>
      </xdr:grpSpPr>
      <xdr:sp macro="" textlink="">
        <xdr:nvSpPr>
          <xdr:cNvPr id="346" name="Line 191">
            <a:extLst>
              <a:ext uri="{FF2B5EF4-FFF2-40B4-BE49-F238E27FC236}">
                <a16:creationId xmlns:a16="http://schemas.microsoft.com/office/drawing/2014/main" xmlns="" id="{00000000-0008-0000-0100-000077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7" name="Freeform 192">
            <a:extLst>
              <a:ext uri="{FF2B5EF4-FFF2-40B4-BE49-F238E27FC236}">
                <a16:creationId xmlns:a16="http://schemas.microsoft.com/office/drawing/2014/main" xmlns="" id="{00000000-0008-0000-0100-000078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8" name="Freeform 193">
            <a:extLst>
              <a:ext uri="{FF2B5EF4-FFF2-40B4-BE49-F238E27FC236}">
                <a16:creationId xmlns:a16="http://schemas.microsoft.com/office/drawing/2014/main" xmlns="" id="{00000000-0008-0000-0100-000079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173</xdr:col>
      <xdr:colOff>202274</xdr:colOff>
      <xdr:row>36</xdr:row>
      <xdr:rowOff>33567</xdr:rowOff>
    </xdr:from>
    <xdr:to>
      <xdr:col>175</xdr:col>
      <xdr:colOff>373724</xdr:colOff>
      <xdr:row>37</xdr:row>
      <xdr:rowOff>125604</xdr:rowOff>
    </xdr:to>
    <xdr:grpSp>
      <xdr:nvGrpSpPr>
        <xdr:cNvPr id="349" name="Group 194">
          <a:extLst>
            <a:ext uri="{FF2B5EF4-FFF2-40B4-BE49-F238E27FC236}">
              <a16:creationId xmlns:a16="http://schemas.microsoft.com/office/drawing/2014/main" xmlns="" id="{00000000-0008-0000-0100-00007A010000}"/>
            </a:ext>
          </a:extLst>
        </xdr:cNvPr>
        <xdr:cNvGrpSpPr>
          <a:grpSpLocks/>
        </xdr:cNvGrpSpPr>
      </xdr:nvGrpSpPr>
      <xdr:grpSpPr bwMode="auto">
        <a:xfrm>
          <a:off x="105096337" y="6224817"/>
          <a:ext cx="1385887" cy="258725"/>
          <a:chOff x="817" y="119"/>
          <a:chExt cx="62" cy="25"/>
        </a:xfrm>
      </xdr:grpSpPr>
      <xdr:sp macro="" textlink="">
        <xdr:nvSpPr>
          <xdr:cNvPr id="350" name="Line 191">
            <a:extLst>
              <a:ext uri="{FF2B5EF4-FFF2-40B4-BE49-F238E27FC236}">
                <a16:creationId xmlns:a16="http://schemas.microsoft.com/office/drawing/2014/main" xmlns="" id="{00000000-0008-0000-0100-00007B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1" name="Freeform 192">
            <a:extLst>
              <a:ext uri="{FF2B5EF4-FFF2-40B4-BE49-F238E27FC236}">
                <a16:creationId xmlns:a16="http://schemas.microsoft.com/office/drawing/2014/main" xmlns="" id="{00000000-0008-0000-0100-00007C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2" name="Freeform 193">
            <a:extLst>
              <a:ext uri="{FF2B5EF4-FFF2-40B4-BE49-F238E27FC236}">
                <a16:creationId xmlns:a16="http://schemas.microsoft.com/office/drawing/2014/main" xmlns="" id="{00000000-0008-0000-0100-00007D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176</xdr:col>
      <xdr:colOff>106744</xdr:colOff>
      <xdr:row>35</xdr:row>
      <xdr:rowOff>127037</xdr:rowOff>
    </xdr:from>
    <xdr:to>
      <xdr:col>176</xdr:col>
      <xdr:colOff>428386</xdr:colOff>
      <xdr:row>41</xdr:row>
      <xdr:rowOff>72645</xdr:rowOff>
    </xdr:to>
    <xdr:grpSp>
      <xdr:nvGrpSpPr>
        <xdr:cNvPr id="353" name="Group 194">
          <a:extLst>
            <a:ext uri="{FF2B5EF4-FFF2-40B4-BE49-F238E27FC236}">
              <a16:creationId xmlns:a16="http://schemas.microsoft.com/office/drawing/2014/main" xmlns="" id="{00000000-0008-0000-0100-00007E010000}"/>
            </a:ext>
          </a:extLst>
        </xdr:cNvPr>
        <xdr:cNvGrpSpPr>
          <a:grpSpLocks/>
        </xdr:cNvGrpSpPr>
      </xdr:nvGrpSpPr>
      <xdr:grpSpPr bwMode="auto">
        <a:xfrm rot="5400000">
          <a:off x="106510417" y="6463646"/>
          <a:ext cx="945733" cy="321642"/>
          <a:chOff x="817" y="119"/>
          <a:chExt cx="62" cy="25"/>
        </a:xfrm>
      </xdr:grpSpPr>
      <xdr:sp macro="" textlink="">
        <xdr:nvSpPr>
          <xdr:cNvPr id="354" name="Line 191">
            <a:extLst>
              <a:ext uri="{FF2B5EF4-FFF2-40B4-BE49-F238E27FC236}">
                <a16:creationId xmlns:a16="http://schemas.microsoft.com/office/drawing/2014/main" xmlns="" id="{00000000-0008-0000-0100-00007F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5" name="Freeform 192">
            <a:extLst>
              <a:ext uri="{FF2B5EF4-FFF2-40B4-BE49-F238E27FC236}">
                <a16:creationId xmlns:a16="http://schemas.microsoft.com/office/drawing/2014/main" xmlns="" id="{00000000-0008-0000-0100-000080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6" name="Freeform 193">
            <a:extLst>
              <a:ext uri="{FF2B5EF4-FFF2-40B4-BE49-F238E27FC236}">
                <a16:creationId xmlns:a16="http://schemas.microsoft.com/office/drawing/2014/main" xmlns="" id="{00000000-0008-0000-0100-000081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181</xdr:col>
      <xdr:colOff>212974</xdr:colOff>
      <xdr:row>42</xdr:row>
      <xdr:rowOff>23447</xdr:rowOff>
    </xdr:from>
    <xdr:to>
      <xdr:col>183</xdr:col>
      <xdr:colOff>384425</xdr:colOff>
      <xdr:row>44</xdr:row>
      <xdr:rowOff>41868</xdr:rowOff>
    </xdr:to>
    <xdr:grpSp>
      <xdr:nvGrpSpPr>
        <xdr:cNvPr id="357" name="Group 194">
          <a:extLst>
            <a:ext uri="{FF2B5EF4-FFF2-40B4-BE49-F238E27FC236}">
              <a16:creationId xmlns:a16="http://schemas.microsoft.com/office/drawing/2014/main" xmlns="" id="{00000000-0008-0000-0100-000082010000}"/>
            </a:ext>
          </a:extLst>
        </xdr:cNvPr>
        <xdr:cNvGrpSpPr>
          <a:grpSpLocks/>
        </xdr:cNvGrpSpPr>
      </xdr:nvGrpSpPr>
      <xdr:grpSpPr bwMode="auto">
        <a:xfrm>
          <a:off x="109964787" y="7214822"/>
          <a:ext cx="1385888" cy="351796"/>
          <a:chOff x="817" y="119"/>
          <a:chExt cx="62" cy="25"/>
        </a:xfrm>
      </xdr:grpSpPr>
      <xdr:sp macro="" textlink="">
        <xdr:nvSpPr>
          <xdr:cNvPr id="358" name="Line 191">
            <a:extLst>
              <a:ext uri="{FF2B5EF4-FFF2-40B4-BE49-F238E27FC236}">
                <a16:creationId xmlns:a16="http://schemas.microsoft.com/office/drawing/2014/main" xmlns="" id="{00000000-0008-0000-0100-000083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9" name="Freeform 192">
            <a:extLst>
              <a:ext uri="{FF2B5EF4-FFF2-40B4-BE49-F238E27FC236}">
                <a16:creationId xmlns:a16="http://schemas.microsoft.com/office/drawing/2014/main" xmlns="" id="{00000000-0008-0000-0100-000084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0" name="Freeform 193">
            <a:extLst>
              <a:ext uri="{FF2B5EF4-FFF2-40B4-BE49-F238E27FC236}">
                <a16:creationId xmlns:a16="http://schemas.microsoft.com/office/drawing/2014/main" xmlns="" id="{00000000-0008-0000-0100-000085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183</xdr:col>
      <xdr:colOff>129853</xdr:colOff>
      <xdr:row>46</xdr:row>
      <xdr:rowOff>68267</xdr:rowOff>
    </xdr:from>
    <xdr:to>
      <xdr:col>183</xdr:col>
      <xdr:colOff>447621</xdr:colOff>
      <xdr:row>50</xdr:row>
      <xdr:rowOff>94188</xdr:rowOff>
    </xdr:to>
    <xdr:grpSp>
      <xdr:nvGrpSpPr>
        <xdr:cNvPr id="361" name="Group 194">
          <a:extLst>
            <a:ext uri="{FF2B5EF4-FFF2-40B4-BE49-F238E27FC236}">
              <a16:creationId xmlns:a16="http://schemas.microsoft.com/office/drawing/2014/main" xmlns="" id="{00000000-0008-0000-0100-000086010000}"/>
            </a:ext>
          </a:extLst>
        </xdr:cNvPr>
        <xdr:cNvGrpSpPr>
          <a:grpSpLocks/>
        </xdr:cNvGrpSpPr>
      </xdr:nvGrpSpPr>
      <xdr:grpSpPr bwMode="auto">
        <a:xfrm rot="16200000">
          <a:off x="110908651" y="8113844"/>
          <a:ext cx="692671" cy="317768"/>
          <a:chOff x="817" y="119"/>
          <a:chExt cx="62" cy="25"/>
        </a:xfrm>
      </xdr:grpSpPr>
      <xdr:sp macro="" textlink="">
        <xdr:nvSpPr>
          <xdr:cNvPr id="362" name="Line 191">
            <a:extLst>
              <a:ext uri="{FF2B5EF4-FFF2-40B4-BE49-F238E27FC236}">
                <a16:creationId xmlns:a16="http://schemas.microsoft.com/office/drawing/2014/main" xmlns="" id="{00000000-0008-0000-0100-000087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3" name="Freeform 192">
            <a:extLst>
              <a:ext uri="{FF2B5EF4-FFF2-40B4-BE49-F238E27FC236}">
                <a16:creationId xmlns:a16="http://schemas.microsoft.com/office/drawing/2014/main" xmlns="" id="{00000000-0008-0000-0100-000088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4" name="Freeform 193">
            <a:extLst>
              <a:ext uri="{FF2B5EF4-FFF2-40B4-BE49-F238E27FC236}">
                <a16:creationId xmlns:a16="http://schemas.microsoft.com/office/drawing/2014/main" xmlns="" id="{00000000-0008-0000-0100-000089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184</xdr:col>
      <xdr:colOff>218802</xdr:colOff>
      <xdr:row>42</xdr:row>
      <xdr:rowOff>26805</xdr:rowOff>
    </xdr:from>
    <xdr:to>
      <xdr:col>184</xdr:col>
      <xdr:colOff>540444</xdr:colOff>
      <xdr:row>46</xdr:row>
      <xdr:rowOff>145676</xdr:rowOff>
    </xdr:to>
    <xdr:grpSp>
      <xdr:nvGrpSpPr>
        <xdr:cNvPr id="365" name="Group 194">
          <a:extLst>
            <a:ext uri="{FF2B5EF4-FFF2-40B4-BE49-F238E27FC236}">
              <a16:creationId xmlns:a16="http://schemas.microsoft.com/office/drawing/2014/main" xmlns="" id="{00000000-0008-0000-0100-00008A010000}"/>
            </a:ext>
          </a:extLst>
        </xdr:cNvPr>
        <xdr:cNvGrpSpPr>
          <a:grpSpLocks/>
        </xdr:cNvGrpSpPr>
      </xdr:nvGrpSpPr>
      <xdr:grpSpPr bwMode="auto">
        <a:xfrm rot="5400000">
          <a:off x="111560281" y="7450170"/>
          <a:ext cx="785621" cy="321642"/>
          <a:chOff x="817" y="119"/>
          <a:chExt cx="62" cy="25"/>
        </a:xfrm>
      </xdr:grpSpPr>
      <xdr:sp macro="" textlink="">
        <xdr:nvSpPr>
          <xdr:cNvPr id="366" name="Line 191">
            <a:extLst>
              <a:ext uri="{FF2B5EF4-FFF2-40B4-BE49-F238E27FC236}">
                <a16:creationId xmlns:a16="http://schemas.microsoft.com/office/drawing/2014/main" xmlns="" id="{00000000-0008-0000-0100-00008B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7" name="Freeform 192">
            <a:extLst>
              <a:ext uri="{FF2B5EF4-FFF2-40B4-BE49-F238E27FC236}">
                <a16:creationId xmlns:a16="http://schemas.microsoft.com/office/drawing/2014/main" xmlns="" id="{00000000-0008-0000-0100-00008C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8" name="Freeform 193">
            <a:extLst>
              <a:ext uri="{FF2B5EF4-FFF2-40B4-BE49-F238E27FC236}">
                <a16:creationId xmlns:a16="http://schemas.microsoft.com/office/drawing/2014/main" xmlns="" id="{00000000-0008-0000-0100-00008D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183</xdr:col>
      <xdr:colOff>607443</xdr:colOff>
      <xdr:row>45</xdr:row>
      <xdr:rowOff>0</xdr:rowOff>
    </xdr:from>
    <xdr:to>
      <xdr:col>183</xdr:col>
      <xdr:colOff>611037</xdr:colOff>
      <xdr:row>46</xdr:row>
      <xdr:rowOff>78828</xdr:rowOff>
    </xdr:to>
    <xdr:cxnSp macro="">
      <xdr:nvCxnSpPr>
        <xdr:cNvPr id="369" name="Straight Connector 368">
          <a:extLst>
            <a:ext uri="{FF2B5EF4-FFF2-40B4-BE49-F238E27FC236}">
              <a16:creationId xmlns:a16="http://schemas.microsoft.com/office/drawing/2014/main" xmlns="" id="{00000000-0008-0000-0100-000043000000}"/>
            </a:ext>
          </a:extLst>
        </xdr:cNvPr>
        <xdr:cNvCxnSpPr/>
      </xdr:nvCxnSpPr>
      <xdr:spPr>
        <a:xfrm>
          <a:off x="111640368" y="7496175"/>
          <a:ext cx="3594" cy="240753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87026</xdr:colOff>
      <xdr:row>32</xdr:row>
      <xdr:rowOff>142878</xdr:rowOff>
    </xdr:from>
    <xdr:to>
      <xdr:col>86</xdr:col>
      <xdr:colOff>408668</xdr:colOff>
      <xdr:row>37</xdr:row>
      <xdr:rowOff>95255</xdr:rowOff>
    </xdr:to>
    <xdr:grpSp>
      <xdr:nvGrpSpPr>
        <xdr:cNvPr id="370" name="Group 194">
          <a:extLst>
            <a:ext uri="{FF2B5EF4-FFF2-40B4-BE49-F238E27FC236}">
              <a16:creationId xmlns:a16="http://schemas.microsoft.com/office/drawing/2014/main" xmlns="" id="{00000000-0008-0000-0200-000075010000}"/>
            </a:ext>
          </a:extLst>
        </xdr:cNvPr>
        <xdr:cNvGrpSpPr>
          <a:grpSpLocks/>
        </xdr:cNvGrpSpPr>
      </xdr:nvGrpSpPr>
      <xdr:grpSpPr bwMode="auto">
        <a:xfrm rot="5400000">
          <a:off x="51623314" y="5899465"/>
          <a:ext cx="785815" cy="321642"/>
          <a:chOff x="817" y="119"/>
          <a:chExt cx="62" cy="25"/>
        </a:xfrm>
      </xdr:grpSpPr>
      <xdr:sp macro="" textlink="">
        <xdr:nvSpPr>
          <xdr:cNvPr id="371" name="Line 191">
            <a:extLst>
              <a:ext uri="{FF2B5EF4-FFF2-40B4-BE49-F238E27FC236}">
                <a16:creationId xmlns:a16="http://schemas.microsoft.com/office/drawing/2014/main" xmlns="" id="{00000000-0008-0000-0200-000076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72" name="Freeform 192">
            <a:extLst>
              <a:ext uri="{FF2B5EF4-FFF2-40B4-BE49-F238E27FC236}">
                <a16:creationId xmlns:a16="http://schemas.microsoft.com/office/drawing/2014/main" xmlns="" id="{00000000-0008-0000-0200-000077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73" name="Freeform 193">
            <a:extLst>
              <a:ext uri="{FF2B5EF4-FFF2-40B4-BE49-F238E27FC236}">
                <a16:creationId xmlns:a16="http://schemas.microsoft.com/office/drawing/2014/main" xmlns="" id="{00000000-0008-0000-0200-000078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85</xdr:col>
      <xdr:colOff>117540</xdr:colOff>
      <xdr:row>38</xdr:row>
      <xdr:rowOff>80197</xdr:rowOff>
    </xdr:from>
    <xdr:to>
      <xdr:col>85</xdr:col>
      <xdr:colOff>439182</xdr:colOff>
      <xdr:row>43</xdr:row>
      <xdr:rowOff>21431</xdr:rowOff>
    </xdr:to>
    <xdr:grpSp>
      <xdr:nvGrpSpPr>
        <xdr:cNvPr id="374" name="Group 194">
          <a:extLst>
            <a:ext uri="{FF2B5EF4-FFF2-40B4-BE49-F238E27FC236}">
              <a16:creationId xmlns:a16="http://schemas.microsoft.com/office/drawing/2014/main" xmlns="" id="{00000000-0008-0000-0200-000079010000}"/>
            </a:ext>
          </a:extLst>
        </xdr:cNvPr>
        <xdr:cNvGrpSpPr>
          <a:grpSpLocks/>
        </xdr:cNvGrpSpPr>
      </xdr:nvGrpSpPr>
      <xdr:grpSpPr bwMode="auto">
        <a:xfrm rot="16200000">
          <a:off x="51052181" y="6831337"/>
          <a:ext cx="774672" cy="321642"/>
          <a:chOff x="817" y="119"/>
          <a:chExt cx="62" cy="25"/>
        </a:xfrm>
      </xdr:grpSpPr>
      <xdr:sp macro="" textlink="">
        <xdr:nvSpPr>
          <xdr:cNvPr id="375" name="Line 191">
            <a:extLst>
              <a:ext uri="{FF2B5EF4-FFF2-40B4-BE49-F238E27FC236}">
                <a16:creationId xmlns:a16="http://schemas.microsoft.com/office/drawing/2014/main" xmlns="" id="{00000000-0008-0000-0200-00007A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76" name="Freeform 192">
            <a:extLst>
              <a:ext uri="{FF2B5EF4-FFF2-40B4-BE49-F238E27FC236}">
                <a16:creationId xmlns:a16="http://schemas.microsoft.com/office/drawing/2014/main" xmlns="" id="{00000000-0008-0000-0200-00007B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77" name="Freeform 193">
            <a:extLst>
              <a:ext uri="{FF2B5EF4-FFF2-40B4-BE49-F238E27FC236}">
                <a16:creationId xmlns:a16="http://schemas.microsoft.com/office/drawing/2014/main" xmlns="" id="{00000000-0008-0000-0200-00007C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83</xdr:col>
      <xdr:colOff>226219</xdr:colOff>
      <xdr:row>35</xdr:row>
      <xdr:rowOff>157444</xdr:rowOff>
    </xdr:from>
    <xdr:to>
      <xdr:col>85</xdr:col>
      <xdr:colOff>559594</xdr:colOff>
      <xdr:row>37</xdr:row>
      <xdr:rowOff>156204</xdr:rowOff>
    </xdr:to>
    <xdr:grpSp>
      <xdr:nvGrpSpPr>
        <xdr:cNvPr id="378" name="Group 194">
          <a:extLst>
            <a:ext uri="{FF2B5EF4-FFF2-40B4-BE49-F238E27FC236}">
              <a16:creationId xmlns:a16="http://schemas.microsoft.com/office/drawing/2014/main" xmlns="" id="{00000000-0008-0000-0200-00007D010000}"/>
            </a:ext>
          </a:extLst>
        </xdr:cNvPr>
        <xdr:cNvGrpSpPr>
          <a:grpSpLocks/>
        </xdr:cNvGrpSpPr>
      </xdr:nvGrpSpPr>
      <xdr:grpSpPr bwMode="auto">
        <a:xfrm>
          <a:off x="50172938" y="6182007"/>
          <a:ext cx="1547812" cy="332135"/>
          <a:chOff x="817" y="119"/>
          <a:chExt cx="62" cy="25"/>
        </a:xfrm>
      </xdr:grpSpPr>
      <xdr:sp macro="" textlink="">
        <xdr:nvSpPr>
          <xdr:cNvPr id="379" name="Line 191">
            <a:extLst>
              <a:ext uri="{FF2B5EF4-FFF2-40B4-BE49-F238E27FC236}">
                <a16:creationId xmlns:a16="http://schemas.microsoft.com/office/drawing/2014/main" xmlns="" id="{00000000-0008-0000-0200-00007E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80" name="Freeform 192">
            <a:extLst>
              <a:ext uri="{FF2B5EF4-FFF2-40B4-BE49-F238E27FC236}">
                <a16:creationId xmlns:a16="http://schemas.microsoft.com/office/drawing/2014/main" xmlns="" id="{00000000-0008-0000-0200-00007F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81" name="Freeform 193">
            <a:extLst>
              <a:ext uri="{FF2B5EF4-FFF2-40B4-BE49-F238E27FC236}">
                <a16:creationId xmlns:a16="http://schemas.microsoft.com/office/drawing/2014/main" xmlns="" id="{00000000-0008-0000-0200-000080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86</xdr:col>
      <xdr:colOff>140655</xdr:colOff>
      <xdr:row>39</xdr:row>
      <xdr:rowOff>13763</xdr:rowOff>
    </xdr:from>
    <xdr:to>
      <xdr:col>88</xdr:col>
      <xdr:colOff>445294</xdr:colOff>
      <xdr:row>41</xdr:row>
      <xdr:rowOff>12524</xdr:rowOff>
    </xdr:to>
    <xdr:grpSp>
      <xdr:nvGrpSpPr>
        <xdr:cNvPr id="382" name="Group 194">
          <a:extLst>
            <a:ext uri="{FF2B5EF4-FFF2-40B4-BE49-F238E27FC236}">
              <a16:creationId xmlns:a16="http://schemas.microsoft.com/office/drawing/2014/main" xmlns="" id="{00000000-0008-0000-0200-000081010000}"/>
            </a:ext>
          </a:extLst>
        </xdr:cNvPr>
        <xdr:cNvGrpSpPr>
          <a:grpSpLocks/>
        </xdr:cNvGrpSpPr>
      </xdr:nvGrpSpPr>
      <xdr:grpSpPr bwMode="auto">
        <a:xfrm rot="10800000">
          <a:off x="51909030" y="6705076"/>
          <a:ext cx="1519077" cy="332136"/>
          <a:chOff x="817" y="119"/>
          <a:chExt cx="62" cy="25"/>
        </a:xfrm>
      </xdr:grpSpPr>
      <xdr:sp macro="" textlink="">
        <xdr:nvSpPr>
          <xdr:cNvPr id="383" name="Line 191">
            <a:extLst>
              <a:ext uri="{FF2B5EF4-FFF2-40B4-BE49-F238E27FC236}">
                <a16:creationId xmlns:a16="http://schemas.microsoft.com/office/drawing/2014/main" xmlns="" id="{00000000-0008-0000-0200-000082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84" name="Freeform 192">
            <a:extLst>
              <a:ext uri="{FF2B5EF4-FFF2-40B4-BE49-F238E27FC236}">
                <a16:creationId xmlns:a16="http://schemas.microsoft.com/office/drawing/2014/main" xmlns="" id="{00000000-0008-0000-0200-000083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85" name="Freeform 193">
            <a:extLst>
              <a:ext uri="{FF2B5EF4-FFF2-40B4-BE49-F238E27FC236}">
                <a16:creationId xmlns:a16="http://schemas.microsoft.com/office/drawing/2014/main" xmlns="" id="{00000000-0008-0000-0200-000084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EFT\X-Press%20Lanes\Documentation\Concept%20Traffic%20Report\Lane%20Call%20Spreadsheets\Future%20Traffic\8-lane_wconn\Future%20Traffic_2012_v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Traffic\Systemwide\Traffic%20Trends\2012\Technical\Widening%20and%20Ramp%20Needs\2012_Widening%20Needs_Final_v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\planning\_Traffic\HEFT\SR%20874-SR%20836\HEFT%20Widening%20-%20Eureka%20to%20SR%20836\Kendall%20to%20836\Lane%20Call%20HEFT%20Eureka%20Dr%20to%20Kendall%20Dr_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Traffic\Northern%20Coin\Central%20Florida%20249-272\Interchanges\SR%20417%20and%20Turnpike%20DTR\Technical\2013_Analysis\Lane%20Call\Traffic%20Volumes_Lane%20Call_Base_v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Traffic\Other%20Toll%20Facilities\Colonial%20Pkwy\Technical\Traffic\Colonial%20Parkway%20Traffic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Widen Distrib_PS"/>
      <sheetName val="Widen Distrib_AK"/>
      <sheetName val="Profile_Ak"/>
      <sheetName val="Distribution Changes"/>
    </sheetNames>
    <sheetDataSet>
      <sheetData sheetId="0" refreshError="1"/>
      <sheetData sheetId="1">
        <row r="14">
          <cell r="AB14">
            <v>0.52</v>
          </cell>
        </row>
        <row r="53">
          <cell r="T53">
            <v>0.75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 &amp; D"/>
      <sheetName val="HEFT"/>
      <sheetName val="S. Coin"/>
      <sheetName val="Ticket"/>
      <sheetName val="N. Coin"/>
      <sheetName val="Beachline"/>
      <sheetName val="Sawgrass"/>
      <sheetName val="Seminole"/>
      <sheetName val="Veterans"/>
      <sheetName val="S. Connector"/>
      <sheetName val="Polk"/>
      <sheetName val="Suncoast"/>
      <sheetName val="Western Beltway"/>
      <sheetName val="C-1.1_HEFT"/>
      <sheetName val="C-1.2_S. Coin"/>
      <sheetName val="C-1.3_Ticket Syst."/>
      <sheetName val="C-1.4_ N. Coin"/>
      <sheetName val="C-1.5_Beachline West"/>
      <sheetName val="C-1.6_Sawgrass Expwy"/>
      <sheetName val="C-1.7_Seminole Expwy"/>
      <sheetName val="C-1.8_Veterans Expwy"/>
      <sheetName val="C-1.9_Southern Connector"/>
      <sheetName val="C-1.10_Polk Pkwy"/>
      <sheetName val="C-1.11 Suncoast Pkwy"/>
      <sheetName val="C-1.12_Western Beltway"/>
      <sheetName val="C-2 2020 VC ratios"/>
      <sheetName val="2020 Project VC"/>
      <sheetName val="2015 Project VC"/>
      <sheetName val="Capacity Calcs"/>
      <sheetName val="Existing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99">
          <cell r="E199">
            <v>2</v>
          </cell>
          <cell r="F199" t="str">
            <v>Widen to 4 Lanes</v>
          </cell>
          <cell r="G199">
            <v>0</v>
          </cell>
          <cell r="H199">
            <v>4</v>
          </cell>
        </row>
        <row r="200">
          <cell r="E200">
            <v>4</v>
          </cell>
          <cell r="F200" t="str">
            <v>Widen to 6 Lanes</v>
          </cell>
          <cell r="G200">
            <v>0</v>
          </cell>
          <cell r="H200">
            <v>6</v>
          </cell>
        </row>
        <row r="201">
          <cell r="E201">
            <v>6</v>
          </cell>
          <cell r="F201" t="str">
            <v>Widen to 8 Lanes</v>
          </cell>
          <cell r="G201">
            <v>0</v>
          </cell>
          <cell r="H201">
            <v>8</v>
          </cell>
        </row>
        <row r="202">
          <cell r="E202">
            <v>8</v>
          </cell>
          <cell r="F202" t="str">
            <v>Widen to 10 Lanes</v>
          </cell>
          <cell r="G202">
            <v>0</v>
          </cell>
          <cell r="H202">
            <v>10</v>
          </cell>
        </row>
        <row r="203">
          <cell r="E203">
            <v>10</v>
          </cell>
          <cell r="F203" t="str">
            <v>Widen to 12 Lanes</v>
          </cell>
          <cell r="G203">
            <v>0</v>
          </cell>
          <cell r="H203">
            <v>12</v>
          </cell>
        </row>
        <row r="204">
          <cell r="E204">
            <v>12</v>
          </cell>
          <cell r="F204" t="str">
            <v>Widen to 14 Lanes</v>
          </cell>
          <cell r="G204">
            <v>0</v>
          </cell>
          <cell r="H204">
            <v>14</v>
          </cell>
        </row>
        <row r="205">
          <cell r="E205">
            <v>14</v>
          </cell>
          <cell r="F205" t="str">
            <v>Widen to 16 Lanes</v>
          </cell>
          <cell r="G205">
            <v>0</v>
          </cell>
          <cell r="H205">
            <v>16</v>
          </cell>
        </row>
        <row r="206">
          <cell r="E206">
            <v>16</v>
          </cell>
          <cell r="F206" t="str">
            <v>Widen to 18 Lanes</v>
          </cell>
          <cell r="G206">
            <v>0</v>
          </cell>
          <cell r="H206">
            <v>18</v>
          </cell>
        </row>
        <row r="207">
          <cell r="E207">
            <v>18</v>
          </cell>
          <cell r="F207" t="str">
            <v>Widen to 20 Lanes</v>
          </cell>
          <cell r="G207">
            <v>0</v>
          </cell>
          <cell r="H207">
            <v>20</v>
          </cell>
        </row>
      </sheetData>
      <sheetData sheetId="14">
        <row r="138">
          <cell r="E138">
            <v>2</v>
          </cell>
          <cell r="F138" t="str">
            <v>Widen to 4 Lanes</v>
          </cell>
          <cell r="G138">
            <v>0</v>
          </cell>
          <cell r="H138">
            <v>4</v>
          </cell>
        </row>
        <row r="139">
          <cell r="E139">
            <v>4</v>
          </cell>
          <cell r="F139" t="str">
            <v>Widen to 6 Lanes</v>
          </cell>
          <cell r="G139">
            <v>0</v>
          </cell>
          <cell r="H139">
            <v>6</v>
          </cell>
        </row>
        <row r="140">
          <cell r="E140">
            <v>6</v>
          </cell>
          <cell r="F140" t="str">
            <v>Widen to 8 Lanes</v>
          </cell>
          <cell r="G140">
            <v>0</v>
          </cell>
          <cell r="H140">
            <v>8</v>
          </cell>
        </row>
        <row r="141">
          <cell r="E141">
            <v>8</v>
          </cell>
          <cell r="F141" t="str">
            <v>Widen to 10 Lanes</v>
          </cell>
          <cell r="G141">
            <v>0</v>
          </cell>
          <cell r="H141">
            <v>10</v>
          </cell>
        </row>
        <row r="142">
          <cell r="E142">
            <v>10</v>
          </cell>
          <cell r="F142" t="str">
            <v>Widen to 12 Lanes</v>
          </cell>
          <cell r="G142">
            <v>0</v>
          </cell>
          <cell r="H142">
            <v>12</v>
          </cell>
        </row>
        <row r="143">
          <cell r="E143">
            <v>12</v>
          </cell>
          <cell r="F143" t="str">
            <v>Widen to 14 Lanes</v>
          </cell>
          <cell r="G143">
            <v>0</v>
          </cell>
          <cell r="H143">
            <v>14</v>
          </cell>
        </row>
        <row r="144">
          <cell r="E144">
            <v>14</v>
          </cell>
          <cell r="F144" t="str">
            <v>Widen to 16 Lanes</v>
          </cell>
          <cell r="G144">
            <v>0</v>
          </cell>
          <cell r="H144">
            <v>16</v>
          </cell>
        </row>
        <row r="145">
          <cell r="E145">
            <v>16</v>
          </cell>
          <cell r="F145" t="str">
            <v>Widen to 18 Lanes</v>
          </cell>
          <cell r="G145">
            <v>0</v>
          </cell>
          <cell r="H145">
            <v>18</v>
          </cell>
        </row>
        <row r="146">
          <cell r="E146">
            <v>18</v>
          </cell>
          <cell r="F146" t="str">
            <v>Widen to 20 Lanes</v>
          </cell>
          <cell r="G146">
            <v>0</v>
          </cell>
          <cell r="H146">
            <v>20</v>
          </cell>
        </row>
      </sheetData>
      <sheetData sheetId="15">
        <row r="121">
          <cell r="E121">
            <v>2</v>
          </cell>
          <cell r="F121" t="str">
            <v>Widen to 4 Lanes</v>
          </cell>
          <cell r="G121">
            <v>0</v>
          </cell>
          <cell r="H121">
            <v>4</v>
          </cell>
        </row>
        <row r="122">
          <cell r="E122">
            <v>4</v>
          </cell>
          <cell r="F122" t="str">
            <v>Widen to 6 Lanes</v>
          </cell>
          <cell r="G122">
            <v>0</v>
          </cell>
          <cell r="H122">
            <v>6</v>
          </cell>
        </row>
        <row r="123">
          <cell r="E123">
            <v>6</v>
          </cell>
          <cell r="F123" t="str">
            <v>Widen to 8 Lanes</v>
          </cell>
          <cell r="G123">
            <v>0</v>
          </cell>
          <cell r="H123">
            <v>8</v>
          </cell>
        </row>
        <row r="124">
          <cell r="E124">
            <v>8</v>
          </cell>
          <cell r="F124" t="str">
            <v>Widen to 10 Lanes</v>
          </cell>
          <cell r="G124">
            <v>0</v>
          </cell>
          <cell r="H124">
            <v>10</v>
          </cell>
        </row>
        <row r="125">
          <cell r="E125">
            <v>10</v>
          </cell>
          <cell r="F125" t="str">
            <v>Widen to 12 Lanes</v>
          </cell>
          <cell r="G125">
            <v>0</v>
          </cell>
          <cell r="H125">
            <v>12</v>
          </cell>
        </row>
        <row r="126">
          <cell r="E126">
            <v>12</v>
          </cell>
          <cell r="F126" t="str">
            <v>Widen to 14 Lanes</v>
          </cell>
          <cell r="G126">
            <v>0</v>
          </cell>
          <cell r="H126">
            <v>14</v>
          </cell>
        </row>
        <row r="127">
          <cell r="E127">
            <v>14</v>
          </cell>
          <cell r="F127" t="str">
            <v>Widen to 16 Lanes</v>
          </cell>
          <cell r="G127">
            <v>0</v>
          </cell>
          <cell r="H127">
            <v>16</v>
          </cell>
        </row>
        <row r="128">
          <cell r="E128">
            <v>16</v>
          </cell>
          <cell r="F128" t="str">
            <v>Widen to 18 Lanes</v>
          </cell>
          <cell r="G128">
            <v>0</v>
          </cell>
          <cell r="H128">
            <v>18</v>
          </cell>
        </row>
        <row r="129">
          <cell r="E129">
            <v>18</v>
          </cell>
          <cell r="F129" t="str">
            <v>Widen to 20 Lanes</v>
          </cell>
          <cell r="G129">
            <v>0</v>
          </cell>
          <cell r="H129">
            <v>20</v>
          </cell>
        </row>
      </sheetData>
      <sheetData sheetId="16"/>
      <sheetData sheetId="17">
        <row r="62">
          <cell r="E62">
            <v>2</v>
          </cell>
          <cell r="F62" t="str">
            <v>Widen to 4 Lanes</v>
          </cell>
          <cell r="G62">
            <v>0</v>
          </cell>
          <cell r="H62">
            <v>4</v>
          </cell>
        </row>
        <row r="63">
          <cell r="E63">
            <v>4</v>
          </cell>
          <cell r="F63" t="str">
            <v>Widen to 6 Lanes</v>
          </cell>
          <cell r="G63">
            <v>0</v>
          </cell>
          <cell r="H63">
            <v>6</v>
          </cell>
        </row>
        <row r="64">
          <cell r="E64">
            <v>6</v>
          </cell>
          <cell r="F64" t="str">
            <v>Widen to 8 Lanes</v>
          </cell>
          <cell r="G64">
            <v>0</v>
          </cell>
          <cell r="H64">
            <v>8</v>
          </cell>
        </row>
        <row r="65">
          <cell r="E65">
            <v>8</v>
          </cell>
          <cell r="F65" t="str">
            <v>Widen to 10 Lanes</v>
          </cell>
          <cell r="G65">
            <v>0</v>
          </cell>
          <cell r="H65">
            <v>10</v>
          </cell>
        </row>
        <row r="66">
          <cell r="E66">
            <v>10</v>
          </cell>
          <cell r="F66" t="str">
            <v>Widen to 12 Lanes</v>
          </cell>
          <cell r="G66">
            <v>0</v>
          </cell>
          <cell r="H66">
            <v>12</v>
          </cell>
        </row>
        <row r="67">
          <cell r="E67">
            <v>12</v>
          </cell>
          <cell r="F67" t="str">
            <v>Widen to 14 Lanes</v>
          </cell>
          <cell r="G67">
            <v>0</v>
          </cell>
          <cell r="H67">
            <v>14</v>
          </cell>
        </row>
        <row r="68">
          <cell r="E68">
            <v>14</v>
          </cell>
          <cell r="F68" t="str">
            <v>Widen to 16 Lanes</v>
          </cell>
          <cell r="G68">
            <v>0</v>
          </cell>
          <cell r="H68">
            <v>16</v>
          </cell>
        </row>
        <row r="69">
          <cell r="E69">
            <v>16</v>
          </cell>
          <cell r="F69" t="str">
            <v>Widen to 18 Lanes</v>
          </cell>
          <cell r="G69">
            <v>0</v>
          </cell>
          <cell r="H69">
            <v>18</v>
          </cell>
        </row>
        <row r="70">
          <cell r="E70">
            <v>18</v>
          </cell>
          <cell r="F70" t="str">
            <v>Widen to 20 Lanes</v>
          </cell>
          <cell r="G70">
            <v>0</v>
          </cell>
          <cell r="H70">
            <v>20</v>
          </cell>
        </row>
      </sheetData>
      <sheetData sheetId="18">
        <row r="119">
          <cell r="E119">
            <v>2</v>
          </cell>
          <cell r="F119" t="str">
            <v>Widen to 4 Lanes</v>
          </cell>
          <cell r="G119">
            <v>0</v>
          </cell>
          <cell r="H119">
            <v>4</v>
          </cell>
        </row>
        <row r="120">
          <cell r="E120">
            <v>4</v>
          </cell>
          <cell r="F120" t="str">
            <v>Widen to 6 Lanes</v>
          </cell>
          <cell r="G120">
            <v>0</v>
          </cell>
          <cell r="H120">
            <v>6</v>
          </cell>
        </row>
        <row r="121">
          <cell r="E121">
            <v>6</v>
          </cell>
          <cell r="F121" t="str">
            <v>Widen to 8 Lanes</v>
          </cell>
          <cell r="G121">
            <v>0</v>
          </cell>
          <cell r="H121">
            <v>8</v>
          </cell>
        </row>
        <row r="122">
          <cell r="E122">
            <v>8</v>
          </cell>
          <cell r="F122" t="str">
            <v>Widen to 10 Lanes</v>
          </cell>
          <cell r="G122">
            <v>0</v>
          </cell>
          <cell r="H122">
            <v>10</v>
          </cell>
        </row>
        <row r="123">
          <cell r="E123">
            <v>10</v>
          </cell>
          <cell r="F123" t="str">
            <v>Widen to 12 Lanes</v>
          </cell>
          <cell r="G123">
            <v>0</v>
          </cell>
          <cell r="H123">
            <v>12</v>
          </cell>
        </row>
        <row r="124">
          <cell r="E124">
            <v>12</v>
          </cell>
          <cell r="F124" t="str">
            <v>Widen to 14 Lanes</v>
          </cell>
          <cell r="G124">
            <v>0</v>
          </cell>
          <cell r="H124">
            <v>14</v>
          </cell>
        </row>
        <row r="125">
          <cell r="E125">
            <v>14</v>
          </cell>
          <cell r="F125" t="str">
            <v>Widen to 16 Lanes</v>
          </cell>
          <cell r="G125">
            <v>0</v>
          </cell>
          <cell r="H125">
            <v>16</v>
          </cell>
        </row>
        <row r="126">
          <cell r="E126">
            <v>16</v>
          </cell>
          <cell r="F126" t="str">
            <v>Widen to 18 Lanes</v>
          </cell>
          <cell r="G126">
            <v>0</v>
          </cell>
          <cell r="H126">
            <v>18</v>
          </cell>
        </row>
        <row r="127">
          <cell r="E127">
            <v>18</v>
          </cell>
          <cell r="F127" t="str">
            <v>Widen to 20 Lanes</v>
          </cell>
          <cell r="G127">
            <v>0</v>
          </cell>
          <cell r="H127">
            <v>20</v>
          </cell>
        </row>
      </sheetData>
      <sheetData sheetId="19">
        <row r="78">
          <cell r="E78">
            <v>2</v>
          </cell>
          <cell r="F78" t="str">
            <v>Widen to 4 Lanes</v>
          </cell>
          <cell r="G78">
            <v>0</v>
          </cell>
          <cell r="H78">
            <v>4</v>
          </cell>
        </row>
        <row r="79">
          <cell r="E79">
            <v>4</v>
          </cell>
          <cell r="F79" t="str">
            <v>Widen to 6 Lanes</v>
          </cell>
          <cell r="G79">
            <v>0</v>
          </cell>
          <cell r="H79">
            <v>6</v>
          </cell>
        </row>
        <row r="80">
          <cell r="E80">
            <v>6</v>
          </cell>
          <cell r="F80" t="str">
            <v>Widen to 8 Lanes</v>
          </cell>
          <cell r="G80">
            <v>0</v>
          </cell>
          <cell r="H80">
            <v>8</v>
          </cell>
        </row>
        <row r="81">
          <cell r="E81">
            <v>8</v>
          </cell>
          <cell r="F81" t="str">
            <v>Widen to 10 Lanes</v>
          </cell>
          <cell r="G81">
            <v>0</v>
          </cell>
          <cell r="H81">
            <v>10</v>
          </cell>
        </row>
        <row r="82">
          <cell r="E82">
            <v>10</v>
          </cell>
          <cell r="F82" t="str">
            <v>Widen to 12 Lanes</v>
          </cell>
          <cell r="G82">
            <v>0</v>
          </cell>
          <cell r="H82">
            <v>12</v>
          </cell>
        </row>
        <row r="83">
          <cell r="E83">
            <v>12</v>
          </cell>
          <cell r="F83" t="str">
            <v>Widen to 14 Lanes</v>
          </cell>
          <cell r="G83">
            <v>0</v>
          </cell>
          <cell r="H83">
            <v>14</v>
          </cell>
        </row>
        <row r="84">
          <cell r="E84">
            <v>14</v>
          </cell>
          <cell r="F84" t="str">
            <v>Widen to 16 Lanes</v>
          </cell>
          <cell r="G84">
            <v>0</v>
          </cell>
          <cell r="H84">
            <v>16</v>
          </cell>
        </row>
        <row r="85">
          <cell r="E85">
            <v>16</v>
          </cell>
          <cell r="F85" t="str">
            <v>Widen to 18 Lanes</v>
          </cell>
          <cell r="G85">
            <v>0</v>
          </cell>
          <cell r="H85">
            <v>18</v>
          </cell>
        </row>
        <row r="86">
          <cell r="E86">
            <v>18</v>
          </cell>
          <cell r="F86" t="str">
            <v>Widen to 20 Lanes</v>
          </cell>
          <cell r="G86">
            <v>0</v>
          </cell>
          <cell r="H86">
            <v>20</v>
          </cell>
        </row>
      </sheetData>
      <sheetData sheetId="20">
        <row r="94">
          <cell r="E94">
            <v>2</v>
          </cell>
          <cell r="F94" t="str">
            <v>Widen to 4 Lanes</v>
          </cell>
          <cell r="G94">
            <v>0</v>
          </cell>
          <cell r="H94">
            <v>4</v>
          </cell>
        </row>
        <row r="95">
          <cell r="E95">
            <v>4</v>
          </cell>
          <cell r="F95" t="str">
            <v>Widen to 6 Lanes</v>
          </cell>
          <cell r="G95">
            <v>0</v>
          </cell>
          <cell r="H95">
            <v>6</v>
          </cell>
        </row>
        <row r="96">
          <cell r="E96">
            <v>6</v>
          </cell>
          <cell r="F96" t="str">
            <v>Widen to 8 Lanes</v>
          </cell>
          <cell r="G96">
            <v>0</v>
          </cell>
          <cell r="H96">
            <v>8</v>
          </cell>
        </row>
        <row r="97">
          <cell r="E97">
            <v>8</v>
          </cell>
          <cell r="F97" t="str">
            <v>Widen to 10 Lanes</v>
          </cell>
          <cell r="G97">
            <v>0</v>
          </cell>
          <cell r="H97">
            <v>10</v>
          </cell>
        </row>
        <row r="98">
          <cell r="E98">
            <v>10</v>
          </cell>
          <cell r="F98" t="str">
            <v>Widen to 12 Lanes</v>
          </cell>
          <cell r="G98">
            <v>0</v>
          </cell>
          <cell r="H98">
            <v>12</v>
          </cell>
        </row>
        <row r="99">
          <cell r="E99">
            <v>12</v>
          </cell>
          <cell r="F99" t="str">
            <v>Widen to 14 Lanes</v>
          </cell>
          <cell r="G99">
            <v>0</v>
          </cell>
          <cell r="H99">
            <v>14</v>
          </cell>
        </row>
        <row r="100">
          <cell r="E100">
            <v>14</v>
          </cell>
          <cell r="F100" t="str">
            <v>Widen to 16 Lanes</v>
          </cell>
          <cell r="G100">
            <v>0</v>
          </cell>
          <cell r="H100">
            <v>16</v>
          </cell>
        </row>
        <row r="101">
          <cell r="E101">
            <v>16</v>
          </cell>
          <cell r="F101" t="str">
            <v>Widen to 18 Lanes</v>
          </cell>
          <cell r="G101">
            <v>0</v>
          </cell>
          <cell r="H101">
            <v>18</v>
          </cell>
        </row>
        <row r="102">
          <cell r="E102">
            <v>18</v>
          </cell>
          <cell r="F102" t="str">
            <v>Widen to 20 Lanes</v>
          </cell>
          <cell r="G102">
            <v>0</v>
          </cell>
          <cell r="H102">
            <v>20</v>
          </cell>
        </row>
      </sheetData>
      <sheetData sheetId="21">
        <row r="50">
          <cell r="E50">
            <v>2</v>
          </cell>
          <cell r="F50" t="str">
            <v>Widen to 4 Lanes</v>
          </cell>
          <cell r="G50">
            <v>0</v>
          </cell>
          <cell r="H50">
            <v>4</v>
          </cell>
        </row>
        <row r="51">
          <cell r="E51">
            <v>4</v>
          </cell>
          <cell r="F51" t="str">
            <v>Widen to 6 Lanes</v>
          </cell>
          <cell r="G51">
            <v>0</v>
          </cell>
          <cell r="H51">
            <v>6</v>
          </cell>
        </row>
        <row r="52">
          <cell r="E52">
            <v>6</v>
          </cell>
          <cell r="F52" t="str">
            <v>Widen to 8 Lanes</v>
          </cell>
          <cell r="G52">
            <v>0</v>
          </cell>
          <cell r="H52">
            <v>8</v>
          </cell>
        </row>
        <row r="53">
          <cell r="E53">
            <v>8</v>
          </cell>
          <cell r="F53" t="str">
            <v>Widen to 10 Lanes</v>
          </cell>
          <cell r="G53">
            <v>0</v>
          </cell>
          <cell r="H53">
            <v>10</v>
          </cell>
        </row>
        <row r="54">
          <cell r="E54">
            <v>10</v>
          </cell>
          <cell r="F54" t="str">
            <v>Widen to 12 Lanes</v>
          </cell>
          <cell r="G54">
            <v>0</v>
          </cell>
          <cell r="H54">
            <v>12</v>
          </cell>
        </row>
        <row r="55">
          <cell r="E55">
            <v>12</v>
          </cell>
          <cell r="F55" t="str">
            <v>Widen to 14 Lanes</v>
          </cell>
          <cell r="G55">
            <v>0</v>
          </cell>
          <cell r="H55">
            <v>14</v>
          </cell>
        </row>
        <row r="56">
          <cell r="E56">
            <v>14</v>
          </cell>
          <cell r="F56" t="str">
            <v>Widen to 16 Lanes</v>
          </cell>
          <cell r="G56">
            <v>0</v>
          </cell>
          <cell r="H56">
            <v>16</v>
          </cell>
        </row>
        <row r="57">
          <cell r="E57">
            <v>16</v>
          </cell>
          <cell r="F57" t="str">
            <v>Widen to 18 Lanes</v>
          </cell>
          <cell r="G57">
            <v>0</v>
          </cell>
          <cell r="H57">
            <v>18</v>
          </cell>
        </row>
        <row r="58">
          <cell r="E58">
            <v>18</v>
          </cell>
          <cell r="F58" t="str">
            <v>Widen to 20 Lanes</v>
          </cell>
          <cell r="G58">
            <v>0</v>
          </cell>
          <cell r="H58">
            <v>20</v>
          </cell>
        </row>
      </sheetData>
      <sheetData sheetId="22">
        <row r="105">
          <cell r="E105">
            <v>2</v>
          </cell>
          <cell r="F105" t="str">
            <v>Widen to 4 Lanes</v>
          </cell>
          <cell r="G105">
            <v>0</v>
          </cell>
          <cell r="H105">
            <v>4</v>
          </cell>
        </row>
        <row r="106">
          <cell r="E106">
            <v>4</v>
          </cell>
          <cell r="F106" t="str">
            <v>Widen to 6 Lanes</v>
          </cell>
          <cell r="G106">
            <v>0</v>
          </cell>
          <cell r="H106">
            <v>6</v>
          </cell>
        </row>
        <row r="107">
          <cell r="E107">
            <v>6</v>
          </cell>
          <cell r="F107" t="str">
            <v>Widen to 8 Lanes</v>
          </cell>
          <cell r="G107">
            <v>0</v>
          </cell>
          <cell r="H107">
            <v>8</v>
          </cell>
        </row>
        <row r="108">
          <cell r="E108">
            <v>8</v>
          </cell>
          <cell r="F108" t="str">
            <v>Widen to 10 Lanes</v>
          </cell>
          <cell r="G108">
            <v>0</v>
          </cell>
          <cell r="H108">
            <v>10</v>
          </cell>
        </row>
        <row r="109">
          <cell r="E109">
            <v>10</v>
          </cell>
          <cell r="F109" t="str">
            <v>Widen to 12 Lanes</v>
          </cell>
          <cell r="G109">
            <v>0</v>
          </cell>
          <cell r="H109">
            <v>12</v>
          </cell>
        </row>
        <row r="110">
          <cell r="E110">
            <v>12</v>
          </cell>
          <cell r="F110" t="str">
            <v>Widen to 14 Lanes</v>
          </cell>
          <cell r="G110">
            <v>0</v>
          </cell>
          <cell r="H110">
            <v>14</v>
          </cell>
        </row>
        <row r="111">
          <cell r="E111">
            <v>14</v>
          </cell>
          <cell r="F111" t="str">
            <v>Widen to 16 Lanes</v>
          </cell>
          <cell r="G111">
            <v>0</v>
          </cell>
          <cell r="H111">
            <v>16</v>
          </cell>
        </row>
        <row r="112">
          <cell r="E112">
            <v>16</v>
          </cell>
          <cell r="F112" t="str">
            <v>Widen to 18 Lanes</v>
          </cell>
          <cell r="G112">
            <v>0</v>
          </cell>
          <cell r="H112">
            <v>18</v>
          </cell>
        </row>
        <row r="113">
          <cell r="E113">
            <v>18</v>
          </cell>
          <cell r="F113" t="str">
            <v>Widen to 20 Lanes</v>
          </cell>
          <cell r="G113">
            <v>0</v>
          </cell>
          <cell r="H113">
            <v>20</v>
          </cell>
        </row>
      </sheetData>
      <sheetData sheetId="23">
        <row r="91">
          <cell r="E91">
            <v>2</v>
          </cell>
          <cell r="F91" t="str">
            <v>Widen to 4 Lanes</v>
          </cell>
          <cell r="G91">
            <v>0</v>
          </cell>
          <cell r="H91">
            <v>4</v>
          </cell>
        </row>
        <row r="92">
          <cell r="E92">
            <v>4</v>
          </cell>
          <cell r="F92" t="str">
            <v>Widen to 6 Lanes</v>
          </cell>
          <cell r="G92">
            <v>0</v>
          </cell>
          <cell r="H92">
            <v>6</v>
          </cell>
        </row>
        <row r="93">
          <cell r="E93">
            <v>6</v>
          </cell>
          <cell r="F93" t="str">
            <v>Widen to 8 Lanes</v>
          </cell>
          <cell r="G93">
            <v>0</v>
          </cell>
          <cell r="H93">
            <v>8</v>
          </cell>
        </row>
        <row r="94">
          <cell r="E94">
            <v>8</v>
          </cell>
          <cell r="F94" t="str">
            <v>Widen to 10 Lanes</v>
          </cell>
          <cell r="G94">
            <v>0</v>
          </cell>
          <cell r="H94">
            <v>10</v>
          </cell>
        </row>
        <row r="95">
          <cell r="E95">
            <v>10</v>
          </cell>
          <cell r="F95" t="str">
            <v>Widen to 12 Lanes</v>
          </cell>
          <cell r="G95">
            <v>0</v>
          </cell>
          <cell r="H95">
            <v>12</v>
          </cell>
        </row>
        <row r="96">
          <cell r="E96">
            <v>12</v>
          </cell>
          <cell r="F96" t="str">
            <v>Widen to 14 Lanes</v>
          </cell>
          <cell r="G96">
            <v>0</v>
          </cell>
          <cell r="H96">
            <v>14</v>
          </cell>
        </row>
        <row r="97">
          <cell r="E97">
            <v>14</v>
          </cell>
          <cell r="F97" t="str">
            <v>Widen to 16 Lanes</v>
          </cell>
          <cell r="G97">
            <v>0</v>
          </cell>
          <cell r="H97">
            <v>16</v>
          </cell>
        </row>
        <row r="98">
          <cell r="E98">
            <v>16</v>
          </cell>
          <cell r="F98" t="str">
            <v>Widen to 18 Lanes</v>
          </cell>
          <cell r="G98">
            <v>0</v>
          </cell>
          <cell r="H98">
            <v>18</v>
          </cell>
        </row>
        <row r="99">
          <cell r="E99">
            <v>18</v>
          </cell>
          <cell r="F99" t="str">
            <v>Widen to 20 Lanes</v>
          </cell>
          <cell r="G99">
            <v>0</v>
          </cell>
          <cell r="H99">
            <v>20</v>
          </cell>
        </row>
      </sheetData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 TRENDS"/>
      <sheetName val="DDHV"/>
      <sheetName val="LOS D (DDHV)"/>
      <sheetName val="HEFT_LOS E"/>
      <sheetName val="LOS E (DDHV)"/>
      <sheetName val="HEFT_LOS D"/>
      <sheetName val="LOS D (AADT)"/>
      <sheetName val="LOS E (AADT) "/>
      <sheetName val="CapCalcs S of Kenda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2">
          <cell r="C32">
            <v>3855</v>
          </cell>
          <cell r="D32">
            <v>4398</v>
          </cell>
          <cell r="L32">
            <v>1872</v>
          </cell>
          <cell r="P32">
            <v>2059</v>
          </cell>
        </row>
        <row r="33">
          <cell r="C33">
            <v>5782</v>
          </cell>
          <cell r="D33">
            <v>6597</v>
          </cell>
          <cell r="L33">
            <v>3744</v>
          </cell>
          <cell r="P33">
            <v>4118</v>
          </cell>
        </row>
        <row r="34">
          <cell r="C34">
            <v>7710</v>
          </cell>
          <cell r="D34">
            <v>8796</v>
          </cell>
          <cell r="L34">
            <v>5616</v>
          </cell>
          <cell r="P34">
            <v>6177</v>
          </cell>
        </row>
        <row r="35">
          <cell r="C35">
            <v>9638</v>
          </cell>
          <cell r="D35">
            <v>10995</v>
          </cell>
        </row>
        <row r="36">
          <cell r="C36">
            <v>11555</v>
          </cell>
          <cell r="D36">
            <v>13194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ffic Factors"/>
      <sheetName val="Summary"/>
      <sheetName val="417 &amp; tpk movements"/>
      <sheetName val="DDHV "/>
      <sheetName val="LOS TPK"/>
      <sheetName val="LOS SR 417"/>
      <sheetName val="Layout_DDHVs"/>
      <sheetName val="SR 417"/>
      <sheetName val="LOS Thresholds"/>
      <sheetName val="Read Me"/>
      <sheetName val="Read Me (SR 417)"/>
      <sheetName val="C-1.4_ N. Co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3">
          <cell r="R33">
            <v>1955.8823529411764</v>
          </cell>
        </row>
      </sheetData>
      <sheetData sheetId="10">
        <row r="33">
          <cell r="R33">
            <v>1936.8932038834951</v>
          </cell>
        </row>
      </sheetData>
      <sheetData sheetId="11">
        <row r="163">
          <cell r="E163">
            <v>2</v>
          </cell>
          <cell r="F163" t="str">
            <v>Widen to 4 Lanes</v>
          </cell>
          <cell r="G163">
            <v>0</v>
          </cell>
          <cell r="H163">
            <v>4</v>
          </cell>
        </row>
        <row r="164">
          <cell r="E164">
            <v>4</v>
          </cell>
          <cell r="F164" t="str">
            <v>Widen to 6 Lanes</v>
          </cell>
          <cell r="G164">
            <v>0</v>
          </cell>
          <cell r="H164">
            <v>6</v>
          </cell>
        </row>
        <row r="165">
          <cell r="E165">
            <v>6</v>
          </cell>
          <cell r="F165" t="str">
            <v>Widen to 8 Lanes</v>
          </cell>
          <cell r="G165">
            <v>0</v>
          </cell>
          <cell r="H165">
            <v>8</v>
          </cell>
        </row>
        <row r="166">
          <cell r="E166">
            <v>8</v>
          </cell>
          <cell r="F166" t="str">
            <v>Widen to 10 Lanes</v>
          </cell>
          <cell r="G166">
            <v>0</v>
          </cell>
          <cell r="H166">
            <v>10</v>
          </cell>
        </row>
        <row r="167">
          <cell r="E167">
            <v>10</v>
          </cell>
          <cell r="F167" t="str">
            <v>Widen to 12 Lanes</v>
          </cell>
          <cell r="G167">
            <v>0</v>
          </cell>
          <cell r="H167">
            <v>12</v>
          </cell>
        </row>
        <row r="168">
          <cell r="E168">
            <v>12</v>
          </cell>
          <cell r="F168" t="str">
            <v>Widen to 14 Lanes</v>
          </cell>
          <cell r="G168">
            <v>0</v>
          </cell>
          <cell r="H168">
            <v>14</v>
          </cell>
        </row>
        <row r="169">
          <cell r="E169">
            <v>14</v>
          </cell>
          <cell r="F169" t="str">
            <v>Widen to 16 Lanes</v>
          </cell>
          <cell r="G169">
            <v>0</v>
          </cell>
          <cell r="H169">
            <v>16</v>
          </cell>
        </row>
        <row r="170">
          <cell r="E170">
            <v>16</v>
          </cell>
          <cell r="F170" t="str">
            <v>Widen to 18 Lanes</v>
          </cell>
          <cell r="G170">
            <v>0</v>
          </cell>
          <cell r="H170">
            <v>18</v>
          </cell>
        </row>
        <row r="171">
          <cell r="E171">
            <v>18</v>
          </cell>
          <cell r="F171" t="str">
            <v>Widen to 20 Lanes</v>
          </cell>
          <cell r="G171">
            <v>0</v>
          </cell>
          <cell r="H171">
            <v>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 Locations"/>
      <sheetName val="2045 AM_No Build"/>
      <sheetName val="Traffic Factors"/>
      <sheetName val="Dist. Summary"/>
      <sheetName val="2017 AM_Exist_Final"/>
      <sheetName val="2017 PM_Exist_Final"/>
      <sheetName val="2017 AM_Existing"/>
      <sheetName val="2017 PM_Existing"/>
      <sheetName val="2017 Peds_v1"/>
      <sheetName val="2017 Peds_v2"/>
      <sheetName val="AADT"/>
      <sheetName val="CFX Vols"/>
      <sheetName val="7-DayHose_Peak Hr"/>
      <sheetName val="7-Day Hose_AADT"/>
      <sheetName val="3-Day Hose_Peak Hr"/>
      <sheetName val="3-Day Hose_AADT"/>
      <sheetName val="24-Hr Hose_Peak Hr"/>
      <sheetName val="24-Hr Hose_AADT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B20"/>
      <sheetName val="B21"/>
      <sheetName val="B22"/>
      <sheetName val="B23"/>
      <sheetName val="B24"/>
      <sheetName val="B25"/>
      <sheetName val="A"/>
      <sheetName val="B"/>
      <sheetName val="C"/>
      <sheetName val="D"/>
      <sheetName val="H1"/>
      <sheetName val="H2"/>
      <sheetName val="H3"/>
      <sheetName val="H5"/>
      <sheetName val="H4"/>
      <sheetName val="H6"/>
      <sheetName val="H7"/>
      <sheetName val="H8"/>
      <sheetName val="H9"/>
      <sheetName val="H10"/>
      <sheetName val="H11"/>
      <sheetName val="H12"/>
      <sheetName val="H13"/>
      <sheetName val="H14"/>
      <sheetName val="TMC_1"/>
      <sheetName val="TMC_2"/>
      <sheetName val="TMC_3"/>
      <sheetName val="TMC_4"/>
      <sheetName val="TMC_5"/>
      <sheetName val="TMC_6"/>
      <sheetName val="TMC_7"/>
      <sheetName val="TMC_8"/>
      <sheetName val="TMC_9"/>
      <sheetName val="TMC_10"/>
      <sheetName val="TMC_11"/>
      <sheetName val="TMC_12"/>
    </sheetNames>
    <sheetDataSet>
      <sheetData sheetId="0"/>
      <sheetData sheetId="1"/>
      <sheetData sheetId="2"/>
      <sheetData sheetId="3"/>
      <sheetData sheetId="4"/>
      <sheetData sheetId="5"/>
      <sheetData sheetId="6">
        <row r="22">
          <cell r="EK22">
            <v>44.44</v>
          </cell>
          <cell r="EO22">
            <v>1208.97</v>
          </cell>
        </row>
        <row r="28">
          <cell r="DS28">
            <v>214.12</v>
          </cell>
          <cell r="DT28">
            <v>125.24</v>
          </cell>
          <cell r="DU28">
            <v>85.85</v>
          </cell>
        </row>
        <row r="30">
          <cell r="EN30">
            <v>5.05</v>
          </cell>
        </row>
        <row r="31">
          <cell r="DT31">
            <v>425.21000000000004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2">
          <cell r="L22">
            <v>8</v>
          </cell>
        </row>
        <row r="23">
          <cell r="L23">
            <v>24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>
        <row r="54">
          <cell r="B54">
            <v>139</v>
          </cell>
          <cell r="C54">
            <v>17</v>
          </cell>
          <cell r="D54">
            <v>20</v>
          </cell>
          <cell r="J54">
            <v>163</v>
          </cell>
          <cell r="K54">
            <v>1032</v>
          </cell>
          <cell r="L54">
            <v>41</v>
          </cell>
        </row>
      </sheetData>
      <sheetData sheetId="65">
        <row r="54">
          <cell r="B54">
            <v>5</v>
          </cell>
          <cell r="C54">
            <v>1</v>
          </cell>
          <cell r="D54">
            <v>0</v>
          </cell>
          <cell r="N54">
            <v>3</v>
          </cell>
          <cell r="P54">
            <v>17</v>
          </cell>
        </row>
      </sheetData>
      <sheetData sheetId="66">
        <row r="54">
          <cell r="F54">
            <v>34</v>
          </cell>
          <cell r="G54">
            <v>29</v>
          </cell>
          <cell r="H54">
            <v>29</v>
          </cell>
        </row>
      </sheetData>
      <sheetData sheetId="67"/>
      <sheetData sheetId="68">
        <row r="54">
          <cell r="C54">
            <v>4</v>
          </cell>
          <cell r="F54">
            <v>0</v>
          </cell>
          <cell r="G54">
            <v>0</v>
          </cell>
        </row>
      </sheetData>
      <sheetData sheetId="69">
        <row r="54">
          <cell r="B54">
            <v>66</v>
          </cell>
          <cell r="C54">
            <v>6</v>
          </cell>
          <cell r="D54">
            <v>9</v>
          </cell>
          <cell r="F54">
            <v>23</v>
          </cell>
          <cell r="G54">
            <v>7</v>
          </cell>
          <cell r="H54">
            <v>86</v>
          </cell>
        </row>
      </sheetData>
      <sheetData sheetId="70">
        <row r="54">
          <cell r="B54">
            <v>2</v>
          </cell>
          <cell r="C54">
            <v>1</v>
          </cell>
          <cell r="D54">
            <v>1</v>
          </cell>
          <cell r="F54">
            <v>5</v>
          </cell>
          <cell r="G54">
            <v>0</v>
          </cell>
          <cell r="H54">
            <v>17</v>
          </cell>
          <cell r="N54">
            <v>0</v>
          </cell>
          <cell r="P54">
            <v>2</v>
          </cell>
        </row>
      </sheetData>
      <sheetData sheetId="71">
        <row r="54">
          <cell r="B54">
            <v>0</v>
          </cell>
          <cell r="C54">
            <v>0</v>
          </cell>
          <cell r="D54">
            <v>0</v>
          </cell>
          <cell r="F54">
            <v>19</v>
          </cell>
          <cell r="G54">
            <v>0</v>
          </cell>
          <cell r="H54">
            <v>10</v>
          </cell>
          <cell r="J54">
            <v>11</v>
          </cell>
          <cell r="L54">
            <v>0</v>
          </cell>
          <cell r="N54">
            <v>0</v>
          </cell>
          <cell r="P54">
            <v>12</v>
          </cell>
        </row>
      </sheetData>
      <sheetData sheetId="7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  <pageSetUpPr fitToPage="1"/>
  </sheetPr>
  <dimension ref="A1:GN77"/>
  <sheetViews>
    <sheetView tabSelected="1" zoomScale="80" zoomScaleNormal="80" zoomScaleSheetLayoutView="80" workbookViewId="0">
      <pane xSplit="2" ySplit="2" topLeftCell="FH24" activePane="bottomRight" state="frozen"/>
      <selection pane="topRight" activeCell="C1" sqref="C1"/>
      <selection pane="bottomLeft" activeCell="A3" sqref="A3"/>
      <selection pane="bottomRight" activeCell="GM57" sqref="GM57"/>
    </sheetView>
  </sheetViews>
  <sheetFormatPr defaultColWidth="9.140625" defaultRowHeight="12.75" x14ac:dyDescent="0.2"/>
  <cols>
    <col min="1" max="1" width="9.140625" style="2"/>
    <col min="2" max="2" width="12.7109375" style="2" bestFit="1" customWidth="1"/>
    <col min="3" max="3" width="10.5703125" style="2" bestFit="1" customWidth="1"/>
    <col min="4" max="8" width="9.140625" style="2"/>
    <col min="9" max="13" width="9.28515625" style="2" customWidth="1"/>
    <col min="14" max="14" width="9.140625" style="2"/>
    <col min="15" max="15" width="9.28515625" style="2" customWidth="1"/>
    <col min="16" max="19" width="9.140625" style="2"/>
    <col min="20" max="20" width="5.85546875" style="2" customWidth="1"/>
    <col min="21" max="21" width="3.85546875" style="2" customWidth="1"/>
    <col min="22" max="22" width="4.5703125" style="2" customWidth="1"/>
    <col min="23" max="102" width="9.140625" style="2"/>
    <col min="103" max="103" width="9.140625" style="79"/>
    <col min="104" max="140" width="9.140625" style="2"/>
    <col min="141" max="141" width="13.5703125" style="2" customWidth="1"/>
    <col min="142" max="16384" width="9.140625" style="2"/>
  </cols>
  <sheetData>
    <row r="1" spans="1:158" ht="27.75" x14ac:dyDescent="0.4">
      <c r="A1" s="1" t="s">
        <v>29</v>
      </c>
      <c r="BD1" s="3"/>
    </row>
    <row r="2" spans="1:158" x14ac:dyDescent="0.2">
      <c r="A2" s="4"/>
      <c r="B2" s="4"/>
      <c r="BD2" s="3"/>
    </row>
    <row r="3" spans="1:158" x14ac:dyDescent="0.2">
      <c r="A3" s="2" t="s">
        <v>35</v>
      </c>
      <c r="B3" s="2">
        <v>0.98</v>
      </c>
      <c r="BD3" s="3"/>
      <c r="CA3" s="3"/>
      <c r="CR3" s="3"/>
    </row>
    <row r="4" spans="1:158" x14ac:dyDescent="0.2">
      <c r="A4" s="4"/>
      <c r="B4" s="4"/>
      <c r="BB4" s="118" t="s">
        <v>0</v>
      </c>
      <c r="BC4" s="119"/>
      <c r="BD4" s="3"/>
      <c r="CA4" s="3"/>
      <c r="CI4" s="3"/>
      <c r="CR4" s="3"/>
      <c r="DR4" s="5"/>
      <c r="DS4" s="109" t="s">
        <v>39</v>
      </c>
      <c r="DT4" s="109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W4" s="133">
        <v>1701</v>
      </c>
      <c r="EY4" s="133">
        <v>1952</v>
      </c>
    </row>
    <row r="5" spans="1:158" x14ac:dyDescent="0.2">
      <c r="A5" s="4"/>
      <c r="B5" s="4"/>
      <c r="C5" s="9" t="s">
        <v>34</v>
      </c>
      <c r="O5" s="87">
        <v>7502</v>
      </c>
      <c r="Q5" s="87">
        <v>7343</v>
      </c>
      <c r="AE5" s="3"/>
      <c r="AO5" s="3"/>
      <c r="BD5" s="3"/>
      <c r="BL5" s="4"/>
      <c r="CA5" s="3"/>
      <c r="CI5" s="3"/>
      <c r="CR5" s="3"/>
      <c r="DG5" s="110" t="s">
        <v>40</v>
      </c>
      <c r="DH5" s="110"/>
      <c r="DI5" s="110" t="s">
        <v>41</v>
      </c>
      <c r="DJ5" s="110"/>
      <c r="EW5" s="134">
        <v>452</v>
      </c>
      <c r="EY5" s="134">
        <v>522</v>
      </c>
    </row>
    <row r="6" spans="1:158" x14ac:dyDescent="0.2">
      <c r="A6" s="130" t="s">
        <v>38</v>
      </c>
      <c r="C6" s="9"/>
      <c r="O6" s="87">
        <v>1777</v>
      </c>
      <c r="Q6" s="87">
        <v>1396</v>
      </c>
      <c r="AD6" s="81">
        <v>5228</v>
      </c>
      <c r="AE6" s="93">
        <v>5187</v>
      </c>
      <c r="AN6" s="81">
        <v>13866</v>
      </c>
      <c r="AO6" s="93">
        <v>11720</v>
      </c>
      <c r="BD6" s="3"/>
      <c r="BL6" s="4"/>
      <c r="CA6" s="3"/>
      <c r="CI6" s="3"/>
      <c r="CR6" s="3"/>
      <c r="DA6" s="118" t="s">
        <v>1</v>
      </c>
      <c r="DB6" s="118"/>
      <c r="DG6" s="124">
        <v>8718</v>
      </c>
      <c r="DH6" s="125">
        <v>10259</v>
      </c>
      <c r="DI6" s="126">
        <v>2947</v>
      </c>
      <c r="DJ6" s="125">
        <v>3281</v>
      </c>
      <c r="EW6" s="134">
        <v>372</v>
      </c>
      <c r="EX6" s="141"/>
      <c r="EY6" s="134">
        <v>544</v>
      </c>
    </row>
    <row r="7" spans="1:158" x14ac:dyDescent="0.2">
      <c r="A7" s="144" t="s">
        <v>36</v>
      </c>
      <c r="B7" s="2" t="s">
        <v>33</v>
      </c>
      <c r="C7" s="9"/>
      <c r="E7" s="109" t="s">
        <v>2</v>
      </c>
      <c r="F7" s="109"/>
      <c r="G7" s="9"/>
      <c r="H7" s="9"/>
      <c r="O7" s="87">
        <v>2701</v>
      </c>
      <c r="Q7" s="87">
        <v>1003</v>
      </c>
      <c r="AC7" s="51"/>
      <c r="AD7" s="81">
        <v>1555</v>
      </c>
      <c r="AE7" s="93">
        <v>1964</v>
      </c>
      <c r="AM7" s="10"/>
      <c r="AN7" s="81">
        <v>3618</v>
      </c>
      <c r="AO7" s="93">
        <v>3964</v>
      </c>
      <c r="BD7" s="3"/>
      <c r="BJ7" s="109" t="s">
        <v>3</v>
      </c>
      <c r="BK7" s="109"/>
      <c r="BL7" s="109"/>
      <c r="CA7" s="3"/>
      <c r="CH7" s="81">
        <v>2956</v>
      </c>
      <c r="CI7" s="93">
        <v>2985</v>
      </c>
      <c r="CR7" s="3"/>
      <c r="DG7" s="142">
        <v>2327</v>
      </c>
      <c r="DH7" s="143">
        <v>3064</v>
      </c>
      <c r="DI7" s="144">
        <v>707</v>
      </c>
      <c r="DJ7" s="143">
        <v>836</v>
      </c>
      <c r="DS7" s="7"/>
      <c r="DT7" s="7"/>
      <c r="EW7" s="134">
        <v>553</v>
      </c>
      <c r="EY7" s="134">
        <v>751</v>
      </c>
    </row>
    <row r="8" spans="1:158" x14ac:dyDescent="0.2">
      <c r="A8" s="4" t="s">
        <v>27</v>
      </c>
      <c r="B8" s="2" t="s">
        <v>32</v>
      </c>
      <c r="C8" s="9">
        <v>3</v>
      </c>
      <c r="F8" s="9"/>
      <c r="O8" s="87">
        <v>2543</v>
      </c>
      <c r="Q8" s="87">
        <v>2918</v>
      </c>
      <c r="AC8" s="51"/>
      <c r="AD8" s="81">
        <v>883</v>
      </c>
      <c r="AE8" s="93">
        <v>1403</v>
      </c>
      <c r="AN8" s="81">
        <v>2524</v>
      </c>
      <c r="AO8" s="93">
        <v>2581</v>
      </c>
      <c r="BD8" s="3"/>
      <c r="BL8" s="4"/>
      <c r="CA8" s="3"/>
      <c r="CH8" s="81">
        <v>811</v>
      </c>
      <c r="CI8" s="93">
        <v>776</v>
      </c>
      <c r="DA8" s="95">
        <v>3836</v>
      </c>
      <c r="DB8" s="95">
        <v>4275</v>
      </c>
      <c r="DG8" s="142">
        <v>1888</v>
      </c>
      <c r="DH8" s="143">
        <v>2959</v>
      </c>
      <c r="DI8" s="144">
        <v>632</v>
      </c>
      <c r="DJ8" s="143">
        <v>808</v>
      </c>
      <c r="DL8" s="118" t="s">
        <v>4</v>
      </c>
      <c r="DM8" s="118"/>
      <c r="DS8" s="11">
        <f>SUM(DP19:DR19)</f>
        <v>0</v>
      </c>
      <c r="DT8" s="11">
        <f>DT19+DT28+DQ25</f>
        <v>0</v>
      </c>
      <c r="EM8" s="109" t="s">
        <v>11</v>
      </c>
      <c r="EN8" s="109"/>
      <c r="EW8" s="134">
        <v>323</v>
      </c>
      <c r="EX8" s="141"/>
      <c r="EY8" s="134">
        <v>136</v>
      </c>
    </row>
    <row r="9" spans="1:158" x14ac:dyDescent="0.2">
      <c r="A9" s="4" t="s">
        <v>37</v>
      </c>
      <c r="B9" s="2" t="s">
        <v>31</v>
      </c>
      <c r="C9" s="9"/>
      <c r="F9" s="86">
        <v>10797</v>
      </c>
      <c r="G9" s="87">
        <v>10038</v>
      </c>
      <c r="O9" s="87">
        <v>481</v>
      </c>
      <c r="Q9" s="87">
        <v>2026</v>
      </c>
      <c r="AC9" s="44"/>
      <c r="AD9" s="81">
        <v>1697</v>
      </c>
      <c r="AE9" s="93">
        <v>1504</v>
      </c>
      <c r="AN9" s="81">
        <v>4944</v>
      </c>
      <c r="AO9" s="93">
        <v>4379</v>
      </c>
      <c r="BD9" s="3"/>
      <c r="BL9" s="4"/>
      <c r="CA9" s="112" t="s">
        <v>5</v>
      </c>
      <c r="CB9" s="111"/>
      <c r="CH9" s="81">
        <v>685</v>
      </c>
      <c r="CI9" s="93">
        <v>713</v>
      </c>
      <c r="CP9" s="14" t="s">
        <v>6</v>
      </c>
      <c r="DA9" s="134">
        <v>903</v>
      </c>
      <c r="DB9" s="134">
        <v>931</v>
      </c>
      <c r="DG9" s="142">
        <v>4053</v>
      </c>
      <c r="DH9" s="143">
        <v>3942</v>
      </c>
      <c r="DI9" s="144">
        <v>1169</v>
      </c>
      <c r="DJ9" s="143">
        <v>1249</v>
      </c>
    </row>
    <row r="10" spans="1:158" x14ac:dyDescent="0.2">
      <c r="A10" s="4" t="s">
        <v>28</v>
      </c>
      <c r="B10" s="2" t="s">
        <v>30</v>
      </c>
      <c r="C10" s="9">
        <v>2.5</v>
      </c>
      <c r="F10" s="86">
        <v>3043</v>
      </c>
      <c r="G10" s="87">
        <v>2049</v>
      </c>
      <c r="I10" s="4"/>
      <c r="J10" s="4"/>
      <c r="K10" s="4"/>
      <c r="L10" s="4"/>
      <c r="M10" s="4"/>
      <c r="N10" s="4"/>
      <c r="Q10" s="8"/>
      <c r="R10" s="4"/>
      <c r="S10" s="4"/>
      <c r="T10" s="4"/>
      <c r="AC10" s="51"/>
      <c r="AD10" s="81">
        <v>1093</v>
      </c>
      <c r="AE10" s="93">
        <v>315</v>
      </c>
      <c r="AN10" s="81">
        <v>2781</v>
      </c>
      <c r="AO10" s="93">
        <v>795</v>
      </c>
      <c r="BD10" s="3"/>
      <c r="CA10" s="3"/>
      <c r="CH10" s="81">
        <v>1036</v>
      </c>
      <c r="CI10" s="93">
        <v>1024</v>
      </c>
      <c r="DA10" s="134">
        <v>922</v>
      </c>
      <c r="DB10" s="134">
        <v>987</v>
      </c>
      <c r="DG10" s="148">
        <v>450</v>
      </c>
      <c r="DH10" s="149">
        <v>293</v>
      </c>
      <c r="DI10" s="150">
        <v>439</v>
      </c>
      <c r="DJ10" s="149">
        <v>388</v>
      </c>
    </row>
    <row r="11" spans="1:158" x14ac:dyDescent="0.2">
      <c r="F11" s="86">
        <v>3003</v>
      </c>
      <c r="G11" s="87">
        <v>1850</v>
      </c>
      <c r="I11" s="4"/>
      <c r="J11" s="4"/>
      <c r="K11" s="4"/>
      <c r="L11" s="4"/>
      <c r="O11" s="109" t="s">
        <v>7</v>
      </c>
      <c r="P11" s="109"/>
      <c r="Q11" s="8"/>
      <c r="R11" s="4"/>
      <c r="S11" s="4"/>
      <c r="T11" s="4"/>
      <c r="AC11" s="51"/>
      <c r="AD11" s="7"/>
      <c r="AE11" s="8"/>
      <c r="AN11" s="7"/>
      <c r="AO11" s="8"/>
      <c r="BD11" s="3"/>
      <c r="BK11" s="87">
        <v>3999</v>
      </c>
      <c r="BL11" s="87">
        <v>4117</v>
      </c>
      <c r="CA11" s="3"/>
      <c r="CH11" s="81">
        <v>424</v>
      </c>
      <c r="CI11" s="93">
        <v>472</v>
      </c>
      <c r="DA11" s="146">
        <v>1602</v>
      </c>
      <c r="DB11" s="146">
        <v>1813</v>
      </c>
      <c r="DL11" s="7"/>
      <c r="DM11" s="7"/>
      <c r="DR11" s="51">
        <v>11444</v>
      </c>
      <c r="DT11" s="51">
        <v>10484</v>
      </c>
      <c r="EM11" s="7"/>
      <c r="EN11" s="7"/>
      <c r="EY11" s="109" t="s">
        <v>8</v>
      </c>
      <c r="EZ11" s="109"/>
      <c r="FA11" s="20"/>
    </row>
    <row r="12" spans="1:158" x14ac:dyDescent="0.2">
      <c r="F12" s="86">
        <v>3993</v>
      </c>
      <c r="G12" s="87">
        <v>3858</v>
      </c>
      <c r="I12" s="4"/>
      <c r="J12" s="4"/>
      <c r="K12" s="4"/>
      <c r="L12" s="4"/>
      <c r="M12" s="4"/>
      <c r="Q12" s="3"/>
      <c r="R12" s="4"/>
      <c r="S12" s="4"/>
      <c r="T12" s="4"/>
      <c r="AC12" s="51"/>
      <c r="AD12" s="7"/>
      <c r="AE12" s="8"/>
      <c r="AO12" s="3"/>
      <c r="BD12" s="3"/>
      <c r="BJ12" s="10"/>
      <c r="BK12" s="81">
        <v>1001</v>
      </c>
      <c r="BL12" s="93">
        <v>1228</v>
      </c>
      <c r="BM12" s="10"/>
      <c r="BZ12" s="7"/>
      <c r="CA12" s="8"/>
      <c r="CH12" s="11"/>
      <c r="CI12" s="12"/>
      <c r="CQ12" s="3"/>
      <c r="CR12" s="22"/>
      <c r="DA12" s="147">
        <v>409</v>
      </c>
      <c r="DB12" s="146">
        <v>544</v>
      </c>
      <c r="DL12" s="11">
        <f>DH19+DJ19</f>
        <v>0</v>
      </c>
      <c r="DM12" s="11">
        <f>DL18+DI24</f>
        <v>0</v>
      </c>
      <c r="DR12" s="141">
        <v>2905</v>
      </c>
      <c r="DT12" s="141">
        <v>2791</v>
      </c>
      <c r="EM12" s="11">
        <f>SUM(EK22:EM22)</f>
        <v>0</v>
      </c>
      <c r="EN12" s="11">
        <f>EO21+EO30+EL28</f>
        <v>3.92</v>
      </c>
    </row>
    <row r="13" spans="1:158" x14ac:dyDescent="0.2">
      <c r="F13" s="86">
        <v>757</v>
      </c>
      <c r="G13" s="87">
        <v>2280</v>
      </c>
      <c r="I13" s="4"/>
      <c r="J13" s="4"/>
      <c r="K13" s="4"/>
      <c r="L13" s="4"/>
      <c r="M13" s="99">
        <f>P27-O5</f>
        <v>17306</v>
      </c>
      <c r="Q13" s="3"/>
      <c r="R13" s="4"/>
      <c r="S13" s="4"/>
      <c r="T13" s="4"/>
      <c r="AC13" s="109" t="s">
        <v>9</v>
      </c>
      <c r="AD13" s="111"/>
      <c r="AE13" s="78"/>
      <c r="AL13" s="109" t="s">
        <v>10</v>
      </c>
      <c r="AM13" s="109"/>
      <c r="AN13" s="111"/>
      <c r="AO13" s="3"/>
      <c r="BC13" s="18"/>
      <c r="BD13" s="8"/>
      <c r="BK13" s="81">
        <v>742</v>
      </c>
      <c r="BL13" s="93">
        <v>1119</v>
      </c>
      <c r="CA13" s="3"/>
      <c r="CI13" s="3"/>
      <c r="CQ13" s="3"/>
      <c r="CR13" s="4"/>
      <c r="DR13" s="141">
        <v>2371</v>
      </c>
      <c r="DT13" s="141">
        <v>2584</v>
      </c>
    </row>
    <row r="14" spans="1:158" x14ac:dyDescent="0.2">
      <c r="F14" s="17"/>
      <c r="G14" s="4"/>
      <c r="I14" s="4"/>
      <c r="J14" s="4"/>
      <c r="K14" s="75"/>
      <c r="L14" s="4"/>
      <c r="M14" s="100">
        <f>P26-O6</f>
        <v>-1777</v>
      </c>
      <c r="Q14" s="3"/>
      <c r="R14" s="4"/>
      <c r="S14" s="4"/>
      <c r="T14" s="4"/>
      <c r="AC14" s="51"/>
      <c r="AD14" s="51"/>
      <c r="AE14" s="78"/>
      <c r="AO14" s="3"/>
      <c r="BC14" s="11">
        <f>BA18+BC18</f>
        <v>0</v>
      </c>
      <c r="BD14" s="12">
        <f>BE17+BB23</f>
        <v>0</v>
      </c>
      <c r="BK14" s="81">
        <v>1401</v>
      </c>
      <c r="BL14" s="93">
        <v>1330</v>
      </c>
      <c r="BZ14" s="11">
        <f>BX18+BZ18</f>
        <v>0</v>
      </c>
      <c r="CA14" s="12">
        <f>CB17+BY23</f>
        <v>0</v>
      </c>
      <c r="CI14" s="3"/>
      <c r="CP14" s="7"/>
      <c r="CQ14" s="8"/>
      <c r="CR14" s="4"/>
      <c r="DR14" s="141">
        <v>4356</v>
      </c>
      <c r="DT14" s="141">
        <v>3756</v>
      </c>
      <c r="EM14" s="95">
        <v>1562</v>
      </c>
      <c r="EN14" s="95">
        <v>1440</v>
      </c>
    </row>
    <row r="15" spans="1:158" x14ac:dyDescent="0.2">
      <c r="B15" s="2" t="s">
        <v>12</v>
      </c>
      <c r="F15" s="17"/>
      <c r="G15" s="4"/>
      <c r="I15" s="4"/>
      <c r="J15" s="4"/>
      <c r="K15" s="75"/>
      <c r="L15" s="4"/>
      <c r="M15" s="100">
        <f>P25-O7</f>
        <v>-2701</v>
      </c>
      <c r="Q15" s="3"/>
      <c r="R15" s="4"/>
      <c r="S15" s="4"/>
      <c r="T15" s="4"/>
      <c r="AE15" s="3"/>
      <c r="AO15" s="3"/>
      <c r="BD15" s="3"/>
      <c r="BK15" s="81">
        <v>855</v>
      </c>
      <c r="BL15" s="93">
        <v>441</v>
      </c>
      <c r="CA15" s="3"/>
      <c r="CI15" s="3"/>
      <c r="CP15" s="11">
        <f>CN18</f>
        <v>0</v>
      </c>
      <c r="CQ15" s="12">
        <f>CR18+CO23</f>
        <v>0</v>
      </c>
      <c r="DR15" s="141">
        <v>1813</v>
      </c>
      <c r="DT15" s="141">
        <v>1353</v>
      </c>
      <c r="EM15" s="134">
        <v>514</v>
      </c>
      <c r="EN15" s="134">
        <v>274</v>
      </c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</row>
    <row r="16" spans="1:158" x14ac:dyDescent="0.2">
      <c r="C16" s="9"/>
      <c r="F16" s="17"/>
      <c r="G16" s="4"/>
      <c r="I16" s="4"/>
      <c r="J16" s="4"/>
      <c r="K16" s="75"/>
      <c r="L16" s="4"/>
      <c r="M16" s="100">
        <f>P24-O8</f>
        <v>-2543</v>
      </c>
      <c r="N16" s="18"/>
      <c r="Q16" s="3"/>
      <c r="R16" s="4"/>
      <c r="S16" s="4"/>
      <c r="T16" s="4"/>
      <c r="AE16" s="3"/>
      <c r="AF16" s="10">
        <v>0</v>
      </c>
      <c r="AG16" s="10"/>
      <c r="AH16" s="10"/>
      <c r="AI16" s="10"/>
      <c r="AJ16" s="10"/>
      <c r="AK16" s="10"/>
      <c r="AO16" s="3"/>
      <c r="BD16" s="3"/>
      <c r="BL16" s="3"/>
      <c r="CA16" s="3"/>
      <c r="CI16" s="3"/>
      <c r="CJ16" s="10">
        <v>0</v>
      </c>
      <c r="CQ16" s="3"/>
      <c r="CR16" s="4"/>
      <c r="EM16" s="134">
        <v>420</v>
      </c>
      <c r="EN16" s="134">
        <v>263</v>
      </c>
      <c r="EY16" s="24"/>
      <c r="EZ16" s="24"/>
    </row>
    <row r="17" spans="1:185" x14ac:dyDescent="0.2">
      <c r="C17" s="90">
        <v>35035</v>
      </c>
      <c r="D17" s="25">
        <v>0</v>
      </c>
      <c r="E17" s="7">
        <v>0</v>
      </c>
      <c r="F17" s="26">
        <v>0</v>
      </c>
      <c r="G17" s="4"/>
      <c r="H17" s="7">
        <v>0</v>
      </c>
      <c r="I17" s="4"/>
      <c r="J17" s="4"/>
      <c r="K17" s="87">
        <v>41234</v>
      </c>
      <c r="L17" s="4"/>
      <c r="M17" s="101">
        <f>P23-O9</f>
        <v>-481</v>
      </c>
      <c r="N17" s="4"/>
      <c r="P17" s="88">
        <v>58541</v>
      </c>
      <c r="Q17" s="3"/>
      <c r="R17" s="4"/>
      <c r="S17" s="4"/>
      <c r="T17" s="4"/>
      <c r="Y17" s="87">
        <v>58541</v>
      </c>
      <c r="AE17" s="3"/>
      <c r="AF17" s="10">
        <v>0</v>
      </c>
      <c r="AG17" s="10"/>
      <c r="AH17" s="10"/>
      <c r="AI17" s="87">
        <v>54677</v>
      </c>
      <c r="AJ17" s="10"/>
      <c r="AK17" s="10"/>
      <c r="AO17" s="3"/>
      <c r="AP17" s="10">
        <v>0</v>
      </c>
      <c r="AS17" s="18">
        <v>42669</v>
      </c>
      <c r="BD17" s="3"/>
      <c r="BE17" s="10">
        <f>BD13-BB23</f>
        <v>0</v>
      </c>
      <c r="BG17" s="87">
        <v>39829</v>
      </c>
      <c r="BL17" s="3"/>
      <c r="BM17" s="10">
        <f>[5]TMC_5!P54 * B3+0</f>
        <v>16.66</v>
      </c>
      <c r="CA17" s="3"/>
      <c r="CB17" s="10">
        <f>CA12-BY23</f>
        <v>0</v>
      </c>
      <c r="CD17" s="87">
        <v>37451</v>
      </c>
      <c r="CI17" s="3"/>
      <c r="CJ17" s="10">
        <v>0</v>
      </c>
      <c r="CM17" s="87">
        <v>34829</v>
      </c>
      <c r="CQ17" s="3"/>
      <c r="CR17" s="4"/>
      <c r="DF17" s="95">
        <v>38567</v>
      </c>
      <c r="EM17" s="134">
        <v>579</v>
      </c>
      <c r="EN17" s="134">
        <v>545</v>
      </c>
      <c r="EY17" s="27">
        <f>SUM(EZ25:FB25)</f>
        <v>113.68</v>
      </c>
      <c r="EZ17" s="27">
        <f>FD24+FA31+FE32</f>
        <v>5.88</v>
      </c>
      <c r="FM17" s="3"/>
    </row>
    <row r="18" spans="1:185" x14ac:dyDescent="0.2">
      <c r="C18" s="90">
        <v>10799</v>
      </c>
      <c r="F18" s="17"/>
      <c r="G18" s="4"/>
      <c r="H18" s="7">
        <v>0</v>
      </c>
      <c r="I18" s="4"/>
      <c r="J18" s="4"/>
      <c r="K18" s="87">
        <v>11848</v>
      </c>
      <c r="L18" s="4"/>
      <c r="M18" s="4"/>
      <c r="N18" s="4"/>
      <c r="P18" s="88">
        <v>15665</v>
      </c>
      <c r="Q18" s="3"/>
      <c r="R18" s="4"/>
      <c r="S18" s="4"/>
      <c r="T18" s="4"/>
      <c r="W18" s="10">
        <v>0</v>
      </c>
      <c r="Y18" s="81">
        <v>15665</v>
      </c>
      <c r="AB18" s="10">
        <v>0</v>
      </c>
      <c r="AC18" s="7">
        <v>0</v>
      </c>
      <c r="AD18" s="28">
        <v>0</v>
      </c>
      <c r="AE18" s="3"/>
      <c r="AF18" s="10">
        <v>0</v>
      </c>
      <c r="AG18" s="10"/>
      <c r="AH18" s="10"/>
      <c r="AI18" s="81">
        <v>14572</v>
      </c>
      <c r="AJ18" s="10"/>
      <c r="AK18" s="10"/>
      <c r="AL18" s="10">
        <v>0</v>
      </c>
      <c r="AM18" s="7">
        <v>0</v>
      </c>
      <c r="AN18" s="28">
        <v>0</v>
      </c>
      <c r="AO18" s="3"/>
      <c r="AP18" s="10">
        <v>0</v>
      </c>
      <c r="AS18" s="7">
        <v>10957</v>
      </c>
      <c r="AZ18" s="10"/>
      <c r="BA18" s="10">
        <f>BC13</f>
        <v>0</v>
      </c>
      <c r="BB18" s="7"/>
      <c r="BC18" s="28"/>
      <c r="BD18" s="3"/>
      <c r="BE18" s="10">
        <f>AY21-BA18</f>
        <v>0</v>
      </c>
      <c r="BG18" s="81">
        <v>9898</v>
      </c>
      <c r="BI18" s="10">
        <v>0</v>
      </c>
      <c r="BJ18" s="7">
        <v>0</v>
      </c>
      <c r="BK18" s="28">
        <v>0</v>
      </c>
      <c r="BL18" s="3"/>
      <c r="BM18" s="10">
        <v>0</v>
      </c>
      <c r="BX18" s="10">
        <f>BZ12</f>
        <v>0</v>
      </c>
      <c r="BY18" s="7"/>
      <c r="BZ18" s="28"/>
      <c r="CA18" s="3"/>
      <c r="CB18" s="10">
        <f>BV21-BX18</f>
        <v>0</v>
      </c>
      <c r="CD18" s="81">
        <v>9300</v>
      </c>
      <c r="CF18" s="10">
        <f>[5]TMC_6!H54 * B3</f>
        <v>28.419999999999998</v>
      </c>
      <c r="CG18" s="7">
        <f>[5]TMC_6!G54 * B3</f>
        <v>28.419999999999998</v>
      </c>
      <c r="CH18" s="28">
        <f>[5]TMC_6!F54 * B3</f>
        <v>33.32</v>
      </c>
      <c r="CI18" s="3"/>
      <c r="CJ18" s="10">
        <v>0</v>
      </c>
      <c r="CM18" s="81">
        <v>8792</v>
      </c>
      <c r="CN18" s="10">
        <v>0</v>
      </c>
      <c r="CO18" s="7"/>
      <c r="CP18" s="28"/>
      <c r="CQ18" s="3"/>
      <c r="CR18" s="29">
        <v>0</v>
      </c>
      <c r="CY18" s="80">
        <f>CZ19+DD20</f>
        <v>0</v>
      </c>
      <c r="DF18" s="134">
        <v>9559</v>
      </c>
      <c r="DL18" s="10">
        <v>0</v>
      </c>
      <c r="DV18" s="95">
        <v>28755</v>
      </c>
      <c r="DZ18" s="2" t="s">
        <v>12</v>
      </c>
      <c r="EC18" s="2" t="s">
        <v>48</v>
      </c>
      <c r="EM18" s="134">
        <v>49</v>
      </c>
      <c r="EN18" s="134">
        <v>358</v>
      </c>
      <c r="FM18" s="3"/>
    </row>
    <row r="19" spans="1:185" x14ac:dyDescent="0.2">
      <c r="C19" s="90">
        <v>6062</v>
      </c>
      <c r="F19" s="17"/>
      <c r="G19" s="4"/>
      <c r="H19" s="7">
        <v>0</v>
      </c>
      <c r="I19" s="4"/>
      <c r="J19" s="13"/>
      <c r="K19" s="87">
        <v>7185</v>
      </c>
      <c r="L19" s="4"/>
      <c r="M19" s="4"/>
      <c r="N19" s="4"/>
      <c r="P19" s="88">
        <v>10590</v>
      </c>
      <c r="Q19" s="3"/>
      <c r="R19" s="4"/>
      <c r="S19" s="4"/>
      <c r="T19" s="4"/>
      <c r="Y19" s="81">
        <v>10590</v>
      </c>
      <c r="AE19" s="3"/>
      <c r="AI19" s="81">
        <v>9935</v>
      </c>
      <c r="AO19" s="3"/>
      <c r="AP19" s="10">
        <v>0</v>
      </c>
      <c r="AS19" s="7">
        <v>8257</v>
      </c>
      <c r="AW19" s="10">
        <f>AR21-AV25</f>
        <v>0</v>
      </c>
      <c r="BD19" s="3"/>
      <c r="BG19" s="81">
        <v>7800</v>
      </c>
      <c r="BL19" s="3"/>
      <c r="BM19" s="10">
        <f>[5]TMC_5!N54 * B3</f>
        <v>2.94</v>
      </c>
      <c r="BT19" s="10">
        <v>0</v>
      </c>
      <c r="CA19" s="3"/>
      <c r="CD19" s="81">
        <v>7504</v>
      </c>
      <c r="CI19" s="3"/>
      <c r="CM19" s="81">
        <v>7324</v>
      </c>
      <c r="CQ19" s="3"/>
      <c r="CR19" s="29">
        <v>0</v>
      </c>
      <c r="CW19" s="10">
        <f>CS21-CV25</f>
        <v>0</v>
      </c>
      <c r="CY19" s="80">
        <f>CY18-CY21</f>
        <v>0</v>
      </c>
      <c r="CZ19" s="10">
        <f>DA11</f>
        <v>1602</v>
      </c>
      <c r="DD19" s="10">
        <f>DB11-DA23</f>
        <v>1813</v>
      </c>
      <c r="DF19" s="146">
        <v>8189</v>
      </c>
      <c r="DG19" s="10"/>
      <c r="DH19" s="10">
        <v>0</v>
      </c>
      <c r="DJ19" s="28">
        <v>0</v>
      </c>
      <c r="DL19" s="10">
        <v>0</v>
      </c>
      <c r="DO19" s="95">
        <v>28845</v>
      </c>
      <c r="DP19" s="25">
        <v>0</v>
      </c>
      <c r="DQ19" s="7">
        <v>0</v>
      </c>
      <c r="DR19" s="28">
        <v>0</v>
      </c>
      <c r="DT19" s="30">
        <v>0</v>
      </c>
      <c r="DU19" s="30"/>
      <c r="DV19" s="140">
        <v>6652</v>
      </c>
      <c r="DW19" s="30"/>
      <c r="DX19" s="30"/>
      <c r="DY19" s="30"/>
      <c r="DZ19" s="30"/>
      <c r="EA19" s="30"/>
      <c r="EB19" s="30"/>
      <c r="EC19" s="30" t="s">
        <v>49</v>
      </c>
      <c r="ED19" s="30"/>
      <c r="EE19" s="30"/>
      <c r="EF19" s="30"/>
      <c r="EG19" s="30"/>
      <c r="EH19" s="30"/>
      <c r="EI19" s="30"/>
      <c r="EJ19" s="30"/>
      <c r="FM19" s="3"/>
      <c r="FW19" s="110" t="s">
        <v>45</v>
      </c>
      <c r="FX19" s="110"/>
    </row>
    <row r="20" spans="1:185" x14ac:dyDescent="0.2">
      <c r="C20" s="90">
        <v>13766</v>
      </c>
      <c r="F20" s="17"/>
      <c r="G20" s="4"/>
      <c r="I20" s="4"/>
      <c r="J20" s="13"/>
      <c r="K20" s="87">
        <v>15770</v>
      </c>
      <c r="L20" s="4"/>
      <c r="M20" s="4"/>
      <c r="N20" s="4"/>
      <c r="O20" s="28">
        <f>Q21-J21</f>
        <v>0</v>
      </c>
      <c r="P20" s="88">
        <v>22954</v>
      </c>
      <c r="Q20" s="19"/>
      <c r="R20" s="29">
        <f>W18+U26</f>
        <v>0</v>
      </c>
      <c r="S20" s="4"/>
      <c r="T20" s="4"/>
      <c r="X20" s="9"/>
      <c r="Y20" s="81">
        <v>22954</v>
      </c>
      <c r="AA20" s="7">
        <f>AA21-X21</f>
        <v>0</v>
      </c>
      <c r="AE20" s="3"/>
      <c r="AH20" s="7">
        <f>AH21-AK21</f>
        <v>-136.22</v>
      </c>
      <c r="AI20" s="81">
        <v>21635</v>
      </c>
      <c r="AK20" s="7"/>
      <c r="AO20" s="3"/>
      <c r="AS20" s="7">
        <v>17092</v>
      </c>
      <c r="AW20" s="10">
        <v>0</v>
      </c>
      <c r="AY20" s="7"/>
      <c r="AZ20" s="10">
        <f>BA18+BE18</f>
        <v>0</v>
      </c>
      <c r="BD20" s="3"/>
      <c r="BG20" s="81">
        <v>16110</v>
      </c>
      <c r="BH20" s="31">
        <f>BH21-BF21</f>
        <v>4.9000000000000004</v>
      </c>
      <c r="BL20" s="3"/>
      <c r="BP20" s="10">
        <f>BT19</f>
        <v>0</v>
      </c>
      <c r="BT20" s="10">
        <f>BR29-BQ25</f>
        <v>0</v>
      </c>
      <c r="BW20" s="10">
        <f>BX18+CB18</f>
        <v>0</v>
      </c>
      <c r="CA20" s="3"/>
      <c r="CD20" s="81">
        <v>15197</v>
      </c>
      <c r="CE20" s="7">
        <f>CE21-CC21</f>
        <v>28.419999999999998</v>
      </c>
      <c r="CI20" s="3"/>
      <c r="CL20" s="9"/>
      <c r="CM20" s="81">
        <v>14466</v>
      </c>
      <c r="CN20" s="9"/>
      <c r="CQ20" s="3"/>
      <c r="CR20" s="4"/>
      <c r="CT20" s="10">
        <f>CW19+CV25</f>
        <v>0</v>
      </c>
      <c r="CW20" s="10">
        <f>CU29-CT25</f>
        <v>0</v>
      </c>
      <c r="CY20" s="81"/>
      <c r="DD20" s="10">
        <f>CY21-CZ19</f>
        <v>-1602</v>
      </c>
      <c r="DF20" s="134">
        <v>16082</v>
      </c>
      <c r="DO20" s="134">
        <v>6797</v>
      </c>
      <c r="DT20" s="10">
        <v>0</v>
      </c>
      <c r="DU20" s="10"/>
      <c r="DV20" s="146">
        <v>6443</v>
      </c>
      <c r="DW20" s="10"/>
      <c r="DX20" s="10"/>
      <c r="DY20" s="10"/>
      <c r="DZ20" s="10"/>
      <c r="EA20" s="10"/>
      <c r="EB20" s="10"/>
      <c r="EC20" s="132">
        <v>27735</v>
      </c>
      <c r="ED20" s="10"/>
      <c r="EE20" s="10"/>
      <c r="EF20" s="10"/>
      <c r="EG20" s="10"/>
      <c r="EH20" s="10"/>
      <c r="EI20" s="10"/>
      <c r="EJ20" s="10"/>
      <c r="FM20" s="3"/>
      <c r="FW20" s="103">
        <v>0</v>
      </c>
      <c r="FX20" s="104">
        <v>0</v>
      </c>
    </row>
    <row r="21" spans="1:185" ht="13.5" thickBot="1" x14ac:dyDescent="0.25">
      <c r="C21" s="89">
        <v>4409</v>
      </c>
      <c r="D21" s="33"/>
      <c r="E21" s="113" t="s">
        <v>13</v>
      </c>
      <c r="F21" s="114"/>
      <c r="G21" s="13"/>
      <c r="H21" s="34"/>
      <c r="I21" s="33"/>
      <c r="J21" s="32"/>
      <c r="K21" s="87">
        <v>6432</v>
      </c>
      <c r="L21" s="33"/>
      <c r="M21" s="33"/>
      <c r="N21" s="33"/>
      <c r="O21" s="33"/>
      <c r="P21" s="88">
        <v>9331</v>
      </c>
      <c r="Q21" s="36">
        <f>W18+U26</f>
        <v>0</v>
      </c>
      <c r="R21" s="35">
        <f>R20-Q21</f>
        <v>0</v>
      </c>
      <c r="S21" s="33"/>
      <c r="T21" s="33"/>
      <c r="U21" s="33"/>
      <c r="V21" s="33"/>
      <c r="W21" s="33"/>
      <c r="X21" s="32">
        <f>W18</f>
        <v>0</v>
      </c>
      <c r="Y21" s="92">
        <v>9331</v>
      </c>
      <c r="Z21" s="35"/>
      <c r="AA21" s="32">
        <f>AB18+AF17+AE25</f>
        <v>0</v>
      </c>
      <c r="AB21" s="33"/>
      <c r="AC21" s="33"/>
      <c r="AD21" s="33"/>
      <c r="AE21" s="37"/>
      <c r="AF21" s="33"/>
      <c r="AG21" s="33"/>
      <c r="AH21" s="32">
        <f>AF16+AF17+AF18</f>
        <v>0</v>
      </c>
      <c r="AI21" s="92">
        <v>8536</v>
      </c>
      <c r="AJ21" s="38"/>
      <c r="AK21" s="32">
        <f>AL18+AP18+AO25</f>
        <v>136.22</v>
      </c>
      <c r="AL21" s="33"/>
      <c r="AM21" s="33"/>
      <c r="AN21" s="33"/>
      <c r="AO21" s="37"/>
      <c r="AP21" s="33"/>
      <c r="AQ21" s="33"/>
      <c r="AR21" s="32">
        <f>AP18+AP17+AP19</f>
        <v>0</v>
      </c>
      <c r="AS21" s="76">
        <v>6362</v>
      </c>
      <c r="AT21" s="33"/>
      <c r="AU21" s="33"/>
      <c r="AV21" s="33"/>
      <c r="AW21" s="33"/>
      <c r="AX21" s="33"/>
      <c r="AY21" s="32">
        <f>AW19+AW18+AW20</f>
        <v>0</v>
      </c>
      <c r="AZ21" s="35">
        <f>AY21-AZ20</f>
        <v>0</v>
      </c>
      <c r="BA21" s="33"/>
      <c r="BB21" s="33"/>
      <c r="BC21" s="33"/>
      <c r="BD21" s="37"/>
      <c r="BE21" s="33"/>
      <c r="BF21" s="32">
        <f>BE18+BE17</f>
        <v>0</v>
      </c>
      <c r="BG21" s="92">
        <v>6020</v>
      </c>
      <c r="BH21" s="39">
        <f>BI18+BM18+BL26</f>
        <v>4.9000000000000004</v>
      </c>
      <c r="BI21" s="33"/>
      <c r="BJ21" s="33"/>
      <c r="BK21" s="33"/>
      <c r="BL21" s="37"/>
      <c r="BM21" s="33"/>
      <c r="BN21" s="33"/>
      <c r="BO21" s="38">
        <f>BM19+BM18+BM17</f>
        <v>19.600000000000001</v>
      </c>
      <c r="BP21" s="35">
        <f>BP20-BO21</f>
        <v>-19.600000000000001</v>
      </c>
      <c r="BQ21" s="33"/>
      <c r="BR21" s="33"/>
      <c r="BS21" s="33"/>
      <c r="BT21" s="33"/>
      <c r="BU21" s="33"/>
      <c r="BV21" s="38">
        <f>BT20+BT19+BT18</f>
        <v>0</v>
      </c>
      <c r="BW21" s="35">
        <f>BW20-BV21</f>
        <v>0</v>
      </c>
      <c r="BX21" s="33"/>
      <c r="BY21" s="33"/>
      <c r="BZ21" s="33"/>
      <c r="CA21" s="37"/>
      <c r="CB21" s="33"/>
      <c r="CC21" s="38">
        <f>CB18+CB17</f>
        <v>0</v>
      </c>
      <c r="CD21" s="92">
        <v>5450</v>
      </c>
      <c r="CE21" s="32">
        <f>CF18+CJ17+CI25</f>
        <v>28.419999999999998</v>
      </c>
      <c r="CF21" s="33"/>
      <c r="CG21" s="33"/>
      <c r="CH21" s="33"/>
      <c r="CI21" s="37"/>
      <c r="CJ21" s="33"/>
      <c r="CK21" s="33"/>
      <c r="CL21" s="32">
        <f>SUM(CJ16:CJ18)</f>
        <v>0</v>
      </c>
      <c r="CM21" s="92">
        <v>4247</v>
      </c>
      <c r="CN21" s="32"/>
      <c r="CO21" s="38"/>
      <c r="CP21" s="38"/>
      <c r="CQ21" s="40"/>
      <c r="CR21" s="38"/>
      <c r="CS21" s="32">
        <f>SUM(CR18:CR20)</f>
        <v>0</v>
      </c>
      <c r="CT21" s="41">
        <f>CT20-CS21</f>
        <v>0</v>
      </c>
      <c r="CU21" s="33"/>
      <c r="CV21" s="33"/>
      <c r="CW21" s="33"/>
      <c r="CX21" s="33"/>
      <c r="CY21" s="82">
        <f>SUM(CW18:CW20)</f>
        <v>0</v>
      </c>
      <c r="CZ21" s="16"/>
      <c r="DA21" s="16"/>
      <c r="DB21" s="16"/>
      <c r="DC21" s="16"/>
      <c r="DD21" s="10">
        <f>DB29-DA25</f>
        <v>0</v>
      </c>
      <c r="DE21" s="16"/>
      <c r="DF21" s="146">
        <v>4737</v>
      </c>
      <c r="DG21" s="42">
        <f>DG22-DF22</f>
        <v>-211</v>
      </c>
      <c r="DH21" s="16"/>
      <c r="DI21" s="4"/>
      <c r="DJ21" s="4"/>
      <c r="DK21" s="4"/>
      <c r="DL21" s="4"/>
      <c r="DM21" s="4"/>
      <c r="DN21" s="10">
        <f>DP19+DT20+DS28</f>
        <v>0</v>
      </c>
      <c r="DO21" s="134">
        <v>6243</v>
      </c>
      <c r="DT21" s="10">
        <v>0</v>
      </c>
      <c r="DU21" s="10"/>
      <c r="DV21" s="146">
        <v>11928</v>
      </c>
      <c r="DW21" s="10"/>
      <c r="DX21" s="10"/>
      <c r="DY21" s="10"/>
      <c r="DZ21" s="10"/>
      <c r="EA21" s="10"/>
      <c r="EB21" s="10"/>
      <c r="EC21" s="138">
        <v>6374</v>
      </c>
      <c r="ED21" s="10"/>
      <c r="EF21" s="10"/>
      <c r="EG21" s="10"/>
      <c r="EH21" s="10"/>
      <c r="EI21" s="10"/>
      <c r="EJ21" s="10"/>
      <c r="EO21" s="10">
        <v>0</v>
      </c>
      <c r="FM21" s="3"/>
      <c r="FW21" s="105">
        <v>0</v>
      </c>
      <c r="FX21" s="106">
        <v>0</v>
      </c>
    </row>
    <row r="22" spans="1:185" x14ac:dyDescent="0.2">
      <c r="C22" s="90">
        <v>2192</v>
      </c>
      <c r="F22" s="17"/>
      <c r="G22" s="43"/>
      <c r="I22" s="4"/>
      <c r="J22" s="16"/>
      <c r="K22" s="91">
        <v>2706</v>
      </c>
      <c r="L22" s="4"/>
      <c r="M22" s="4"/>
      <c r="N22" s="4"/>
      <c r="P22" s="10">
        <f>J22-N24</f>
        <v>0</v>
      </c>
      <c r="Q22" s="12">
        <f>R24</f>
        <v>0</v>
      </c>
      <c r="R22" s="4"/>
      <c r="S22" s="4"/>
      <c r="T22" s="4"/>
      <c r="X22" s="11">
        <f>V26+R24</f>
        <v>0</v>
      </c>
      <c r="Y22" s="81">
        <v>3659</v>
      </c>
      <c r="AA22" s="11">
        <f>AC23+AC24+AC25</f>
        <v>0</v>
      </c>
      <c r="AE22" s="3"/>
      <c r="AH22" s="11">
        <f>AG25+AC24+AD18</f>
        <v>0</v>
      </c>
      <c r="AI22" s="81">
        <v>3642</v>
      </c>
      <c r="AJ22" s="44"/>
      <c r="AK22" s="11">
        <f>AM23+AM24+AM25</f>
        <v>1211.28</v>
      </c>
      <c r="AO22" s="3"/>
      <c r="AR22" s="11">
        <f>AQ25+AM24+AN18</f>
        <v>1030.96</v>
      </c>
      <c r="AS22" s="7">
        <v>3522</v>
      </c>
      <c r="AV22" s="45"/>
      <c r="AY22" s="11">
        <f>AX25+AT24+AU18</f>
        <v>0</v>
      </c>
      <c r="AZ22" s="10">
        <f>AZ23-AY22</f>
        <v>0</v>
      </c>
      <c r="BF22" s="11">
        <f>BB24+BC18</f>
        <v>0</v>
      </c>
      <c r="BG22" s="81">
        <v>3345</v>
      </c>
      <c r="BH22" s="46">
        <f>BJ23+BJ24+BJ25</f>
        <v>0</v>
      </c>
      <c r="BL22" s="45"/>
      <c r="BO22" s="44">
        <f>BN26+BJ24+BK18</f>
        <v>0</v>
      </c>
      <c r="BP22" s="10">
        <f>BP23-BO22</f>
        <v>0</v>
      </c>
      <c r="BS22" s="45"/>
      <c r="BV22" s="44">
        <f>BU25+BQ24+BR18</f>
        <v>0</v>
      </c>
      <c r="BW22" s="10">
        <f>BW23-BV22</f>
        <v>0</v>
      </c>
      <c r="CC22" s="44">
        <f>BY24+BZ18</f>
        <v>0</v>
      </c>
      <c r="CD22" s="81">
        <v>3136</v>
      </c>
      <c r="CE22" s="11">
        <f>SUM(CG23:CG25)</f>
        <v>0</v>
      </c>
      <c r="CI22" s="3"/>
      <c r="CL22" s="11">
        <f>CK25+CG24+CH18</f>
        <v>33.32</v>
      </c>
      <c r="CM22" s="81">
        <v>2856</v>
      </c>
      <c r="CN22" s="11"/>
      <c r="CO22" s="44"/>
      <c r="CP22" s="44"/>
      <c r="CQ22" s="44"/>
      <c r="CR22" s="44"/>
      <c r="CS22" s="11">
        <f>CO24+CP18</f>
        <v>0</v>
      </c>
      <c r="CT22" s="47">
        <f>CT23-CS22</f>
        <v>0</v>
      </c>
      <c r="CV22" s="45"/>
      <c r="CY22" s="82">
        <f>CX25+CT24</f>
        <v>0</v>
      </c>
      <c r="CZ22" s="16"/>
      <c r="DA22" s="16"/>
      <c r="DB22" s="16"/>
      <c r="DC22" s="16"/>
      <c r="DD22" s="16"/>
      <c r="DE22" s="16"/>
      <c r="DF22" s="16">
        <f>SUM(DD19:DD21)</f>
        <v>211</v>
      </c>
      <c r="DG22" s="48">
        <f>DH19+DL19</f>
        <v>0</v>
      </c>
      <c r="DH22" s="16"/>
      <c r="DN22" s="7">
        <f>DN21-DN23</f>
        <v>0</v>
      </c>
      <c r="DO22" s="134">
        <v>11745</v>
      </c>
      <c r="DV22" s="146">
        <v>3731</v>
      </c>
      <c r="EB22" s="7"/>
      <c r="EC22" s="139">
        <v>6190</v>
      </c>
      <c r="EK22" s="10">
        <f>EJ24*'[5]2017 AM_Existing'!EK22/('[5]2017 AM_Existing'!EK22+'[5]2017 AM_Existing'!EN30+'[5]2017 AM_Existing'!EO22)</f>
        <v>0</v>
      </c>
      <c r="EL22" s="7">
        <f>[5]TMC_8!G54 * B3</f>
        <v>0</v>
      </c>
      <c r="EM22" s="28">
        <f>[5]TMC_8!F54 * B3</f>
        <v>0</v>
      </c>
      <c r="EO22" s="10">
        <v>0</v>
      </c>
      <c r="FH22" s="20"/>
      <c r="FL22" s="11">
        <f>SUM(FJ28:FL28)</f>
        <v>21.560000000000002</v>
      </c>
      <c r="FM22" s="12">
        <f>FN32+FN42+FK38</f>
        <v>2.94</v>
      </c>
      <c r="FW22" s="105">
        <v>0</v>
      </c>
      <c r="FX22" s="106">
        <v>0</v>
      </c>
    </row>
    <row r="23" spans="1:185" x14ac:dyDescent="0.2">
      <c r="C23" s="90">
        <v>12920</v>
      </c>
      <c r="F23" s="17"/>
      <c r="G23" s="4"/>
      <c r="I23" s="4"/>
      <c r="J23" s="18"/>
      <c r="K23" s="87">
        <v>14731</v>
      </c>
      <c r="L23" s="4"/>
      <c r="M23" s="4"/>
      <c r="N23" s="4"/>
      <c r="P23" s="96"/>
      <c r="Q23" s="84"/>
      <c r="R23" s="4"/>
      <c r="S23" s="4"/>
      <c r="T23" s="4"/>
      <c r="X23" s="9"/>
      <c r="Y23" s="81">
        <v>22025</v>
      </c>
      <c r="AA23" s="7">
        <f>AA22-X22</f>
        <v>0</v>
      </c>
      <c r="AC23" s="10">
        <v>0</v>
      </c>
      <c r="AE23" s="3"/>
      <c r="AH23" s="7">
        <f>AH22-AK22</f>
        <v>-1211.28</v>
      </c>
      <c r="AI23" s="81">
        <v>20898</v>
      </c>
      <c r="AK23" s="7"/>
      <c r="AM23" s="10">
        <f>[5]TMC_4!J54 * B3</f>
        <v>159.74</v>
      </c>
      <c r="AO23" s="3"/>
      <c r="AS23" s="7">
        <v>17301</v>
      </c>
      <c r="AV23" s="3"/>
      <c r="AY23" s="7"/>
      <c r="AZ23" s="10">
        <f>SUM(BB23:BB24)</f>
        <v>0</v>
      </c>
      <c r="BB23" s="10">
        <v>0</v>
      </c>
      <c r="BG23" s="81">
        <v>16348</v>
      </c>
      <c r="BH23" s="31">
        <f>BH22-BF22</f>
        <v>0</v>
      </c>
      <c r="BJ23" s="10">
        <v>0</v>
      </c>
      <c r="BL23" s="3"/>
      <c r="BP23" s="10">
        <f>SUM(BQ24:BQ25)</f>
        <v>0</v>
      </c>
      <c r="BS23" s="3"/>
      <c r="BW23" s="10">
        <f>SUM(BY23:BY24)</f>
        <v>0</v>
      </c>
      <c r="BY23" s="10">
        <v>0</v>
      </c>
      <c r="CD23" s="81">
        <v>15496</v>
      </c>
      <c r="CE23" s="7">
        <f>CE22-CC22</f>
        <v>0</v>
      </c>
      <c r="CG23" s="10">
        <v>0</v>
      </c>
      <c r="CI23" s="3"/>
      <c r="CL23" s="9"/>
      <c r="CM23" s="81">
        <v>15071</v>
      </c>
      <c r="CN23" s="9"/>
      <c r="CO23" s="10">
        <v>0</v>
      </c>
      <c r="CS23" s="9"/>
      <c r="CT23" s="10">
        <v>0</v>
      </c>
      <c r="CV23" s="3"/>
      <c r="CY23" s="81"/>
      <c r="DA23" s="10">
        <v>0</v>
      </c>
      <c r="DF23" s="16">
        <f>DE25+DA24</f>
        <v>0</v>
      </c>
      <c r="DG23" s="49">
        <f>DI24+DI25</f>
        <v>0</v>
      </c>
      <c r="DN23" s="16">
        <f>DP19+DT20+DS28</f>
        <v>0</v>
      </c>
      <c r="DO23" s="134">
        <v>4060</v>
      </c>
      <c r="DV23" s="11">
        <f>SUM(DT19:DT21)</f>
        <v>0</v>
      </c>
      <c r="DW23" s="44"/>
      <c r="DX23" s="44"/>
      <c r="DY23" s="44"/>
      <c r="DZ23" s="44"/>
      <c r="EB23" s="11"/>
      <c r="EC23" s="139">
        <v>11439</v>
      </c>
      <c r="ED23" s="10">
        <f>EH23+EG30</f>
        <v>0</v>
      </c>
      <c r="EF23" s="10"/>
      <c r="EG23" s="10"/>
      <c r="EH23" s="7">
        <v>0</v>
      </c>
      <c r="EI23" s="10"/>
      <c r="EJ23" s="10"/>
      <c r="EO23" s="10">
        <v>0</v>
      </c>
      <c r="FE23" s="28"/>
      <c r="FL23" s="9"/>
      <c r="FM23" s="83"/>
      <c r="FW23" s="105">
        <v>0</v>
      </c>
      <c r="FX23" s="106">
        <v>0</v>
      </c>
    </row>
    <row r="24" spans="1:185" x14ac:dyDescent="0.2">
      <c r="C24" s="90">
        <v>6931</v>
      </c>
      <c r="E24" s="24"/>
      <c r="F24" s="17"/>
      <c r="G24" s="4"/>
      <c r="I24" s="4"/>
      <c r="J24" s="13"/>
      <c r="K24" s="87">
        <v>8789</v>
      </c>
      <c r="L24" s="4"/>
      <c r="M24" s="4"/>
      <c r="N24" s="29">
        <f>J22-Q22</f>
        <v>0</v>
      </c>
      <c r="P24" s="97"/>
      <c r="Q24" s="29">
        <f>P22-Q22</f>
        <v>0</v>
      </c>
      <c r="R24" s="29">
        <v>0</v>
      </c>
      <c r="T24" s="4"/>
      <c r="Y24" s="81">
        <v>15096</v>
      </c>
      <c r="AC24" s="10">
        <v>0</v>
      </c>
      <c r="AE24" s="3"/>
      <c r="AI24" s="81">
        <v>13921</v>
      </c>
      <c r="AM24" s="10">
        <f>[5]TMC_4!K54 * B3+0</f>
        <v>1011.36</v>
      </c>
      <c r="AO24" s="3"/>
      <c r="AS24" s="7">
        <v>12286</v>
      </c>
      <c r="AT24" s="10">
        <v>0</v>
      </c>
      <c r="AV24" s="3"/>
      <c r="BB24" s="10">
        <v>0</v>
      </c>
      <c r="BG24" s="81">
        <v>11698</v>
      </c>
      <c r="BJ24" s="10">
        <v>0</v>
      </c>
      <c r="BL24" s="3"/>
      <c r="BQ24" s="10">
        <v>0</v>
      </c>
      <c r="BS24" s="3"/>
      <c r="BY24" s="10">
        <v>0</v>
      </c>
      <c r="CD24" s="81">
        <v>11052</v>
      </c>
      <c r="CG24" s="10">
        <v>0</v>
      </c>
      <c r="CI24" s="3"/>
      <c r="CM24" s="81">
        <v>10936</v>
      </c>
      <c r="CO24" s="10">
        <v>0</v>
      </c>
      <c r="CT24" s="10">
        <v>0</v>
      </c>
      <c r="CV24" s="3"/>
      <c r="CY24" s="80">
        <f>CY25-CY22</f>
        <v>0</v>
      </c>
      <c r="DA24" s="10">
        <v>0</v>
      </c>
      <c r="DF24" s="146">
        <v>3210</v>
      </c>
      <c r="DG24" s="25">
        <f>DG23-DF23</f>
        <v>0</v>
      </c>
      <c r="DI24" s="10">
        <v>0</v>
      </c>
      <c r="DN24" s="85"/>
      <c r="DV24" s="85"/>
      <c r="DW24" s="51"/>
      <c r="DX24" s="11">
        <f>EB24</f>
        <v>0</v>
      </c>
      <c r="DY24" s="51"/>
      <c r="DZ24" s="51"/>
      <c r="EA24" s="4"/>
      <c r="EB24" s="11">
        <v>0</v>
      </c>
      <c r="EC24" s="154">
        <v>3731</v>
      </c>
      <c r="ED24" s="7">
        <f>ED23-ED25</f>
        <v>0</v>
      </c>
      <c r="EF24" s="44"/>
      <c r="EG24" s="44"/>
      <c r="EH24" s="7">
        <v>0</v>
      </c>
      <c r="EI24" s="44">
        <f>SUM(EH23:EH24)</f>
        <v>0</v>
      </c>
      <c r="EJ24" s="7"/>
      <c r="FD24" s="28">
        <v>0</v>
      </c>
      <c r="FE24" s="28"/>
      <c r="FM24" s="3"/>
      <c r="FW24" s="107">
        <v>0</v>
      </c>
      <c r="FX24" s="108">
        <v>0</v>
      </c>
    </row>
    <row r="25" spans="1:185" x14ac:dyDescent="0.2">
      <c r="C25" s="90">
        <v>10896</v>
      </c>
      <c r="E25" s="24"/>
      <c r="F25" s="17"/>
      <c r="G25" s="42">
        <v>0</v>
      </c>
      <c r="H25" s="7">
        <v>0</v>
      </c>
      <c r="I25" s="52">
        <v>0</v>
      </c>
      <c r="J25" s="52"/>
      <c r="K25" s="87">
        <v>13316</v>
      </c>
      <c r="L25" s="52"/>
      <c r="M25" s="52"/>
      <c r="N25" s="18"/>
      <c r="P25" s="97"/>
      <c r="Q25" s="4"/>
      <c r="R25" s="4"/>
      <c r="S25" s="4"/>
      <c r="T25" s="4"/>
      <c r="Y25" s="81">
        <v>18779</v>
      </c>
      <c r="AC25" s="10">
        <v>0</v>
      </c>
      <c r="AE25" s="10">
        <v>0</v>
      </c>
      <c r="AF25" s="7">
        <v>0</v>
      </c>
      <c r="AG25" s="28">
        <v>0</v>
      </c>
      <c r="AH25" s="28"/>
      <c r="AI25" s="81">
        <v>17276</v>
      </c>
      <c r="AJ25" s="28"/>
      <c r="AK25" s="28"/>
      <c r="AM25" s="10">
        <f>[5]TMC_4!L54 * B3</f>
        <v>40.18</v>
      </c>
      <c r="AO25" s="50">
        <f>[5]TMC_4!B54 * B3</f>
        <v>136.22</v>
      </c>
      <c r="AP25" s="7">
        <f>[5]TMC_4!C54 * B3</f>
        <v>16.66</v>
      </c>
      <c r="AQ25" s="28">
        <f>[5]TMC_4!D54 * B3</f>
        <v>19.600000000000001</v>
      </c>
      <c r="AR25" s="28"/>
      <c r="AS25" s="7">
        <v>13709</v>
      </c>
      <c r="AT25" s="10">
        <v>0</v>
      </c>
      <c r="AU25" s="28"/>
      <c r="AV25" s="50">
        <v>0</v>
      </c>
      <c r="AW25" s="7"/>
      <c r="AX25" s="28">
        <v>0</v>
      </c>
      <c r="AY25" s="28"/>
      <c r="AZ25" s="28"/>
      <c r="BA25" s="28"/>
      <c r="BB25" s="28"/>
      <c r="BC25" s="28"/>
      <c r="BD25" s="28"/>
      <c r="BE25" s="28"/>
      <c r="BF25" s="28"/>
      <c r="BG25" s="81">
        <v>12726</v>
      </c>
      <c r="BJ25" s="10">
        <v>0</v>
      </c>
      <c r="BL25" s="3"/>
      <c r="BQ25" s="10">
        <v>0</v>
      </c>
      <c r="BR25" s="28"/>
      <c r="BS25" s="50"/>
      <c r="BT25" s="7"/>
      <c r="BU25" s="28">
        <f>BS29</f>
        <v>0</v>
      </c>
      <c r="BV25" s="28"/>
      <c r="BW25" s="28"/>
      <c r="BX25" s="28"/>
      <c r="BY25" s="28"/>
      <c r="BZ25" s="28"/>
      <c r="CA25" s="28"/>
      <c r="CB25" s="28"/>
      <c r="CD25" s="81">
        <v>11963</v>
      </c>
      <c r="CG25" s="10">
        <v>0</v>
      </c>
      <c r="CI25" s="50">
        <v>0</v>
      </c>
      <c r="CJ25" s="7">
        <v>0</v>
      </c>
      <c r="CK25" s="28">
        <v>0</v>
      </c>
      <c r="CM25" s="81">
        <v>10922</v>
      </c>
      <c r="CT25" s="10">
        <v>0</v>
      </c>
      <c r="CU25" s="28"/>
      <c r="CV25" s="50">
        <v>0</v>
      </c>
      <c r="CW25" s="7"/>
      <c r="CX25" s="28">
        <v>0</v>
      </c>
      <c r="CY25" s="80">
        <f>SUM(DA23:DA25)</f>
        <v>0</v>
      </c>
      <c r="DA25" s="10">
        <v>0</v>
      </c>
      <c r="DE25" s="28">
        <f>DD29</f>
        <v>0</v>
      </c>
      <c r="DF25" s="134">
        <v>16477</v>
      </c>
      <c r="DI25" s="10">
        <v>0</v>
      </c>
      <c r="DN25" s="11">
        <f>SUM(DQ25:DQ27)</f>
        <v>0</v>
      </c>
      <c r="DO25" s="134">
        <v>2528</v>
      </c>
      <c r="DQ25" s="10">
        <v>0</v>
      </c>
      <c r="DV25" s="11">
        <f>DU28+DQ26+DR19</f>
        <v>0</v>
      </c>
      <c r="DW25" s="44"/>
      <c r="DY25" s="44"/>
      <c r="DZ25" s="44"/>
      <c r="EA25" s="4"/>
      <c r="EB25" s="11"/>
      <c r="EC25" s="44"/>
      <c r="ED25" s="11">
        <f>EH23+EG30</f>
        <v>0</v>
      </c>
      <c r="EF25" s="44"/>
      <c r="EG25" s="44"/>
      <c r="EH25" s="44"/>
      <c r="EI25" s="44">
        <f>EI24-EJ25</f>
        <v>0</v>
      </c>
      <c r="EJ25" s="11">
        <f>EK22+EO22+EN30</f>
        <v>0</v>
      </c>
      <c r="EQ25" s="9"/>
      <c r="ER25" s="9"/>
      <c r="EY25" s="9"/>
      <c r="EZ25" s="10">
        <f>[5]TMC_9!H54 * B3</f>
        <v>84.28</v>
      </c>
      <c r="FA25" s="7">
        <f>[5]TMC_9!G54 * B3</f>
        <v>6.8599999999999994</v>
      </c>
      <c r="FB25" s="7">
        <f>[5]TMC_9!F54 * B3</f>
        <v>22.54</v>
      </c>
      <c r="FD25" s="28">
        <v>0</v>
      </c>
      <c r="FH25" s="95">
        <v>26128</v>
      </c>
      <c r="FM25" s="3"/>
    </row>
    <row r="26" spans="1:185" x14ac:dyDescent="0.2">
      <c r="B26" s="77">
        <f>C17+C26</f>
        <v>67974</v>
      </c>
      <c r="C26" s="90">
        <v>32939</v>
      </c>
      <c r="E26" s="24"/>
      <c r="F26" s="17"/>
      <c r="G26" s="4"/>
      <c r="I26" s="4"/>
      <c r="J26" s="4"/>
      <c r="K26" s="87">
        <v>39542</v>
      </c>
      <c r="L26" s="4"/>
      <c r="M26" s="4"/>
      <c r="N26" s="87">
        <v>362</v>
      </c>
      <c r="P26" s="97"/>
      <c r="Q26" s="4"/>
      <c r="R26" s="4"/>
      <c r="S26" s="4"/>
      <c r="T26" s="4"/>
      <c r="U26" s="28">
        <v>0</v>
      </c>
      <c r="V26" s="28">
        <v>0</v>
      </c>
      <c r="Y26" s="87">
        <v>59559</v>
      </c>
      <c r="AI26" s="87">
        <v>55737</v>
      </c>
      <c r="AO26" s="3"/>
      <c r="AS26" s="18">
        <v>46817</v>
      </c>
      <c r="AV26" s="3"/>
      <c r="BG26" s="87">
        <v>44116</v>
      </c>
      <c r="BL26" s="50">
        <f>[5]TMC_5!B54 * B3</f>
        <v>4.9000000000000004</v>
      </c>
      <c r="BM26" s="7">
        <f>[5]TMC_5!C54 * B3</f>
        <v>0.98</v>
      </c>
      <c r="BN26" s="28">
        <f>[5]TMC_5!D54 * B3</f>
        <v>0</v>
      </c>
      <c r="BS26" s="3"/>
      <c r="CD26" s="87">
        <v>41648</v>
      </c>
      <c r="CI26" s="3"/>
      <c r="CM26" s="87">
        <v>39785</v>
      </c>
      <c r="CV26" s="3"/>
      <c r="DF26" s="146">
        <v>11736</v>
      </c>
      <c r="DN26" s="7">
        <f>DN27-DN25</f>
        <v>0</v>
      </c>
      <c r="DO26" s="134">
        <v>11916</v>
      </c>
      <c r="DQ26" s="10">
        <v>0</v>
      </c>
      <c r="DV26" s="7">
        <f>DV25-DX26</f>
        <v>0</v>
      </c>
      <c r="DX26" s="11">
        <f>DY27+DY28</f>
        <v>0</v>
      </c>
      <c r="EA26" s="3"/>
      <c r="EB26" s="7"/>
      <c r="EC26" s="44"/>
      <c r="EE26" s="44"/>
      <c r="EF26" s="44"/>
      <c r="EG26" s="53"/>
      <c r="EH26" s="53"/>
      <c r="EI26" s="53"/>
      <c r="EJ26" s="11"/>
      <c r="EQ26" s="11">
        <f>SUM(EO21:EO23)</f>
        <v>0</v>
      </c>
      <c r="ER26" s="11"/>
      <c r="EV26" s="10">
        <f>EQ26</f>
        <v>0</v>
      </c>
      <c r="EY26" s="7">
        <f>EV26-EY27</f>
        <v>-148.95999999999998</v>
      </c>
      <c r="FD26" s="28">
        <v>0</v>
      </c>
      <c r="FH26" s="134">
        <v>5865</v>
      </c>
      <c r="FM26" s="3"/>
    </row>
    <row r="27" spans="1:185" x14ac:dyDescent="0.2">
      <c r="F27" s="17"/>
      <c r="N27" s="87">
        <v>512</v>
      </c>
      <c r="P27" s="98">
        <v>24808</v>
      </c>
      <c r="Q27" s="4"/>
      <c r="R27" s="4"/>
      <c r="S27" s="18"/>
      <c r="T27" s="4"/>
      <c r="AD27" s="18"/>
      <c r="AE27" s="18"/>
      <c r="AN27" s="87">
        <v>595</v>
      </c>
      <c r="AO27" s="93">
        <v>664</v>
      </c>
      <c r="AU27" s="87">
        <v>178</v>
      </c>
      <c r="AV27" s="93">
        <v>343</v>
      </c>
      <c r="BL27" s="3"/>
      <c r="BS27" s="3"/>
      <c r="CH27" s="17"/>
      <c r="CI27" s="4"/>
      <c r="CV27" s="3"/>
      <c r="DF27" s="134">
        <v>11661</v>
      </c>
      <c r="DN27" s="10">
        <f>SUM(DQ25:DQ27)</f>
        <v>0</v>
      </c>
      <c r="DO27" s="134">
        <v>8734</v>
      </c>
      <c r="DQ27" s="10">
        <v>0</v>
      </c>
      <c r="DV27" s="134">
        <v>2660</v>
      </c>
      <c r="DY27" s="10">
        <v>0</v>
      </c>
      <c r="EA27" s="3"/>
      <c r="EB27" s="7"/>
      <c r="EC27" s="10"/>
      <c r="ED27" s="11">
        <f>EE28+EE29</f>
        <v>0</v>
      </c>
      <c r="EE27" s="10"/>
      <c r="EF27" s="10"/>
      <c r="EG27" s="29"/>
      <c r="EH27" s="29"/>
      <c r="EI27" s="29"/>
      <c r="EJ27" s="11">
        <f>EL28+EL29+EL30</f>
        <v>0</v>
      </c>
      <c r="EQ27" s="85"/>
      <c r="ER27" s="85"/>
      <c r="EU27" s="4"/>
      <c r="EV27" s="4"/>
      <c r="EW27" s="4"/>
      <c r="EY27" s="11">
        <f>EZ25+FD25+FD32</f>
        <v>148.95999999999998</v>
      </c>
      <c r="FG27" s="85"/>
      <c r="FH27" s="134">
        <v>5977</v>
      </c>
      <c r="FM27" s="3"/>
    </row>
    <row r="28" spans="1:185" x14ac:dyDescent="0.2">
      <c r="F28" s="17"/>
      <c r="G28" s="4"/>
      <c r="I28" s="4"/>
      <c r="J28" s="4"/>
      <c r="K28" s="4"/>
      <c r="L28" s="4"/>
      <c r="M28" s="4"/>
      <c r="N28" s="87">
        <v>440</v>
      </c>
      <c r="Q28" s="3"/>
      <c r="R28" s="4"/>
      <c r="S28" s="18"/>
      <c r="T28" s="4"/>
      <c r="AD28" s="18"/>
      <c r="AE28" s="18"/>
      <c r="AN28" s="87">
        <v>2350</v>
      </c>
      <c r="AO28" s="93">
        <v>2731</v>
      </c>
      <c r="AU28" s="87">
        <v>953</v>
      </c>
      <c r="AV28" s="93">
        <v>982</v>
      </c>
      <c r="BK28" s="87">
        <v>71</v>
      </c>
      <c r="BL28" s="93">
        <v>17</v>
      </c>
      <c r="BR28" s="11">
        <f>BQ25+BT20</f>
        <v>0</v>
      </c>
      <c r="BS28" s="12">
        <f>BS25+BU25</f>
        <v>0</v>
      </c>
      <c r="CF28" s="4"/>
      <c r="CG28" s="4"/>
      <c r="CH28" s="16"/>
      <c r="CI28" s="12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16">
        <f>CT25+CT18+CW20</f>
        <v>0</v>
      </c>
      <c r="CV28" s="12">
        <f>SUM(CV25:CX25)</f>
        <v>0</v>
      </c>
      <c r="CW28" s="4"/>
      <c r="DB28" s="21">
        <f>DA25+DD21</f>
        <v>0</v>
      </c>
      <c r="DD28" s="21">
        <f>DE25</f>
        <v>0</v>
      </c>
      <c r="DF28" s="95">
        <v>43083</v>
      </c>
      <c r="DG28" s="94"/>
      <c r="DH28" s="94"/>
      <c r="DO28" s="134">
        <v>8249</v>
      </c>
      <c r="DS28" s="10">
        <f>$DT$32*'[5]2017 AM_Existing'!DS28/'[5]2017 AM_Existing'!$DT$31</f>
        <v>0</v>
      </c>
      <c r="DT28" s="7">
        <f>$DT$32*'[5]2017 AM_Existing'!DT28/'[5]2017 AM_Existing'!$DT$31</f>
        <v>0</v>
      </c>
      <c r="DU28" s="28">
        <f>$DT$32*'[5]2017 AM_Existing'!DU28/'[5]2017 AM_Existing'!$DT$31</f>
        <v>0</v>
      </c>
      <c r="DV28" s="146">
        <v>12700</v>
      </c>
      <c r="DW28" s="7"/>
      <c r="DX28" s="7"/>
      <c r="DY28" s="10">
        <v>0</v>
      </c>
      <c r="DZ28" s="7"/>
      <c r="EA28" s="8"/>
      <c r="EC28" s="10"/>
      <c r="ED28" s="7">
        <f>ED29-ED27</f>
        <v>0</v>
      </c>
      <c r="EE28" s="10">
        <v>0</v>
      </c>
      <c r="EF28" s="10"/>
      <c r="EG28" s="29"/>
      <c r="EH28" s="29"/>
      <c r="EI28" s="29"/>
      <c r="EJ28" s="7"/>
      <c r="EL28" s="10">
        <v>0</v>
      </c>
      <c r="EQ28" s="11">
        <f>EP30+EL29+EM22</f>
        <v>-3.92</v>
      </c>
      <c r="ER28" s="11"/>
      <c r="EU28" s="4"/>
      <c r="EV28" s="4"/>
      <c r="EW28" s="4"/>
      <c r="EY28" s="85"/>
      <c r="FH28" s="134">
        <v>10784</v>
      </c>
      <c r="FJ28" s="10">
        <f>[5]TMC_10!H54 * B3</f>
        <v>16.66</v>
      </c>
      <c r="FK28" s="7">
        <f>[5]TMC_10!G54 * B3</f>
        <v>0</v>
      </c>
      <c r="FL28" s="28">
        <f>[5]TMC_10!F54 * B3</f>
        <v>4.9000000000000004</v>
      </c>
      <c r="FM28" s="3"/>
    </row>
    <row r="29" spans="1:185" x14ac:dyDescent="0.2">
      <c r="F29" s="17"/>
      <c r="G29" s="4"/>
      <c r="I29" s="4"/>
      <c r="J29" s="4"/>
      <c r="K29" s="4"/>
      <c r="L29" s="4"/>
      <c r="M29" s="4"/>
      <c r="N29" s="87">
        <v>280</v>
      </c>
      <c r="Q29" s="3"/>
      <c r="R29" s="4"/>
      <c r="S29" s="87">
        <v>1315</v>
      </c>
      <c r="T29" s="4"/>
      <c r="AD29" s="18"/>
      <c r="AE29" s="18"/>
      <c r="AN29" s="87">
        <v>1405</v>
      </c>
      <c r="AO29" s="87">
        <v>1505</v>
      </c>
      <c r="AU29" s="87">
        <v>588</v>
      </c>
      <c r="AV29" s="93">
        <v>457</v>
      </c>
      <c r="BK29" s="87">
        <v>158</v>
      </c>
      <c r="BL29" s="93">
        <v>148</v>
      </c>
      <c r="BR29" s="18"/>
      <c r="BS29" s="8"/>
      <c r="CH29" s="87">
        <v>1318</v>
      </c>
      <c r="CI29" s="93">
        <v>2288</v>
      </c>
      <c r="CU29" s="18"/>
      <c r="CV29" s="8"/>
      <c r="CW29" s="4"/>
      <c r="DB29" s="7"/>
      <c r="DC29" s="9"/>
      <c r="DD29" s="7"/>
      <c r="DG29" s="110" t="s">
        <v>42</v>
      </c>
      <c r="DH29" s="110"/>
      <c r="DI29" s="110" t="s">
        <v>43</v>
      </c>
      <c r="DJ29" s="110"/>
      <c r="DO29" s="95">
        <v>31428</v>
      </c>
      <c r="DV29" s="134">
        <v>8722</v>
      </c>
      <c r="EA29" s="3"/>
      <c r="EC29" s="28">
        <f>EA41</f>
        <v>0</v>
      </c>
      <c r="ED29" s="10">
        <f>SUM(DY27,EC29)</f>
        <v>0</v>
      </c>
      <c r="EE29" s="10">
        <v>0</v>
      </c>
      <c r="EF29" s="9"/>
      <c r="EG29" s="83"/>
      <c r="EH29" s="84"/>
      <c r="EI29" s="84"/>
      <c r="EJ29" s="2" t="s">
        <v>14</v>
      </c>
      <c r="EL29" s="10">
        <v>0</v>
      </c>
      <c r="EQ29" s="9"/>
      <c r="ER29" s="7">
        <f>EQ28-ER30</f>
        <v>-3.92</v>
      </c>
      <c r="ES29" s="10"/>
      <c r="EU29" s="3"/>
      <c r="EV29" s="4"/>
      <c r="EW29" s="4"/>
      <c r="EY29" s="11">
        <f>SUM(FA31:FA33)</f>
        <v>0</v>
      </c>
      <c r="FG29" s="11">
        <f>SUM(FD24:FD26)</f>
        <v>0</v>
      </c>
      <c r="FH29" s="134">
        <v>3503</v>
      </c>
      <c r="FI29" s="7">
        <f>FI30-FG29</f>
        <v>18.62</v>
      </c>
      <c r="FM29" s="3"/>
    </row>
    <row r="30" spans="1:185" x14ac:dyDescent="0.2">
      <c r="F30" s="17"/>
      <c r="G30" s="4"/>
      <c r="I30" s="4"/>
      <c r="J30" s="4"/>
      <c r="K30" s="4"/>
      <c r="L30" s="4"/>
      <c r="M30" s="4"/>
      <c r="N30" s="87">
        <v>1594</v>
      </c>
      <c r="Q30" s="3"/>
      <c r="R30" s="4"/>
      <c r="S30" s="87">
        <v>7806</v>
      </c>
      <c r="T30" s="4"/>
      <c r="AD30" s="18"/>
      <c r="AE30" s="18"/>
      <c r="AN30" s="87">
        <v>1639</v>
      </c>
      <c r="AO30" s="87">
        <v>2033</v>
      </c>
      <c r="AU30" s="87">
        <v>983</v>
      </c>
      <c r="AV30" s="93">
        <v>1058</v>
      </c>
      <c r="BK30" s="87">
        <v>93</v>
      </c>
      <c r="BL30" s="93">
        <v>121</v>
      </c>
      <c r="BS30" s="3"/>
      <c r="CH30" s="87">
        <v>5799</v>
      </c>
      <c r="CI30" s="93">
        <v>6094</v>
      </c>
      <c r="CV30" s="115" t="s">
        <v>15</v>
      </c>
      <c r="CW30" s="116"/>
      <c r="DG30" s="151">
        <v>214</v>
      </c>
      <c r="DH30" s="152">
        <v>138</v>
      </c>
      <c r="DI30" s="153">
        <v>190</v>
      </c>
      <c r="DJ30" s="152">
        <v>54</v>
      </c>
      <c r="DV30" s="134">
        <v>8217</v>
      </c>
      <c r="EA30" s="3"/>
      <c r="EC30" s="99">
        <v>2660</v>
      </c>
      <c r="EF30" s="9"/>
      <c r="EG30" s="54">
        <v>0</v>
      </c>
      <c r="EH30" s="84"/>
      <c r="EI30" s="52">
        <f>EG41-EG30</f>
        <v>0</v>
      </c>
      <c r="EJ30" s="10">
        <f>EJ27-EK30</f>
        <v>0</v>
      </c>
      <c r="EK30" s="10">
        <f>EI30+EE28</f>
        <v>0</v>
      </c>
      <c r="EL30" s="10">
        <v>0</v>
      </c>
      <c r="EN30" s="10">
        <f>$EJ$24*'[5]2017 AM_Existing'!EN30/('[5]2017 AM_Existing'!EN30+'[5]2017 AM_Existing'!EK22+'[5]2017 AM_Existing'!EO22)</f>
        <v>0</v>
      </c>
      <c r="EO30" s="7">
        <f>[5]TMC_8!C54 * B3</f>
        <v>3.92</v>
      </c>
      <c r="EP30" s="28">
        <f>EN38-EN30-EO30</f>
        <v>-3.92</v>
      </c>
      <c r="EQ30" s="28"/>
      <c r="ER30" s="28">
        <f>SUM(ES30:ES31)</f>
        <v>0</v>
      </c>
      <c r="ES30" s="10">
        <v>0</v>
      </c>
      <c r="ET30" s="28"/>
      <c r="EU30" s="55"/>
      <c r="EY30" s="7">
        <f>EW31+ES30-EY29</f>
        <v>8</v>
      </c>
      <c r="FG30" s="85"/>
      <c r="FI30" s="11">
        <f>FJ28+FN33+FM42</f>
        <v>18.62</v>
      </c>
      <c r="FM30" s="3"/>
    </row>
    <row r="31" spans="1:185" x14ac:dyDescent="0.2">
      <c r="F31" s="17"/>
      <c r="G31" s="4"/>
      <c r="I31" s="4"/>
      <c r="J31" s="4"/>
      <c r="K31" s="4"/>
      <c r="L31" s="4"/>
      <c r="M31" s="4"/>
      <c r="N31" s="4"/>
      <c r="Q31" s="3"/>
      <c r="R31" s="4"/>
      <c r="S31" s="87">
        <v>6747</v>
      </c>
      <c r="T31" s="4"/>
      <c r="AD31" s="18"/>
      <c r="AE31" s="18"/>
      <c r="AN31" s="87">
        <v>5989</v>
      </c>
      <c r="AO31" s="87">
        <v>6932</v>
      </c>
      <c r="AU31" s="87">
        <v>2702</v>
      </c>
      <c r="AV31" s="93">
        <v>2841</v>
      </c>
      <c r="BK31" s="87">
        <v>84</v>
      </c>
      <c r="BL31" s="93">
        <v>146</v>
      </c>
      <c r="BQ31" s="109" t="s">
        <v>16</v>
      </c>
      <c r="BR31" s="117"/>
      <c r="BS31" s="3"/>
      <c r="CH31" s="87">
        <v>3934</v>
      </c>
      <c r="CI31" s="93">
        <v>4025</v>
      </c>
      <c r="CV31" s="4"/>
      <c r="CW31" s="4"/>
      <c r="DG31" s="137">
        <v>1267</v>
      </c>
      <c r="DH31" s="135">
        <v>1069</v>
      </c>
      <c r="DI31" s="136">
        <v>497</v>
      </c>
      <c r="DJ31" s="135">
        <v>441</v>
      </c>
      <c r="DR31" s="11">
        <f>DQ27+DQ19+DT21</f>
        <v>0</v>
      </c>
      <c r="DS31" s="85"/>
      <c r="DT31" s="11">
        <f>SUM(DS28:DU28)</f>
        <v>0</v>
      </c>
      <c r="DV31" s="95">
        <v>32299</v>
      </c>
      <c r="EA31" s="3"/>
      <c r="EC31" s="138">
        <v>12223</v>
      </c>
      <c r="EG31" s="3"/>
      <c r="EH31" s="4"/>
      <c r="EI31" s="4"/>
      <c r="ES31" s="10">
        <v>0</v>
      </c>
      <c r="EU31" s="3"/>
      <c r="EW31" s="28">
        <f>EU39</f>
        <v>8</v>
      </c>
      <c r="FA31" s="10">
        <v>0</v>
      </c>
      <c r="FG31" s="11">
        <f>FF32+FA32+FB25</f>
        <v>31.36</v>
      </c>
      <c r="FI31" s="85"/>
      <c r="FM31" s="3"/>
      <c r="GC31" s="20" t="s">
        <v>17</v>
      </c>
    </row>
    <row r="32" spans="1:185" x14ac:dyDescent="0.2">
      <c r="A32" s="2" t="str">
        <f>A10</f>
        <v>AM</v>
      </c>
      <c r="B32" s="2" t="str">
        <f>B10</f>
        <v>630am-900am</v>
      </c>
      <c r="F32" s="86">
        <v>1024</v>
      </c>
      <c r="G32" s="87">
        <v>1373</v>
      </c>
      <c r="I32" s="4"/>
      <c r="J32" s="4"/>
      <c r="K32" s="4"/>
      <c r="L32" s="4"/>
      <c r="M32" s="4"/>
      <c r="N32" s="4"/>
      <c r="Q32" s="3"/>
      <c r="R32" s="4"/>
      <c r="S32" s="87">
        <v>5743</v>
      </c>
      <c r="T32" s="4"/>
      <c r="AD32" s="18"/>
      <c r="AE32" s="18"/>
      <c r="AV32" s="3"/>
      <c r="BK32" s="87">
        <v>405</v>
      </c>
      <c r="BL32" s="93">
        <v>432</v>
      </c>
      <c r="BS32" s="3"/>
      <c r="CD32" s="56"/>
      <c r="CE32" s="56"/>
      <c r="CF32" s="56"/>
      <c r="CG32" s="57"/>
      <c r="CH32" s="87">
        <v>4588</v>
      </c>
      <c r="CI32" s="93">
        <v>4019</v>
      </c>
      <c r="CJ32" s="57"/>
      <c r="CK32" s="56"/>
      <c r="CL32" s="56"/>
      <c r="CO32" s="4"/>
      <c r="CP32" s="4"/>
      <c r="CQ32" s="4"/>
      <c r="CR32" s="4"/>
      <c r="CS32" s="4"/>
      <c r="CT32" s="4"/>
      <c r="CU32" s="4"/>
      <c r="CV32" s="4"/>
      <c r="CW32" s="4"/>
      <c r="DG32" s="137">
        <v>807</v>
      </c>
      <c r="DH32" s="135">
        <v>826</v>
      </c>
      <c r="DI32" s="136">
        <v>324</v>
      </c>
      <c r="DJ32" s="135">
        <v>497</v>
      </c>
      <c r="DR32" s="7"/>
      <c r="DS32" s="9"/>
      <c r="DT32" s="7"/>
      <c r="EA32" s="3"/>
      <c r="EC32" s="139">
        <v>8343</v>
      </c>
      <c r="EG32" s="3"/>
      <c r="EH32" s="4"/>
      <c r="EI32" s="4"/>
      <c r="EU32" s="3"/>
      <c r="FA32" s="10">
        <v>0</v>
      </c>
      <c r="FD32" s="10">
        <f>[5]TMC_9!B54 * B3</f>
        <v>64.679999999999993</v>
      </c>
      <c r="FE32" s="7">
        <f>[5]TMC_9!C54 * B3</f>
        <v>5.88</v>
      </c>
      <c r="FF32" s="28">
        <f>[5]TMC_9!D54 * B3</f>
        <v>8.82</v>
      </c>
      <c r="FG32" s="28"/>
      <c r="FH32" s="134">
        <v>2442</v>
      </c>
      <c r="FI32" s="11">
        <f>SUM(FK38:FK40)</f>
        <v>0</v>
      </c>
      <c r="FM32" s="3"/>
      <c r="FN32" s="28">
        <f>[5]TMC_10!P54 * B3</f>
        <v>1.96</v>
      </c>
      <c r="FS32" s="59" t="s">
        <v>18</v>
      </c>
      <c r="FT32" s="59"/>
    </row>
    <row r="33" spans="1:191" x14ac:dyDescent="0.2">
      <c r="A33" s="2" t="str">
        <f>A9</f>
        <v>Mid-Day (MD)</v>
      </c>
      <c r="B33" s="2" t="str">
        <f>B9</f>
        <v>900am-330pm</v>
      </c>
      <c r="F33" s="86">
        <v>5398</v>
      </c>
      <c r="G33" s="87">
        <v>5361</v>
      </c>
      <c r="I33" s="4"/>
      <c r="J33" s="4"/>
      <c r="K33" s="4"/>
      <c r="L33" s="4"/>
      <c r="M33" s="4"/>
      <c r="N33" s="4"/>
      <c r="Q33" s="3"/>
      <c r="R33" s="4"/>
      <c r="S33" s="87">
        <v>21611</v>
      </c>
      <c r="T33" s="4"/>
      <c r="AV33" s="3"/>
      <c r="BL33" s="3"/>
      <c r="BS33" s="3"/>
      <c r="CD33" s="56"/>
      <c r="CE33" s="56"/>
      <c r="CF33" s="56"/>
      <c r="CG33" s="56"/>
      <c r="CH33" s="87">
        <v>15638</v>
      </c>
      <c r="CI33" s="93">
        <v>16426</v>
      </c>
      <c r="CJ33" s="56"/>
      <c r="CK33" s="56"/>
      <c r="CL33" s="56"/>
      <c r="DG33" s="137">
        <v>913</v>
      </c>
      <c r="DH33" s="135">
        <v>945</v>
      </c>
      <c r="DI33" s="136">
        <v>266</v>
      </c>
      <c r="DJ33" s="135">
        <v>449</v>
      </c>
      <c r="EA33" s="3"/>
      <c r="EC33" s="139">
        <v>7852</v>
      </c>
      <c r="EG33" s="3"/>
      <c r="EH33" s="4"/>
      <c r="EI33" s="4"/>
      <c r="EU33" s="3"/>
      <c r="FA33" s="10">
        <v>0</v>
      </c>
      <c r="FH33" s="134">
        <v>11513</v>
      </c>
      <c r="FI33" s="7">
        <f>FI32-FG31</f>
        <v>-31.36</v>
      </c>
      <c r="FM33" s="3"/>
      <c r="FN33" s="28">
        <v>0</v>
      </c>
    </row>
    <row r="34" spans="1:191" x14ac:dyDescent="0.2">
      <c r="A34" s="141" t="str">
        <f>A8</f>
        <v>PM</v>
      </c>
      <c r="B34" s="2" t="str">
        <f>B8</f>
        <v>330pm-630pm</v>
      </c>
      <c r="F34" s="86">
        <v>2734</v>
      </c>
      <c r="G34" s="87">
        <v>2356</v>
      </c>
      <c r="I34" s="4"/>
      <c r="J34" s="4"/>
      <c r="K34" s="4"/>
      <c r="L34" s="4" t="s">
        <v>12</v>
      </c>
      <c r="M34" s="4"/>
      <c r="N34" s="4"/>
      <c r="Q34" s="3"/>
      <c r="R34" s="4"/>
      <c r="S34" s="4"/>
      <c r="T34" s="4"/>
      <c r="AT34" s="118" t="s">
        <v>19</v>
      </c>
      <c r="AU34" s="119"/>
      <c r="AV34" s="3"/>
      <c r="BL34" s="3"/>
      <c r="BS34" s="3"/>
      <c r="CD34" s="56"/>
      <c r="CE34" s="56"/>
      <c r="CF34" s="56"/>
      <c r="CG34" s="56"/>
      <c r="CH34" s="60"/>
      <c r="CI34" s="61"/>
      <c r="CJ34" s="56"/>
      <c r="CK34" s="56"/>
      <c r="CL34" s="56"/>
      <c r="CV34" s="4"/>
      <c r="CW34" s="4"/>
      <c r="DG34" s="127">
        <v>3201</v>
      </c>
      <c r="DH34" s="128">
        <v>2978</v>
      </c>
      <c r="DI34" s="129">
        <v>1276</v>
      </c>
      <c r="DJ34" s="128">
        <v>1441</v>
      </c>
      <c r="EA34" s="3"/>
      <c r="EC34" s="131">
        <v>31077</v>
      </c>
      <c r="EF34" s="4"/>
      <c r="EG34" s="3"/>
      <c r="EH34" s="4"/>
      <c r="EI34" s="4"/>
      <c r="EU34" s="3"/>
      <c r="EV34" s="4"/>
      <c r="EW34" s="4"/>
      <c r="FH34" s="146">
        <v>8126</v>
      </c>
      <c r="FM34" s="3"/>
      <c r="FN34" s="28">
        <f>[5]TMC_10!N54 * B3</f>
        <v>0</v>
      </c>
      <c r="FT34" s="10">
        <f>FR36+FT36</f>
        <v>0</v>
      </c>
      <c r="FU34" s="10">
        <f>FV38+FS42</f>
        <v>0</v>
      </c>
    </row>
    <row r="35" spans="1:191" x14ac:dyDescent="0.2">
      <c r="A35" s="145" t="str">
        <f>A7</f>
        <v>Night (NT)</v>
      </c>
      <c r="B35" s="2" t="str">
        <f>B7</f>
        <v>630pm-630am</v>
      </c>
      <c r="F35" s="86">
        <v>3513</v>
      </c>
      <c r="G35" s="87">
        <v>3273</v>
      </c>
      <c r="I35" s="4"/>
      <c r="J35" s="4"/>
      <c r="K35" s="4"/>
      <c r="L35" s="4"/>
      <c r="M35" s="4"/>
      <c r="N35" s="4"/>
      <c r="Q35" s="3"/>
      <c r="R35" s="4"/>
      <c r="S35" s="4"/>
      <c r="T35" s="4"/>
      <c r="AV35" s="3"/>
      <c r="CD35" s="56"/>
      <c r="CE35" s="56"/>
      <c r="CF35" s="56"/>
      <c r="CG35" s="56"/>
      <c r="CH35" s="60"/>
      <c r="CI35" s="61"/>
      <c r="CJ35" s="57">
        <v>0</v>
      </c>
      <c r="CK35" s="56"/>
      <c r="CL35" s="56"/>
      <c r="CQ35" s="2" t="s">
        <v>12</v>
      </c>
      <c r="CV35" s="4"/>
      <c r="CW35" s="4"/>
      <c r="DQ35" s="4"/>
      <c r="DR35" s="4"/>
      <c r="DS35" s="4"/>
      <c r="DT35" s="4"/>
      <c r="DU35" s="4"/>
      <c r="DV35" s="4"/>
      <c r="EA35" s="3"/>
      <c r="EG35" s="3"/>
      <c r="EH35" s="4"/>
      <c r="EI35" s="4"/>
      <c r="EU35" s="3"/>
      <c r="EV35" s="4"/>
      <c r="EW35" s="4"/>
      <c r="FC35" s="11">
        <f>FA33+FA25+FD26</f>
        <v>6.8599999999999994</v>
      </c>
      <c r="FD35" s="11">
        <f>SUM(FD32:FF32)</f>
        <v>79.38</v>
      </c>
      <c r="FH35" s="134">
        <v>7613</v>
      </c>
      <c r="FM35" s="3"/>
      <c r="FQ35" s="10">
        <f>FR36+FV39</f>
        <v>1.96</v>
      </c>
      <c r="FT35" s="18"/>
      <c r="FU35" s="8"/>
      <c r="FX35" s="18"/>
      <c r="FY35" s="18"/>
      <c r="FZ35" s="18"/>
      <c r="GA35" s="18"/>
      <c r="GB35" s="18"/>
      <c r="GC35" s="8"/>
      <c r="GE35" s="44">
        <f>SUM(GG45:GI45)</f>
        <v>28.42</v>
      </c>
      <c r="GF35" s="44">
        <f>GL49+GK57+GH53</f>
        <v>22.54</v>
      </c>
    </row>
    <row r="36" spans="1:191" x14ac:dyDescent="0.2">
      <c r="A36" s="51" t="str">
        <f>A6</f>
        <v>Daily (DLY)</v>
      </c>
      <c r="B36" s="2">
        <f>B6</f>
        <v>0</v>
      </c>
      <c r="F36" s="86">
        <v>12668</v>
      </c>
      <c r="G36" s="102">
        <v>12363</v>
      </c>
      <c r="I36" s="4"/>
      <c r="J36" s="4"/>
      <c r="K36" s="4"/>
      <c r="L36" s="4"/>
      <c r="M36" s="4"/>
      <c r="N36" s="4"/>
      <c r="P36" s="96"/>
      <c r="Q36" s="96"/>
      <c r="R36" s="4"/>
      <c r="S36" s="4"/>
      <c r="T36" s="4"/>
      <c r="AK36" s="2" t="s">
        <v>12</v>
      </c>
      <c r="AV36" s="3"/>
      <c r="CD36" s="56"/>
      <c r="CE36" s="56"/>
      <c r="CF36" s="57">
        <v>0</v>
      </c>
      <c r="CG36" s="57">
        <v>0</v>
      </c>
      <c r="CH36" s="62">
        <v>0</v>
      </c>
      <c r="CI36" s="61"/>
      <c r="CJ36" s="57">
        <v>0</v>
      </c>
      <c r="CK36" s="56"/>
      <c r="CL36" s="56"/>
      <c r="CV36" s="4"/>
      <c r="CW36" s="4"/>
      <c r="EA36" s="3"/>
      <c r="EB36" s="110" t="s">
        <v>47</v>
      </c>
      <c r="EC36" s="110"/>
      <c r="ED36" s="110" t="s">
        <v>46</v>
      </c>
      <c r="EE36" s="110"/>
      <c r="EG36" s="3"/>
      <c r="EH36" s="4"/>
      <c r="EI36" s="4"/>
      <c r="EU36" s="3"/>
      <c r="EV36" s="4"/>
      <c r="EW36" s="4"/>
      <c r="FC36" s="7"/>
      <c r="FD36" s="7"/>
      <c r="FH36" s="95">
        <v>29694</v>
      </c>
      <c r="FM36" s="3"/>
      <c r="FP36" s="44">
        <f>SUM(FN32:FN34)</f>
        <v>1.96</v>
      </c>
      <c r="FQ36" s="10">
        <f>FQ35-FP36</f>
        <v>0</v>
      </c>
      <c r="FR36" s="10">
        <f>FT35-FT36</f>
        <v>-4.9000000000000004</v>
      </c>
      <c r="FT36" s="52">
        <f>FL28</f>
        <v>4.9000000000000004</v>
      </c>
      <c r="FU36" s="50"/>
      <c r="FV36" s="4"/>
      <c r="FW36" s="4"/>
      <c r="FX36" s="4"/>
      <c r="FY36" s="4"/>
      <c r="FZ36" s="4"/>
      <c r="GA36" s="4"/>
      <c r="GB36" s="4"/>
      <c r="GC36" s="3"/>
    </row>
    <row r="37" spans="1:191" x14ac:dyDescent="0.2">
      <c r="G37" s="3"/>
      <c r="I37" s="4"/>
      <c r="J37" s="4"/>
      <c r="K37" s="4"/>
      <c r="L37" s="4"/>
      <c r="M37" s="4"/>
      <c r="N37" s="4"/>
      <c r="P37" s="97"/>
      <c r="Q37" s="97"/>
      <c r="R37" s="4"/>
      <c r="S37" s="4"/>
      <c r="T37" s="4"/>
      <c r="AV37" s="3"/>
      <c r="BY37" s="2" t="s">
        <v>12</v>
      </c>
      <c r="CD37" s="56"/>
      <c r="CE37" s="56"/>
      <c r="CF37" s="56"/>
      <c r="CG37" s="56"/>
      <c r="CH37" s="60"/>
      <c r="CI37" s="61"/>
      <c r="CJ37" s="57">
        <v>0</v>
      </c>
      <c r="CK37" s="56"/>
      <c r="CL37" s="56"/>
      <c r="CV37" s="4"/>
      <c r="CW37" s="4"/>
      <c r="EA37" s="3"/>
      <c r="EB37" s="151">
        <v>0</v>
      </c>
      <c r="EC37" s="152">
        <v>0</v>
      </c>
      <c r="ED37" s="153">
        <v>0</v>
      </c>
      <c r="EE37" s="152">
        <v>0</v>
      </c>
      <c r="EG37" s="3"/>
      <c r="EH37" s="4"/>
      <c r="EI37" s="4"/>
      <c r="EM37" s="11">
        <f>EL30+EL22+EO23</f>
        <v>0</v>
      </c>
      <c r="EN37" s="11">
        <f>SUM(EN30:EP30)</f>
        <v>0</v>
      </c>
      <c r="EU37" s="3"/>
      <c r="EV37" s="4"/>
      <c r="EW37" s="4"/>
      <c r="FM37" s="3"/>
      <c r="FP37" s="51"/>
      <c r="FU37" s="3"/>
      <c r="FV37" s="4"/>
      <c r="FW37" s="4"/>
      <c r="GB37" s="4"/>
      <c r="GC37" s="3"/>
    </row>
    <row r="38" spans="1:191" ht="13.5" thickBot="1" x14ac:dyDescent="0.25">
      <c r="F38" s="15"/>
      <c r="G38" s="16"/>
      <c r="I38" s="4"/>
      <c r="J38" s="4"/>
      <c r="K38" s="4"/>
      <c r="L38" s="4"/>
      <c r="M38" s="4"/>
      <c r="N38" s="4"/>
      <c r="P38" s="97"/>
      <c r="Q38" s="97"/>
      <c r="R38" s="4"/>
      <c r="S38" s="4"/>
      <c r="T38" s="4"/>
      <c r="AV38" s="3"/>
      <c r="CD38" s="56"/>
      <c r="CE38" s="63">
        <f>CF36+CJ36+CI42</f>
        <v>0</v>
      </c>
      <c r="CF38" s="64"/>
      <c r="CG38" s="64"/>
      <c r="CH38" s="65"/>
      <c r="CI38" s="64"/>
      <c r="CJ38" s="64"/>
      <c r="CK38" s="64"/>
      <c r="CL38" s="38">
        <f>CJ35+CJ36+CJ37</f>
        <v>0</v>
      </c>
      <c r="CM38" s="4"/>
      <c r="CN38" s="4"/>
      <c r="CV38" s="4"/>
      <c r="CW38" s="4"/>
      <c r="EA38" s="3"/>
      <c r="EB38" s="137">
        <v>477</v>
      </c>
      <c r="EC38" s="135">
        <v>489</v>
      </c>
      <c r="ED38" s="136">
        <v>102</v>
      </c>
      <c r="EE38" s="135">
        <v>101</v>
      </c>
      <c r="EG38" s="3"/>
      <c r="EH38" s="4"/>
      <c r="EI38" s="4"/>
      <c r="EM38" s="7"/>
      <c r="EN38" s="7"/>
      <c r="EU38" s="3"/>
      <c r="EV38" s="4"/>
      <c r="EW38" s="4"/>
      <c r="FK38" s="10">
        <v>0</v>
      </c>
      <c r="FM38" s="3"/>
      <c r="FP38" s="44">
        <f>FO42+FK39+FL28</f>
        <v>5.8800000000000008</v>
      </c>
      <c r="FQ38" s="44"/>
      <c r="FT38" s="4"/>
      <c r="FU38" s="3"/>
      <c r="FV38" s="29">
        <f>FU35-FS42</f>
        <v>-1.96</v>
      </c>
      <c r="FW38" s="4"/>
      <c r="GB38" s="4"/>
      <c r="GC38" s="3"/>
    </row>
    <row r="39" spans="1:191" x14ac:dyDescent="0.2">
      <c r="F39" s="66"/>
      <c r="G39" s="18"/>
      <c r="I39" s="4"/>
      <c r="J39" s="4"/>
      <c r="K39" s="4"/>
      <c r="L39" s="4"/>
      <c r="M39" s="4"/>
      <c r="N39" s="4"/>
      <c r="P39" s="97"/>
      <c r="Q39" s="97"/>
      <c r="R39" s="4"/>
      <c r="S39" s="4"/>
      <c r="T39" s="4"/>
      <c r="AV39" s="3"/>
      <c r="BO39" s="2" t="s">
        <v>12</v>
      </c>
      <c r="CD39" s="56"/>
      <c r="CE39" s="6">
        <f>CG40+CG41+CG42</f>
        <v>0</v>
      </c>
      <c r="CF39" s="56"/>
      <c r="CG39" s="56"/>
      <c r="CH39" s="60"/>
      <c r="CI39" s="61"/>
      <c r="CJ39" s="120" t="s">
        <v>20</v>
      </c>
      <c r="CK39" s="120"/>
      <c r="CL39" s="51">
        <f>CK42+CG41+CH36</f>
        <v>0</v>
      </c>
      <c r="CV39" s="4"/>
      <c r="CW39" s="4"/>
      <c r="DQ39" s="4"/>
      <c r="DR39" s="111" t="s">
        <v>21</v>
      </c>
      <c r="DS39" s="111"/>
      <c r="DT39" s="111"/>
      <c r="DU39" s="4"/>
      <c r="DV39" s="4"/>
      <c r="DW39" s="4"/>
      <c r="DX39" s="4"/>
      <c r="EA39" s="3"/>
      <c r="EB39" s="137">
        <v>379</v>
      </c>
      <c r="EC39" s="135">
        <v>253</v>
      </c>
      <c r="ED39" s="136">
        <v>75</v>
      </c>
      <c r="EE39" s="135">
        <v>64</v>
      </c>
      <c r="EG39" s="3"/>
      <c r="EH39" s="4"/>
      <c r="EI39" s="4"/>
      <c r="ET39" s="18">
        <f>'[5]24-Hr Hose_Peak Hr'!L23</f>
        <v>24</v>
      </c>
      <c r="EU39" s="8">
        <f>'[5]24-Hr Hose_Peak Hr'!L22</f>
        <v>8</v>
      </c>
      <c r="EV39" s="4"/>
      <c r="EW39" s="4"/>
      <c r="FK39" s="10">
        <v>0</v>
      </c>
      <c r="FM39" s="3"/>
      <c r="FQ39" s="44">
        <f>FQ40-FP38</f>
        <v>0</v>
      </c>
      <c r="FR39" s="51"/>
      <c r="FT39" s="4"/>
      <c r="FU39" s="3"/>
      <c r="FV39" s="29">
        <f>FP36-FR36</f>
        <v>6.86</v>
      </c>
      <c r="FW39" s="4"/>
      <c r="GB39" s="4"/>
      <c r="GC39" s="3"/>
    </row>
    <row r="40" spans="1:191" x14ac:dyDescent="0.2">
      <c r="I40" s="4"/>
      <c r="J40" s="4"/>
      <c r="K40" s="4"/>
      <c r="L40" s="4"/>
      <c r="M40" s="4"/>
      <c r="N40" s="4"/>
      <c r="P40" s="98"/>
      <c r="Q40" s="98"/>
      <c r="AV40" s="3"/>
      <c r="CD40" s="56"/>
      <c r="CE40" s="56"/>
      <c r="CF40" s="56"/>
      <c r="CG40" s="57">
        <v>0</v>
      </c>
      <c r="CH40" s="60"/>
      <c r="CI40" s="61"/>
      <c r="CJ40" s="67"/>
      <c r="CK40" s="67"/>
      <c r="CL40" s="56"/>
      <c r="CV40" s="4"/>
      <c r="CW40" s="4"/>
      <c r="DZ40" s="58">
        <f>DY28</f>
        <v>0</v>
      </c>
      <c r="EA40" s="68">
        <f>EC29</f>
        <v>0</v>
      </c>
      <c r="EB40" s="137">
        <v>365</v>
      </c>
      <c r="EC40" s="135">
        <v>278</v>
      </c>
      <c r="ED40" s="136">
        <v>68</v>
      </c>
      <c r="EE40" s="135">
        <v>65</v>
      </c>
      <c r="EF40" s="11">
        <f>EE29+EH24</f>
        <v>0</v>
      </c>
      <c r="EG40" s="68">
        <f>EG30+EH30+EI30</f>
        <v>0</v>
      </c>
      <c r="EU40" s="69" t="s">
        <v>22</v>
      </c>
      <c r="EV40" s="70"/>
      <c r="EW40" s="70"/>
      <c r="FD40" s="134">
        <v>46</v>
      </c>
      <c r="FE40" s="134"/>
      <c r="FF40" s="134">
        <v>177</v>
      </c>
      <c r="FK40" s="10">
        <v>0</v>
      </c>
      <c r="FM40" s="3"/>
      <c r="FQ40" s="44">
        <f>SUM(FS42:FS43)</f>
        <v>5.8800000000000008</v>
      </c>
      <c r="FT40" s="4"/>
      <c r="FU40" s="3"/>
      <c r="FV40" s="4"/>
      <c r="FW40" s="4"/>
      <c r="GB40" s="4"/>
      <c r="GC40" s="3"/>
      <c r="GG40" s="109" t="s">
        <v>20</v>
      </c>
      <c r="GH40" s="109"/>
    </row>
    <row r="41" spans="1:191" x14ac:dyDescent="0.2">
      <c r="AV41" s="3"/>
      <c r="CD41" s="56"/>
      <c r="CE41" s="56"/>
      <c r="CF41" s="56"/>
      <c r="CG41" s="57">
        <v>0</v>
      </c>
      <c r="CH41" s="60"/>
      <c r="CI41" s="61"/>
      <c r="CJ41" s="67"/>
      <c r="CK41" s="67"/>
      <c r="CL41" s="56"/>
      <c r="DZ41" s="18"/>
      <c r="EA41" s="8"/>
      <c r="EB41" s="127">
        <v>1221</v>
      </c>
      <c r="EC41" s="128">
        <v>1020</v>
      </c>
      <c r="ED41" s="129">
        <v>245</v>
      </c>
      <c r="EE41" s="128">
        <v>230</v>
      </c>
      <c r="EF41" s="18"/>
      <c r="EG41" s="8"/>
      <c r="EU41" s="3"/>
      <c r="EV41" s="4"/>
      <c r="EW41" s="4"/>
      <c r="FD41" s="134">
        <v>196</v>
      </c>
      <c r="FE41" s="9"/>
      <c r="FF41" s="134">
        <v>306</v>
      </c>
      <c r="FM41" s="3"/>
      <c r="FT41" s="4"/>
      <c r="FU41" s="4"/>
      <c r="FV41" s="4"/>
      <c r="FW41" s="4"/>
      <c r="FY41" s="7"/>
      <c r="FZ41" s="7"/>
      <c r="GA41" s="7"/>
      <c r="GB41" s="4"/>
      <c r="GC41" s="3"/>
    </row>
    <row r="42" spans="1:191" x14ac:dyDescent="0.2">
      <c r="AV42" s="3"/>
      <c r="CD42" s="56"/>
      <c r="CE42" s="56"/>
      <c r="CF42" s="56"/>
      <c r="CG42" s="57">
        <v>0</v>
      </c>
      <c r="CH42" s="60"/>
      <c r="CI42" s="71">
        <v>0</v>
      </c>
      <c r="CJ42" s="71">
        <v>0</v>
      </c>
      <c r="CK42" s="71">
        <v>0</v>
      </c>
      <c r="CL42" s="56"/>
      <c r="EA42" s="3"/>
      <c r="EG42" s="3"/>
      <c r="EU42" s="3"/>
      <c r="EV42" s="4"/>
      <c r="EW42" s="4"/>
      <c r="FD42" s="134">
        <v>168</v>
      </c>
      <c r="FE42" s="9"/>
      <c r="FF42" s="134">
        <v>191</v>
      </c>
      <c r="FM42" s="50">
        <f>[5]TMC_10!B54 * B3</f>
        <v>1.96</v>
      </c>
      <c r="FN42" s="7">
        <f>[5]TMC_10!C54 * B3</f>
        <v>0.98</v>
      </c>
      <c r="FO42" s="28">
        <f>[5]TMC_10!D54 * B3</f>
        <v>0.98</v>
      </c>
      <c r="FS42" s="10">
        <f>FN32</f>
        <v>1.96</v>
      </c>
      <c r="FX42" s="7"/>
      <c r="FY42" s="29">
        <f>FZ42+GD45</f>
        <v>4.9000000000000004</v>
      </c>
      <c r="FZ42" s="29">
        <v>0</v>
      </c>
      <c r="GA42" s="4"/>
      <c r="GB42" s="52">
        <v>0</v>
      </c>
      <c r="GC42" s="3"/>
    </row>
    <row r="43" spans="1:191" x14ac:dyDescent="0.2">
      <c r="AV43" s="3"/>
      <c r="CD43" s="56"/>
      <c r="CE43" s="56"/>
      <c r="CF43" s="56"/>
      <c r="CG43" s="57"/>
      <c r="CH43" s="60"/>
      <c r="CI43" s="61"/>
      <c r="CJ43" s="67"/>
      <c r="CK43" s="67"/>
      <c r="CL43" s="56"/>
      <c r="EA43" s="3"/>
      <c r="EG43" s="3"/>
      <c r="EU43" s="3"/>
      <c r="EV43" s="4"/>
      <c r="EW43" s="4"/>
      <c r="FD43" s="134">
        <v>156</v>
      </c>
      <c r="FE43" s="9"/>
      <c r="FF43" s="134">
        <v>259</v>
      </c>
      <c r="FL43" s="9"/>
      <c r="FM43" s="83"/>
      <c r="FS43" s="10">
        <f>FP38-FS42</f>
        <v>3.9200000000000008</v>
      </c>
      <c r="FX43" s="16">
        <f>FV39+FV38</f>
        <v>4.9000000000000004</v>
      </c>
      <c r="FY43" s="10">
        <f>FX43-FY42</f>
        <v>0</v>
      </c>
      <c r="GB43" s="4"/>
      <c r="GC43" s="3"/>
    </row>
    <row r="44" spans="1:191" x14ac:dyDescent="0.2">
      <c r="AV44" s="3"/>
      <c r="CD44" s="56"/>
      <c r="CE44" s="56"/>
      <c r="CF44" s="56"/>
      <c r="CG44" s="56"/>
      <c r="CH44" s="60"/>
      <c r="CI44" s="61"/>
      <c r="CJ44" s="67"/>
      <c r="CK44" s="67"/>
      <c r="CL44" s="56"/>
      <c r="EA44" s="3"/>
      <c r="EG44" s="3"/>
      <c r="EH44" s="4"/>
      <c r="EI44" s="4"/>
      <c r="EU44" s="3"/>
      <c r="EV44" s="4"/>
      <c r="EW44" s="4"/>
      <c r="FD44" s="95">
        <v>565</v>
      </c>
      <c r="FE44" s="9"/>
      <c r="FF44" s="95">
        <v>932</v>
      </c>
      <c r="FL44" s="11">
        <f>FK40+FK28+FN34</f>
        <v>0</v>
      </c>
      <c r="FM44" s="12">
        <f>SUM(FM42:FO42)</f>
        <v>3.92</v>
      </c>
      <c r="FX44" s="11">
        <f>FS43+FT36</f>
        <v>8.82</v>
      </c>
      <c r="FY44" s="7"/>
      <c r="FZ44" s="7"/>
      <c r="GA44" s="7"/>
      <c r="GB44" s="4"/>
      <c r="GC44" s="3"/>
      <c r="GD44" s="7">
        <f>GC35-GA48</f>
        <v>-1.96</v>
      </c>
    </row>
    <row r="45" spans="1:191" x14ac:dyDescent="0.2">
      <c r="AV45" s="3"/>
      <c r="CD45" s="56"/>
      <c r="CE45" s="56"/>
      <c r="CF45" s="56"/>
      <c r="CG45" s="56"/>
      <c r="CH45" s="16">
        <f>CG42+CG36+CJ35</f>
        <v>0</v>
      </c>
      <c r="CI45" s="12">
        <f>SUM(CI42:CK42)</f>
        <v>0</v>
      </c>
      <c r="CJ45" s="67"/>
      <c r="CK45" s="67"/>
      <c r="CL45" s="56"/>
      <c r="DX45" s="4"/>
      <c r="DY45" s="4"/>
      <c r="DZ45" s="4"/>
      <c r="EA45" s="3"/>
      <c r="EB45" s="4"/>
      <c r="EC45" s="4"/>
      <c r="ED45" s="4"/>
      <c r="EE45" s="4"/>
      <c r="EG45" s="3"/>
      <c r="EH45" s="4"/>
      <c r="EI45" s="4"/>
      <c r="EU45" s="3"/>
      <c r="EV45" s="4"/>
      <c r="EW45" s="4"/>
      <c r="FM45" s="3"/>
      <c r="FX45" s="7"/>
      <c r="FY45" s="10">
        <f>FX44-FY46</f>
        <v>0</v>
      </c>
      <c r="GC45" s="3"/>
      <c r="GD45" s="7">
        <f>FX43-FZ42</f>
        <v>4.9000000000000004</v>
      </c>
      <c r="GG45" s="10">
        <f>[5]TMC_11!H54 * B3</f>
        <v>9.8000000000000007</v>
      </c>
      <c r="GH45" s="7">
        <f>[5]TMC_11!G54 * B3</f>
        <v>0</v>
      </c>
      <c r="GI45" s="28">
        <f>[5]TMC_11!F54 * B3</f>
        <v>18.62</v>
      </c>
    </row>
    <row r="46" spans="1:191" x14ac:dyDescent="0.2">
      <c r="AV46" s="3"/>
      <c r="CD46" s="56"/>
      <c r="CE46" s="56"/>
      <c r="CF46" s="56"/>
      <c r="CG46" s="56"/>
      <c r="CH46" s="71"/>
      <c r="CI46" s="72"/>
      <c r="CJ46" s="67"/>
      <c r="CK46" s="67"/>
      <c r="CL46" s="56"/>
      <c r="CN46" s="2" t="s">
        <v>12</v>
      </c>
      <c r="EA46" s="3"/>
      <c r="EG46" s="3"/>
      <c r="EH46" s="4"/>
      <c r="EI46" s="4"/>
      <c r="EU46" s="3"/>
      <c r="EV46" s="4"/>
      <c r="EW46" s="4"/>
      <c r="FM46" s="3"/>
      <c r="FY46" s="10">
        <f>SUM(GA48:GA49)</f>
        <v>8.82</v>
      </c>
      <c r="GC46" s="3"/>
    </row>
    <row r="47" spans="1:191" x14ac:dyDescent="0.2">
      <c r="AV47" s="3"/>
      <c r="CD47" s="56"/>
      <c r="CE47" s="56"/>
      <c r="CF47" s="56"/>
      <c r="CG47" s="56"/>
      <c r="CH47" s="60"/>
      <c r="CI47" s="56"/>
      <c r="CJ47" s="56"/>
      <c r="CK47" s="56"/>
      <c r="CL47" s="56"/>
      <c r="EA47" s="3"/>
      <c r="EG47" s="3"/>
      <c r="EH47" s="4"/>
      <c r="EI47" s="4"/>
      <c r="FM47" s="3"/>
      <c r="GE47" s="10">
        <f>GD45+GD44-GE48</f>
        <v>-6.86</v>
      </c>
    </row>
    <row r="48" spans="1:191" x14ac:dyDescent="0.2">
      <c r="AV48" s="3"/>
      <c r="EA48" s="112" t="s">
        <v>23</v>
      </c>
      <c r="EB48" s="109"/>
      <c r="EG48" s="73" t="s">
        <v>24</v>
      </c>
      <c r="EH48" s="74"/>
      <c r="EI48" s="74"/>
      <c r="EJ48" s="74"/>
      <c r="FM48" s="3"/>
      <c r="GA48" s="10">
        <f>FS42</f>
        <v>1.96</v>
      </c>
      <c r="GE48" s="44">
        <f>GG45+GL50+GJ57</f>
        <v>9.8000000000000007</v>
      </c>
    </row>
    <row r="49" spans="48:196" x14ac:dyDescent="0.2">
      <c r="AV49" s="3"/>
      <c r="EA49" s="3"/>
      <c r="EG49" s="3"/>
      <c r="EH49" s="4"/>
      <c r="EI49" s="4"/>
      <c r="FM49" s="3"/>
      <c r="GA49" s="10">
        <f>FX44-GA48</f>
        <v>6.86</v>
      </c>
      <c r="GE49" s="51"/>
      <c r="GL49" s="10">
        <f>[5]TMC_11!P54 * B3</f>
        <v>11.76</v>
      </c>
    </row>
    <row r="50" spans="48:196" x14ac:dyDescent="0.2">
      <c r="AV50" s="3"/>
      <c r="EA50" s="3"/>
      <c r="EG50" s="3"/>
      <c r="EH50" s="4"/>
      <c r="EI50" s="4"/>
      <c r="FM50" s="3"/>
      <c r="GE50" s="44">
        <f>SUM(GH53:GH55)</f>
        <v>10.78</v>
      </c>
      <c r="GL50" s="10">
        <v>0</v>
      </c>
      <c r="GM50" s="95">
        <v>23179</v>
      </c>
    </row>
    <row r="51" spans="48:196" x14ac:dyDescent="0.2">
      <c r="EA51" s="121"/>
      <c r="EB51" s="122"/>
      <c r="EC51" s="84"/>
      <c r="ED51" s="84"/>
      <c r="EE51" s="84"/>
      <c r="EF51" s="84"/>
      <c r="EG51" s="83"/>
      <c r="EH51" s="84"/>
      <c r="EI51" s="84"/>
      <c r="EJ51" s="84"/>
      <c r="FM51" s="112" t="s">
        <v>25</v>
      </c>
      <c r="FN51" s="111"/>
      <c r="GE51" s="10">
        <f>GA49+GB42-GE50</f>
        <v>-3.919999999999999</v>
      </c>
      <c r="GL51" s="10">
        <f>[5]TMC_11!N54 * B3</f>
        <v>0</v>
      </c>
      <c r="GM51" s="134">
        <v>5233</v>
      </c>
    </row>
    <row r="52" spans="48:196" x14ac:dyDescent="0.2">
      <c r="EA52" s="3"/>
      <c r="EG52" s="3"/>
      <c r="EH52" s="4"/>
      <c r="EI52" s="4"/>
      <c r="FM52" s="3"/>
      <c r="GM52" s="134">
        <v>5683</v>
      </c>
    </row>
    <row r="53" spans="48:196" x14ac:dyDescent="0.2">
      <c r="EA53" s="3"/>
      <c r="EG53" s="3"/>
      <c r="EH53" s="4"/>
      <c r="EI53" s="4"/>
      <c r="FM53" s="3"/>
      <c r="GH53" s="10">
        <f>[5]TMC_11!J54 * B3</f>
        <v>10.78</v>
      </c>
      <c r="GM53" s="134">
        <v>9258</v>
      </c>
    </row>
    <row r="54" spans="48:196" x14ac:dyDescent="0.2">
      <c r="EA54" s="3"/>
      <c r="EG54" s="3"/>
      <c r="EH54" s="4"/>
      <c r="EI54" s="4"/>
      <c r="FM54" s="3"/>
      <c r="GH54" s="10">
        <v>0</v>
      </c>
      <c r="GM54" s="134">
        <v>3005</v>
      </c>
      <c r="GN54" s="25"/>
    </row>
    <row r="55" spans="48:196" x14ac:dyDescent="0.2">
      <c r="EA55" s="3"/>
      <c r="EG55" s="3"/>
      <c r="EH55" s="4"/>
      <c r="EI55" s="4"/>
      <c r="FM55" s="3"/>
      <c r="GH55" s="10">
        <f>[5]TMC_11!L54 * B3</f>
        <v>0</v>
      </c>
      <c r="GM55" s="9"/>
      <c r="GN55" s="44">
        <f>SUM(GL49:GL51)</f>
        <v>11.76</v>
      </c>
    </row>
    <row r="56" spans="48:196" x14ac:dyDescent="0.2">
      <c r="CG56" s="123" t="s">
        <v>26</v>
      </c>
      <c r="CH56" s="123"/>
      <c r="EA56" s="3"/>
      <c r="FM56" s="3"/>
      <c r="GM56" s="9"/>
      <c r="GN56" s="51"/>
    </row>
    <row r="57" spans="48:196" x14ac:dyDescent="0.2">
      <c r="GJ57" s="10">
        <f>[5]TMC_11!B54 * B3</f>
        <v>0</v>
      </c>
      <c r="GK57" s="7">
        <f>[5]TMC_11!C54 * B3</f>
        <v>0</v>
      </c>
      <c r="GL57" s="28">
        <f>[5]TMC_11!D54 * B3</f>
        <v>0</v>
      </c>
      <c r="GM57" s="134">
        <v>2363</v>
      </c>
      <c r="GN57" s="44">
        <f>GL57+GH54+GI45</f>
        <v>18.62</v>
      </c>
    </row>
    <row r="58" spans="48:196" x14ac:dyDescent="0.2">
      <c r="GM58" s="134">
        <v>10054</v>
      </c>
      <c r="GN58" s="25"/>
    </row>
    <row r="59" spans="48:196" x14ac:dyDescent="0.2">
      <c r="GM59" s="134">
        <v>7103</v>
      </c>
    </row>
    <row r="60" spans="48:196" x14ac:dyDescent="0.2">
      <c r="GM60" s="134">
        <v>6761</v>
      </c>
    </row>
    <row r="61" spans="48:196" x14ac:dyDescent="0.2">
      <c r="GI61" s="11">
        <f>GH55+GH45+GL51</f>
        <v>0</v>
      </c>
      <c r="GJ61" s="11">
        <f>SUM(GJ57:GL57)</f>
        <v>0</v>
      </c>
      <c r="GM61" s="95">
        <v>26281</v>
      </c>
    </row>
    <row r="62" spans="48:196" x14ac:dyDescent="0.2">
      <c r="GI62" s="9"/>
      <c r="GJ62" s="9"/>
    </row>
    <row r="65" spans="190:192" x14ac:dyDescent="0.2">
      <c r="GH65" s="134">
        <v>520</v>
      </c>
      <c r="GI65" s="134"/>
      <c r="GJ65" s="134">
        <v>939</v>
      </c>
    </row>
    <row r="66" spans="190:192" x14ac:dyDescent="0.2">
      <c r="GH66" s="134">
        <v>2113</v>
      </c>
      <c r="GI66" s="9"/>
      <c r="GJ66" s="134">
        <v>2179</v>
      </c>
    </row>
    <row r="67" spans="190:192" x14ac:dyDescent="0.2">
      <c r="GH67" s="134">
        <v>1716</v>
      </c>
      <c r="GI67" s="9"/>
      <c r="GJ67" s="134">
        <v>986</v>
      </c>
    </row>
    <row r="68" spans="190:192" x14ac:dyDescent="0.2">
      <c r="GH68" s="134">
        <v>1673</v>
      </c>
      <c r="GI68" s="9"/>
      <c r="GJ68" s="134">
        <v>1453</v>
      </c>
    </row>
    <row r="69" spans="190:192" x14ac:dyDescent="0.2">
      <c r="GH69" s="95">
        <v>6022</v>
      </c>
      <c r="GI69" s="9"/>
      <c r="GJ69" s="95">
        <v>5557</v>
      </c>
    </row>
    <row r="70" spans="190:192" x14ac:dyDescent="0.2">
      <c r="GH70" s="9"/>
      <c r="GI70" s="9"/>
      <c r="GJ70" s="9"/>
    </row>
    <row r="76" spans="190:192" x14ac:dyDescent="0.2">
      <c r="GH76" s="109" t="s">
        <v>44</v>
      </c>
      <c r="GI76" s="109"/>
    </row>
    <row r="77" spans="190:192" x14ac:dyDescent="0.2">
      <c r="GH77" s="2" t="s">
        <v>50</v>
      </c>
    </row>
  </sheetData>
  <mergeCells count="31">
    <mergeCell ref="GH76:GI76"/>
    <mergeCell ref="FW19:FX19"/>
    <mergeCell ref="DL8:DM8"/>
    <mergeCell ref="BB4:BC4"/>
    <mergeCell ref="DS4:DT4"/>
    <mergeCell ref="DA6:DB6"/>
    <mergeCell ref="EY11:EZ11"/>
    <mergeCell ref="EM8:EN8"/>
    <mergeCell ref="EB36:EC36"/>
    <mergeCell ref="ED36:EE36"/>
    <mergeCell ref="GG40:GH40"/>
    <mergeCell ref="EA48:EB48"/>
    <mergeCell ref="EA51:EB51"/>
    <mergeCell ref="FM51:FN51"/>
    <mergeCell ref="CG56:CH56"/>
    <mergeCell ref="E7:F7"/>
    <mergeCell ref="BJ7:BL7"/>
    <mergeCell ref="DG5:DH5"/>
    <mergeCell ref="DI5:DJ5"/>
    <mergeCell ref="DR39:DT39"/>
    <mergeCell ref="CA9:CB9"/>
    <mergeCell ref="O11:P11"/>
    <mergeCell ref="AC13:AD13"/>
    <mergeCell ref="AL13:AN13"/>
    <mergeCell ref="DG29:DH29"/>
    <mergeCell ref="DI29:DJ29"/>
    <mergeCell ref="E21:F21"/>
    <mergeCell ref="CV30:CW30"/>
    <mergeCell ref="BQ31:BR31"/>
    <mergeCell ref="AT34:AU34"/>
    <mergeCell ref="CJ39:CK39"/>
  </mergeCells>
  <pageMargins left="0.7" right="0.7" top="0.75" bottom="0.75" header="0.3" footer="0.3"/>
  <pageSetup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2045_No Build_Unfactored</vt:lpstr>
      <vt:lpstr>2045_Build_Unfactored</vt:lpstr>
      <vt:lpstr>2045_No Build_Unfac_ELToD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Mulandi, Jimmy</dc:creator>
  <cp:lastModifiedBy>Traffic Forecasting</cp:lastModifiedBy>
  <cp:lastPrinted>2017-10-19T14:05:40Z</cp:lastPrinted>
  <dcterms:created xsi:type="dcterms:W3CDTF">2017-10-18T16:47:43Z</dcterms:created>
  <dcterms:modified xsi:type="dcterms:W3CDTF">2017-10-19T20:57:08Z</dcterms:modified>
</cp:coreProperties>
</file>