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BLW I-4 impacts ELToDv2.3 2017\Reference\"/>
    </mc:Choice>
  </mc:AlternateContent>
  <bookViews>
    <workbookView xWindow="0" yWindow="0" windowWidth="15570" windowHeight="12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F14" i="1" l="1"/>
  <c r="F13" i="1"/>
  <c r="F12" i="1"/>
  <c r="F11" i="1"/>
  <c r="F10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<sst xmlns="http://schemas.openxmlformats.org/spreadsheetml/2006/main" count="9" uniqueCount="9">
  <si>
    <t># Lane</t>
  </si>
  <si>
    <t>E 70 MPH</t>
  </si>
  <si>
    <t>G 70 MPH</t>
  </si>
  <si>
    <t>E 75 MPH</t>
  </si>
  <si>
    <t>Capacity (4% DHT)</t>
  </si>
  <si>
    <t>G 50 MPH</t>
  </si>
  <si>
    <t>SW10th St. ELToD Model Input - 
Speed &amp; Capacity</t>
  </si>
  <si>
    <t>G 60 MPH</t>
  </si>
  <si>
    <t>65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</si>
</sst>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  <family val="2"/>
    </font>
    <font>
      <sz val="11"/>
      <color theme="1" tint="0.24994659260841701"/>
      <name val="Tahoma"/>
      <family val="2"/>
    </font>
    <font>
      <b/>
      <sz val="22"/>
      <color theme="1" tint="0.34998626667073579"/>
      <name val="Calibri Light"/>
      <family val="2"/>
      <scheme val="major"/>
    </font>
    <font>
      <b/>
      <sz val="20"/>
      <color rgb="FF0070C0"/>
      <name val="Tahoma"/>
      <family val="2"/>
    </font>
    <font>
      <sz val="14"/>
      <color theme="1" tint="0.24994659260841701"/>
      <name val="Tahoma"/>
      <family val="2"/>
    </font>
    <font>
      <b/>
      <sz val="12"/>
      <color theme="3" tint="9.9948118533890809E-2"/>
      <name val="Calibri Light"/>
      <family val="2"/>
      <scheme val="major"/>
    </font>
    <font>
      <b/>
      <sz val="14"/>
      <color theme="3" tint="9.9948118533890809E-2"/>
      <name val="Tahoma"/>
      <family val="2"/>
    </font>
    <font>
      <b/>
      <sz val="11"/>
      <color theme="4" tint="-0.499984740745262"/>
      <name val="Arial"/>
      <family val="2"/>
    </font>
    <font>
      <sz val="8"/>
      <color theme="1" tint="0.24994659260841701"/>
      <name val="Arial"/>
      <family val="2"/>
    </font>
    <font>
      <b/>
      <sz val="22"/>
      <color theme="8" tint="-0.499984740745262"/>
      <name val="Tahoma"/>
      <family val="2"/>
    </font>
    <font>
      <b/>
      <sz val="14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theme="4"/>
      </right>
      <top style="thick">
        <color rgb="FF000000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4">
    <xf numFmtId="0" fontId="0" fillId="0" borderId="0"/>
    <xf numFmtId="0" fontId="1" fillId="0" borderId="0"/>
    <xf numFmtId="0" fontId="4" fillId="2" borderId="2" applyNumberFormat="0" applyProtection="0">
      <alignment horizontal="center" vertical="center"/>
    </xf>
    <xf numFmtId="0" fontId="7" fillId="0" borderId="0" applyNumberFormat="0" applyFill="0" applyProtection="0">
      <alignment horizontal="center" vertical="center"/>
    </xf>
  </cellStyleXfs>
  <cellXfs count="25">
    <xf numFmtId="0" fontId="0" fillId="0" borderId="0" xfId="0"/>
    <xf numFmtId="0" fontId="2" fillId="0" borderId="0" xfId="1" applyFont="1"/>
    <xf numFmtId="0" fontId="2" fillId="0" borderId="0" xfId="1" applyNumberFormat="1" applyFont="1" applyBorder="1" applyAlignment="1"/>
    <xf numFmtId="0" fontId="3" fillId="0" borderId="0" xfId="1" applyFont="1"/>
    <xf numFmtId="0" fontId="2" fillId="0" borderId="3" xfId="1" applyNumberFormat="1" applyFont="1" applyBorder="1" applyAlignment="1">
      <alignment horizontal="centerContinuous"/>
    </xf>
    <xf numFmtId="0" fontId="2" fillId="0" borderId="4" xfId="1" applyNumberFormat="1" applyFont="1" applyBorder="1" applyAlignment="1">
      <alignment horizontal="centerContinuous"/>
    </xf>
    <xf numFmtId="0" fontId="2" fillId="0" borderId="5" xfId="1" applyNumberFormat="1" applyFont="1" applyBorder="1" applyAlignment="1">
      <alignment horizontal="centerContinuous"/>
    </xf>
    <xf numFmtId="0" fontId="6" fillId="0" borderId="0" xfId="1" applyFont="1"/>
    <xf numFmtId="0" fontId="8" fillId="0" borderId="6" xfId="3" applyNumberFormat="1" applyFont="1" applyBorder="1" applyAlignment="1">
      <alignment vertical="center"/>
    </xf>
    <xf numFmtId="0" fontId="8" fillId="0" borderId="0" xfId="3" applyNumberFormat="1" applyFont="1" applyBorder="1" applyAlignment="1">
      <alignment horizontal="center" vertical="center"/>
    </xf>
    <xf numFmtId="0" fontId="8" fillId="0" borderId="7" xfId="3" applyNumberFormat="1" applyFont="1" applyBorder="1" applyAlignment="1">
      <alignment vertical="center"/>
    </xf>
    <xf numFmtId="0" fontId="2" fillId="0" borderId="6" xfId="1" applyNumberFormat="1" applyFont="1" applyBorder="1" applyAlignment="1"/>
    <xf numFmtId="0" fontId="2" fillId="0" borderId="7" xfId="1" applyNumberFormat="1" applyFont="1" applyBorder="1" applyAlignment="1"/>
    <xf numFmtId="0" fontId="9" fillId="0" borderId="8" xfId="1" applyNumberFormat="1" applyFont="1" applyBorder="1" applyAlignment="1">
      <alignment horizontal="left" vertical="center" indent="1"/>
    </xf>
    <xf numFmtId="3" fontId="9" fillId="0" borderId="8" xfId="1" applyNumberFormat="1" applyFont="1" applyBorder="1" applyAlignment="1">
      <alignment horizontal="right" vertical="center" indent="1"/>
    </xf>
    <xf numFmtId="0" fontId="2" fillId="0" borderId="9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/>
    <xf numFmtId="3" fontId="9" fillId="4" borderId="8" xfId="1" applyNumberFormat="1" applyFont="1" applyFill="1" applyBorder="1" applyAlignment="1">
      <alignment horizontal="right" vertical="center" indent="1"/>
    </xf>
    <xf numFmtId="0" fontId="9" fillId="0" borderId="8" xfId="1" applyNumberFormat="1" applyFont="1" applyBorder="1" applyAlignment="1">
      <alignment horizontal="center" vertical="center"/>
    </xf>
    <xf numFmtId="0" fontId="11" fillId="3" borderId="2" xfId="2" applyNumberFormat="1" applyFont="1" applyFill="1" applyBorder="1" applyAlignment="1">
      <alignment horizontal="center" vertical="center" wrapText="1"/>
    </xf>
    <xf numFmtId="0" fontId="5" fillId="2" borderId="2" xfId="2" applyNumberFormat="1" applyFont="1" applyBorder="1">
      <alignment horizontal="center" vertical="center"/>
    </xf>
    <xf numFmtId="0" fontId="12" fillId="6" borderId="0" xfId="3" applyNumberFormat="1" applyFont="1" applyFill="1" applyBorder="1" applyAlignment="1">
      <alignment horizontal="center" vertical="center"/>
    </xf>
    <xf numFmtId="0" fontId="12" fillId="5" borderId="0" xfId="3" applyNumberFormat="1" applyFont="1" applyFill="1" applyBorder="1" applyAlignment="1">
      <alignment horizontal="center" vertical="center"/>
    </xf>
  </cellXfs>
  <cellStyles count="4">
    <cellStyle name="Heading 1 2" xfId="2"/>
    <cellStyle name="Heading 2 2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topLeftCell="A4" workbookViewId="0">
      <selection activeCell="G19" sqref="G19"/>
    </sheetView>
  </sheetViews>
  <sheetFormatPr defaultRowHeight="15" x14ac:dyDescent="0.25"/>
  <cols>
    <col min="4" max="4" width="12" bestFit="1" customWidth="1"/>
    <col min="5" max="5" width="14" bestFit="1" customWidth="1"/>
    <col min="6" max="6" width="14" customWidth="1"/>
    <col min="7" max="9" width="14.5703125" bestFit="1" customWidth="1"/>
  </cols>
  <sheetData>
    <row r="2" spans="2:11" ht="15.75" thickBot="1" x14ac:dyDescent="0.3">
      <c r="B2" s="1"/>
      <c r="C2" s="1"/>
      <c r="D2" s="2"/>
      <c r="E2" s="1"/>
      <c r="F2" s="1"/>
      <c r="G2" s="1"/>
      <c r="H2" s="1"/>
      <c r="I2" s="1"/>
      <c r="J2" s="1"/>
      <c r="K2" s="1"/>
    </row>
    <row r="3" spans="2:11" ht="57" customHeight="1" thickTop="1" thickBot="1" x14ac:dyDescent="0.3">
      <c r="B3" s="3"/>
      <c r="C3" s="21" t="s">
        <v>6</v>
      </c>
      <c r="D3" s="21"/>
      <c r="E3" s="21"/>
      <c r="F3" s="21"/>
      <c r="G3" s="21"/>
      <c r="H3" s="21"/>
      <c r="I3" s="21"/>
      <c r="J3" s="21"/>
      <c r="K3" s="3"/>
    </row>
    <row r="4" spans="2:11" ht="16.5" thickTop="1" thickBot="1" x14ac:dyDescent="0.3">
      <c r="B4" s="1"/>
      <c r="C4" s="3"/>
      <c r="D4" s="3"/>
      <c r="E4" s="3"/>
      <c r="F4" s="3"/>
      <c r="G4" s="3"/>
      <c r="H4" s="3"/>
      <c r="I4" s="3"/>
      <c r="J4" s="3"/>
      <c r="K4" s="1"/>
    </row>
    <row r="5" spans="2:11" ht="27" thickTop="1" thickBot="1" x14ac:dyDescent="0.3">
      <c r="B5" s="3"/>
      <c r="C5" s="22" t="s">
        <v>4</v>
      </c>
      <c r="D5" s="22"/>
      <c r="E5" s="22"/>
      <c r="F5" s="22"/>
      <c r="G5" s="22"/>
      <c r="H5" s="22"/>
      <c r="I5" s="22"/>
      <c r="J5" s="22"/>
      <c r="K5" s="3"/>
    </row>
    <row r="6" spans="2:11" ht="15.75" thickTop="1" x14ac:dyDescent="0.25">
      <c r="B6" s="1"/>
      <c r="C6" s="4"/>
      <c r="D6" s="5"/>
      <c r="E6" s="5"/>
      <c r="F6" s="5"/>
      <c r="G6" s="5"/>
      <c r="H6" s="5"/>
      <c r="I6" s="5"/>
      <c r="J6" s="6"/>
      <c r="K6" s="1"/>
    </row>
    <row r="7" spans="2:11" ht="18" x14ac:dyDescent="0.25">
      <c r="B7" s="7"/>
      <c r="C7" s="8"/>
      <c r="D7" s="9" t="s">
        <v>0</v>
      </c>
      <c r="E7" s="9" t="s">
        <v>5</v>
      </c>
      <c r="F7" s="9" t="s">
        <v>7</v>
      </c>
      <c r="G7" s="9" t="s">
        <v>2</v>
      </c>
      <c r="H7" s="23" t="s">
        <v>1</v>
      </c>
      <c r="I7" s="9" t="s">
        <v>3</v>
      </c>
      <c r="J7" s="10"/>
      <c r="K7" s="7"/>
    </row>
    <row r="8" spans="2:11" x14ac:dyDescent="0.25">
      <c r="B8" s="1"/>
      <c r="C8" s="11"/>
      <c r="D8" s="2"/>
      <c r="E8" s="2"/>
      <c r="F8" s="2"/>
      <c r="G8" s="2"/>
      <c r="H8" s="2"/>
      <c r="I8" s="2"/>
      <c r="J8" s="12"/>
      <c r="K8" s="1"/>
    </row>
    <row r="9" spans="2:11" x14ac:dyDescent="0.25">
      <c r="B9" s="1"/>
      <c r="C9" s="11"/>
      <c r="D9" s="13">
        <v>1</v>
      </c>
      <c r="E9" s="19"/>
      <c r="F9" s="19"/>
      <c r="G9" s="19"/>
      <c r="H9" s="14">
        <v>1850</v>
      </c>
      <c r="I9" s="14">
        <v>1900</v>
      </c>
      <c r="J9" s="12"/>
      <c r="K9" s="1"/>
    </row>
    <row r="10" spans="2:11" x14ac:dyDescent="0.25">
      <c r="B10" s="1"/>
      <c r="C10" s="11"/>
      <c r="D10" s="13">
        <v>2</v>
      </c>
      <c r="E10" s="14">
        <v>1030</v>
      </c>
      <c r="F10" s="14">
        <f>ROUND(3780/D10,-1)</f>
        <v>1890</v>
      </c>
      <c r="G10" s="14">
        <f>3940/D10</f>
        <v>1970</v>
      </c>
      <c r="H10" s="14">
        <v>2050</v>
      </c>
      <c r="I10" s="14">
        <v>2100</v>
      </c>
      <c r="J10" s="12"/>
      <c r="K10" s="1"/>
    </row>
    <row r="11" spans="2:11" x14ac:dyDescent="0.25">
      <c r="B11" s="1"/>
      <c r="C11" s="11"/>
      <c r="D11" s="13">
        <v>3</v>
      </c>
      <c r="E11" s="14"/>
      <c r="F11" s="14">
        <f>ROUND(5830/D11,-1)</f>
        <v>1940</v>
      </c>
      <c r="G11" s="14">
        <f>ROUND(6080/D11,-1)</f>
        <v>2030</v>
      </c>
      <c r="H11" s="19"/>
      <c r="I11" s="19"/>
      <c r="J11" s="12"/>
      <c r="K11" s="1"/>
    </row>
    <row r="12" spans="2:11" x14ac:dyDescent="0.25">
      <c r="B12" s="1"/>
      <c r="C12" s="11"/>
      <c r="D12" s="13">
        <v>4</v>
      </c>
      <c r="E12" s="19"/>
      <c r="F12" s="14">
        <f>ROUND(7880/D12,-1)</f>
        <v>1970</v>
      </c>
      <c r="G12" s="14">
        <f>ROUND(8220/D12,-1)</f>
        <v>2060</v>
      </c>
      <c r="H12" s="19"/>
      <c r="I12" s="19"/>
      <c r="J12" s="12"/>
      <c r="K12" s="1"/>
    </row>
    <row r="13" spans="2:11" x14ac:dyDescent="0.25">
      <c r="B13" s="1"/>
      <c r="C13" s="11"/>
      <c r="D13" s="13">
        <v>5</v>
      </c>
      <c r="E13" s="19"/>
      <c r="F13" s="14">
        <f>ROUND(9930/D13,-1)</f>
        <v>1990</v>
      </c>
      <c r="G13" s="14">
        <f>ROUND(10360/D13,-1)</f>
        <v>2070</v>
      </c>
      <c r="H13" s="19"/>
      <c r="I13" s="19"/>
      <c r="J13" s="12"/>
      <c r="K13" s="1"/>
    </row>
    <row r="14" spans="2:11" x14ac:dyDescent="0.25">
      <c r="B14" s="1"/>
      <c r="C14" s="11"/>
      <c r="D14" s="13">
        <v>6</v>
      </c>
      <c r="E14" s="19"/>
      <c r="F14" s="14">
        <f>ROUND(11980/D14,-1)</f>
        <v>2000</v>
      </c>
      <c r="G14" s="14">
        <f>ROUND(12500/D14,-1)</f>
        <v>2080</v>
      </c>
      <c r="H14" s="19"/>
      <c r="I14" s="19"/>
      <c r="J14" s="12"/>
      <c r="K14" s="1"/>
    </row>
    <row r="15" spans="2:11" ht="15.75" thickBot="1" x14ac:dyDescent="0.3">
      <c r="B15" s="1"/>
      <c r="C15" s="15"/>
      <c r="D15" s="16"/>
      <c r="E15" s="17"/>
      <c r="F15" s="17"/>
      <c r="G15" s="17"/>
      <c r="H15" s="17"/>
      <c r="I15" s="17"/>
      <c r="J15" s="18"/>
      <c r="K15" s="1"/>
    </row>
    <row r="16" spans="2:11" ht="15.75" thickTop="1" x14ac:dyDescent="0.25">
      <c r="B16" s="1"/>
      <c r="C16" s="3"/>
      <c r="D16" s="3"/>
      <c r="E16" s="3"/>
      <c r="F16" s="3"/>
      <c r="G16" s="3"/>
      <c r="H16" s="3"/>
      <c r="I16" s="3"/>
      <c r="J16" s="3"/>
      <c r="K16" s="1"/>
    </row>
    <row r="17" spans="5:6" ht="18" x14ac:dyDescent="0.25">
      <c r="F17" s="24" t="s">
        <v>8</v>
      </c>
    </row>
    <row r="18" spans="5:6" x14ac:dyDescent="0.25">
      <c r="E18" s="20">
        <v>2</v>
      </c>
      <c r="F18">
        <f>F10+(G10-F10)/2</f>
        <v>1930</v>
      </c>
    </row>
    <row r="19" spans="5:6" x14ac:dyDescent="0.25">
      <c r="E19" s="20">
        <v>3</v>
      </c>
      <c r="F19">
        <f t="shared" ref="F19:F22" si="0">F11+(G11-F11)/2</f>
        <v>1985</v>
      </c>
    </row>
    <row r="20" spans="5:6" x14ac:dyDescent="0.25">
      <c r="E20" s="20">
        <v>4</v>
      </c>
      <c r="F20">
        <f t="shared" si="0"/>
        <v>2015</v>
      </c>
    </row>
    <row r="21" spans="5:6" x14ac:dyDescent="0.25">
      <c r="E21" s="20">
        <v>5</v>
      </c>
      <c r="F21">
        <f t="shared" si="0"/>
        <v>2030</v>
      </c>
    </row>
    <row r="22" spans="5:6" x14ac:dyDescent="0.25">
      <c r="E22" s="20">
        <v>6</v>
      </c>
      <c r="F22">
        <f t="shared" si="0"/>
        <v>2040</v>
      </c>
    </row>
  </sheetData>
  <mergeCells count="2">
    <mergeCell ref="C3:J3"/>
    <mergeCell ref="C5:J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cp:lastPrinted>2016-10-18T14:36:30Z</cp:lastPrinted>
  <dcterms:created xsi:type="dcterms:W3CDTF">2016-10-14T17:58:46Z</dcterms:created>
  <dcterms:modified xsi:type="dcterms:W3CDTF">2017-09-13T21:23:29Z</dcterms:modified>
</cp:coreProperties>
</file>