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Veterans ELToDv2.2 2017\Model Data\Count Data Control Totals\"/>
    </mc:Choice>
  </mc:AlternateContent>
  <bookViews>
    <workbookView xWindow="0" yWindow="0" windowWidth="27345" windowHeight="11985"/>
  </bookViews>
  <sheets>
    <sheet name="B-8 Veterans Expwy." sheetId="1" r:id="rId1"/>
  </sheets>
  <externalReferences>
    <externalReference r:id="rId2"/>
  </externalReferences>
  <definedNames>
    <definedName name="_xlnm.Print_Area" localSheetId="0">'B-8 Veterans Expwy.'!$A$2:$AI$39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I77" i="1"/>
  <c r="S75" i="1"/>
  <c r="G75" i="1"/>
  <c r="J56" i="1"/>
  <c r="K49" i="1"/>
  <c r="F46" i="1"/>
  <c r="F45" i="1"/>
  <c r="G45" i="1" s="1"/>
  <c r="AR43" i="1"/>
  <c r="AR42" i="1" s="1"/>
  <c r="AQ43" i="1"/>
  <c r="AQ42" i="1" s="1"/>
  <c r="AT39" i="1"/>
  <c r="AS39" i="1"/>
  <c r="T39" i="1"/>
  <c r="S79" i="1" s="1"/>
  <c r="S39" i="1"/>
  <c r="R79" i="1" s="1"/>
  <c r="R39" i="1"/>
  <c r="Q39" i="1"/>
  <c r="P79" i="1" s="1"/>
  <c r="P39" i="1"/>
  <c r="O79" i="1" s="1"/>
  <c r="O39" i="1"/>
  <c r="N79" i="1" s="1"/>
  <c r="N39" i="1"/>
  <c r="M79" i="1" s="1"/>
  <c r="M39" i="1"/>
  <c r="L79" i="1" s="1"/>
  <c r="L39" i="1"/>
  <c r="K39" i="1"/>
  <c r="J79" i="1" s="1"/>
  <c r="J39" i="1"/>
  <c r="I79" i="1" s="1"/>
  <c r="I39" i="1"/>
  <c r="H79" i="1" s="1"/>
  <c r="H39" i="1"/>
  <c r="G79" i="1" s="1"/>
  <c r="G39" i="1"/>
  <c r="F79" i="1" s="1"/>
  <c r="F39" i="1"/>
  <c r="AT38" i="1"/>
  <c r="AS38" i="1"/>
  <c r="AI38" i="1"/>
  <c r="AD38" i="1"/>
  <c r="AO38" i="1" s="1"/>
  <c r="Y38" i="1"/>
  <c r="T38" i="1"/>
  <c r="S38" i="1"/>
  <c r="R78" i="1" s="1"/>
  <c r="R38" i="1"/>
  <c r="Q78" i="1" s="1"/>
  <c r="Q38" i="1"/>
  <c r="P38" i="1"/>
  <c r="O78" i="1" s="1"/>
  <c r="O38" i="1"/>
  <c r="N78" i="1" s="1"/>
  <c r="N38" i="1"/>
  <c r="AP38" i="1" s="1"/>
  <c r="M38" i="1"/>
  <c r="L78" i="1" s="1"/>
  <c r="L38" i="1"/>
  <c r="K78" i="1" s="1"/>
  <c r="K38" i="1"/>
  <c r="J78" i="1" s="1"/>
  <c r="J38" i="1"/>
  <c r="I78" i="1" s="1"/>
  <c r="I38" i="1"/>
  <c r="H78" i="1" s="1"/>
  <c r="H38" i="1"/>
  <c r="G78" i="1" s="1"/>
  <c r="G38" i="1"/>
  <c r="F78" i="1" s="1"/>
  <c r="F38" i="1"/>
  <c r="AT37" i="1"/>
  <c r="AS37" i="1"/>
  <c r="AN37" i="1"/>
  <c r="AI37" i="1"/>
  <c r="AI39" i="1" s="1"/>
  <c r="AD37" i="1"/>
  <c r="AO37" i="1" s="1"/>
  <c r="Y37" i="1"/>
  <c r="T37" i="1"/>
  <c r="S77" i="1" s="1"/>
  <c r="S37" i="1"/>
  <c r="R77" i="1" s="1"/>
  <c r="R37" i="1"/>
  <c r="Q77" i="1" s="1"/>
  <c r="Q37" i="1"/>
  <c r="P77" i="1" s="1"/>
  <c r="P37" i="1"/>
  <c r="O37" i="1"/>
  <c r="N77" i="1" s="1"/>
  <c r="N37" i="1"/>
  <c r="AP37" i="1" s="1"/>
  <c r="AP39" i="1" s="1"/>
  <c r="M37" i="1"/>
  <c r="L77" i="1" s="1"/>
  <c r="L37" i="1"/>
  <c r="K77" i="1" s="1"/>
  <c r="K37" i="1"/>
  <c r="J77" i="1" s="1"/>
  <c r="J37" i="1"/>
  <c r="I37" i="1"/>
  <c r="H77" i="1" s="1"/>
  <c r="H37" i="1"/>
  <c r="G77" i="1" s="1"/>
  <c r="G37" i="1"/>
  <c r="F77" i="1" s="1"/>
  <c r="F37" i="1"/>
  <c r="AT36" i="1"/>
  <c r="AS36" i="1"/>
  <c r="T36" i="1"/>
  <c r="S76" i="1" s="1"/>
  <c r="S36" i="1"/>
  <c r="R76" i="1" s="1"/>
  <c r="R36" i="1"/>
  <c r="Q76" i="1" s="1"/>
  <c r="Q36" i="1"/>
  <c r="P76" i="1" s="1"/>
  <c r="P36" i="1"/>
  <c r="O76" i="1" s="1"/>
  <c r="O36" i="1"/>
  <c r="N36" i="1"/>
  <c r="M76" i="1" s="1"/>
  <c r="M36" i="1"/>
  <c r="L76" i="1" s="1"/>
  <c r="L36" i="1"/>
  <c r="K76" i="1" s="1"/>
  <c r="K36" i="1"/>
  <c r="J76" i="1" s="1"/>
  <c r="J36" i="1"/>
  <c r="I76" i="1" s="1"/>
  <c r="I36" i="1"/>
  <c r="H76" i="1" s="1"/>
  <c r="H36" i="1"/>
  <c r="G76" i="1" s="1"/>
  <c r="G36" i="1"/>
  <c r="F76" i="1" s="1"/>
  <c r="F36" i="1"/>
  <c r="AT35" i="1"/>
  <c r="AS35" i="1"/>
  <c r="AO35" i="1"/>
  <c r="AI35" i="1"/>
  <c r="AD35" i="1"/>
  <c r="AN35" i="1" s="1"/>
  <c r="Y35" i="1"/>
  <c r="T35" i="1"/>
  <c r="S35" i="1"/>
  <c r="R75" i="1" s="1"/>
  <c r="R35" i="1"/>
  <c r="Q75" i="1" s="1"/>
  <c r="Q35" i="1"/>
  <c r="P75" i="1" s="1"/>
  <c r="P35" i="1"/>
  <c r="O35" i="1"/>
  <c r="N75" i="1" s="1"/>
  <c r="N35" i="1"/>
  <c r="M75" i="1" s="1"/>
  <c r="M35" i="1"/>
  <c r="L75" i="1" s="1"/>
  <c r="L35" i="1"/>
  <c r="K75" i="1" s="1"/>
  <c r="K35" i="1"/>
  <c r="J75" i="1" s="1"/>
  <c r="J35" i="1"/>
  <c r="I75" i="1" s="1"/>
  <c r="I35" i="1"/>
  <c r="H75" i="1" s="1"/>
  <c r="H35" i="1"/>
  <c r="G35" i="1"/>
  <c r="F75" i="1" s="1"/>
  <c r="F35" i="1"/>
  <c r="AT34" i="1"/>
  <c r="AS34" i="1"/>
  <c r="AP34" i="1"/>
  <c r="AO34" i="1"/>
  <c r="AN34" i="1"/>
  <c r="AI34" i="1"/>
  <c r="AD34" i="1"/>
  <c r="Y34" i="1"/>
  <c r="T34" i="1"/>
  <c r="S34" i="1"/>
  <c r="R74" i="1" s="1"/>
  <c r="R34" i="1"/>
  <c r="Q74" i="1" s="1"/>
  <c r="Q34" i="1"/>
  <c r="P74" i="1" s="1"/>
  <c r="P34" i="1"/>
  <c r="O74" i="1" s="1"/>
  <c r="O34" i="1"/>
  <c r="N74" i="1" s="1"/>
  <c r="N34" i="1"/>
  <c r="M74" i="1" s="1"/>
  <c r="M34" i="1"/>
  <c r="L34" i="1"/>
  <c r="K74" i="1" s="1"/>
  <c r="K34" i="1"/>
  <c r="J74" i="1" s="1"/>
  <c r="J34" i="1"/>
  <c r="I74" i="1" s="1"/>
  <c r="I34" i="1"/>
  <c r="H74" i="1" s="1"/>
  <c r="H34" i="1"/>
  <c r="G74" i="1" s="1"/>
  <c r="G34" i="1"/>
  <c r="F74" i="1" s="1"/>
  <c r="F34" i="1"/>
  <c r="AT33" i="1"/>
  <c r="AS33" i="1"/>
  <c r="Y33" i="1"/>
  <c r="T33" i="1"/>
  <c r="S73" i="1" s="1"/>
  <c r="S33" i="1"/>
  <c r="R33" i="1"/>
  <c r="Q73" i="1" s="1"/>
  <c r="Q33" i="1"/>
  <c r="P73" i="1" s="1"/>
  <c r="P33" i="1"/>
  <c r="O73" i="1" s="1"/>
  <c r="O33" i="1"/>
  <c r="N73" i="1" s="1"/>
  <c r="N33" i="1"/>
  <c r="M33" i="1"/>
  <c r="L73" i="1" s="1"/>
  <c r="L33" i="1"/>
  <c r="K33" i="1"/>
  <c r="J73" i="1" s="1"/>
  <c r="J33" i="1"/>
  <c r="I73" i="1" s="1"/>
  <c r="I33" i="1"/>
  <c r="H73" i="1" s="1"/>
  <c r="H33" i="1"/>
  <c r="G73" i="1" s="1"/>
  <c r="G33" i="1"/>
  <c r="F33" i="1"/>
  <c r="AT32" i="1"/>
  <c r="AS32" i="1"/>
  <c r="AN32" i="1"/>
  <c r="AI32" i="1"/>
  <c r="AD32" i="1"/>
  <c r="Y32" i="1"/>
  <c r="T32" i="1"/>
  <c r="S32" i="1"/>
  <c r="R72" i="1" s="1"/>
  <c r="R32" i="1"/>
  <c r="Q32" i="1"/>
  <c r="P72" i="1" s="1"/>
  <c r="P32" i="1"/>
  <c r="O72" i="1" s="1"/>
  <c r="O32" i="1"/>
  <c r="N72" i="1" s="1"/>
  <c r="N32" i="1"/>
  <c r="AP32" i="1" s="1"/>
  <c r="M32" i="1"/>
  <c r="L32" i="1"/>
  <c r="K72" i="1" s="1"/>
  <c r="K32" i="1"/>
  <c r="J72" i="1" s="1"/>
  <c r="J32" i="1"/>
  <c r="I72" i="1" s="1"/>
  <c r="I32" i="1"/>
  <c r="H72" i="1" s="1"/>
  <c r="H32" i="1"/>
  <c r="G32" i="1"/>
  <c r="F72" i="1" s="1"/>
  <c r="F32" i="1"/>
  <c r="AT31" i="1"/>
  <c r="AS31" i="1"/>
  <c r="AN31" i="1"/>
  <c r="AI31" i="1"/>
  <c r="AI33" i="1" s="1"/>
  <c r="AD31" i="1"/>
  <c r="Y31" i="1"/>
  <c r="T31" i="1"/>
  <c r="S31" i="1"/>
  <c r="R71" i="1" s="1"/>
  <c r="R31" i="1"/>
  <c r="Q31" i="1"/>
  <c r="P71" i="1" s="1"/>
  <c r="P31" i="1"/>
  <c r="O71" i="1" s="1"/>
  <c r="O31" i="1"/>
  <c r="N71" i="1" s="1"/>
  <c r="N31" i="1"/>
  <c r="M71" i="1" s="1"/>
  <c r="M31" i="1"/>
  <c r="L31" i="1"/>
  <c r="K71" i="1" s="1"/>
  <c r="K31" i="1"/>
  <c r="J31" i="1"/>
  <c r="I71" i="1" s="1"/>
  <c r="I31" i="1"/>
  <c r="H71" i="1" s="1"/>
  <c r="H31" i="1"/>
  <c r="G31" i="1"/>
  <c r="F71" i="1" s="1"/>
  <c r="F31" i="1"/>
  <c r="AT30" i="1"/>
  <c r="AS30" i="1"/>
  <c r="AI30" i="1"/>
  <c r="T30" i="1"/>
  <c r="S70" i="1" s="1"/>
  <c r="S30" i="1"/>
  <c r="R30" i="1"/>
  <c r="Q70" i="1" s="1"/>
  <c r="Q30" i="1"/>
  <c r="P30" i="1"/>
  <c r="O70" i="1" s="1"/>
  <c r="O30" i="1"/>
  <c r="N70" i="1" s="1"/>
  <c r="N30" i="1"/>
  <c r="M30" i="1"/>
  <c r="L70" i="1" s="1"/>
  <c r="L30" i="1"/>
  <c r="K30" i="1"/>
  <c r="J70" i="1" s="1"/>
  <c r="J30" i="1"/>
  <c r="I30" i="1"/>
  <c r="H70" i="1" s="1"/>
  <c r="H30" i="1"/>
  <c r="G70" i="1" s="1"/>
  <c r="G30" i="1"/>
  <c r="F30" i="1"/>
  <c r="BA29" i="1"/>
  <c r="AT28" i="1"/>
  <c r="AS28" i="1"/>
  <c r="AO28" i="1"/>
  <c r="AN28" i="1"/>
  <c r="AI28" i="1"/>
  <c r="AD28" i="1"/>
  <c r="Y28" i="1"/>
  <c r="T28" i="1"/>
  <c r="S68" i="1" s="1"/>
  <c r="S28" i="1"/>
  <c r="R28" i="1"/>
  <c r="Q28" i="1"/>
  <c r="P68" i="1" s="1"/>
  <c r="P28" i="1"/>
  <c r="O28" i="1"/>
  <c r="N68" i="1" s="1"/>
  <c r="N28" i="1"/>
  <c r="M68" i="1" s="1"/>
  <c r="M28" i="1"/>
  <c r="L68" i="1" s="1"/>
  <c r="L28" i="1"/>
  <c r="K68" i="1" s="1"/>
  <c r="K28" i="1"/>
  <c r="J28" i="1"/>
  <c r="I68" i="1" s="1"/>
  <c r="I28" i="1"/>
  <c r="H28" i="1"/>
  <c r="G68" i="1" s="1"/>
  <c r="G28" i="1"/>
  <c r="F28" i="1"/>
  <c r="AU29" i="1" s="1"/>
  <c r="AT26" i="1"/>
  <c r="AS26" i="1"/>
  <c r="T26" i="1"/>
  <c r="S26" i="1"/>
  <c r="R66" i="1" s="1"/>
  <c r="R26" i="1"/>
  <c r="Q26" i="1"/>
  <c r="P26" i="1"/>
  <c r="O66" i="1" s="1"/>
  <c r="O26" i="1"/>
  <c r="N26" i="1"/>
  <c r="M66" i="1" s="1"/>
  <c r="M26" i="1"/>
  <c r="L26" i="1"/>
  <c r="K66" i="1" s="1"/>
  <c r="K26" i="1"/>
  <c r="J66" i="1" s="1"/>
  <c r="J26" i="1"/>
  <c r="I26" i="1"/>
  <c r="H66" i="1" s="1"/>
  <c r="H26" i="1"/>
  <c r="G26" i="1"/>
  <c r="F66" i="1" s="1"/>
  <c r="F26" i="1"/>
  <c r="AT24" i="1"/>
  <c r="AS24" i="1"/>
  <c r="AI24" i="1"/>
  <c r="AD24" i="1"/>
  <c r="AO24" i="1" s="1"/>
  <c r="Y24" i="1"/>
  <c r="T24" i="1"/>
  <c r="S64" i="1" s="1"/>
  <c r="S24" i="1"/>
  <c r="R24" i="1"/>
  <c r="Q64" i="1" s="1"/>
  <c r="Q24" i="1"/>
  <c r="P24" i="1"/>
  <c r="O24" i="1"/>
  <c r="N64" i="1" s="1"/>
  <c r="N24" i="1"/>
  <c r="M24" i="1"/>
  <c r="L64" i="1" s="1"/>
  <c r="L24" i="1"/>
  <c r="K64" i="1" s="1"/>
  <c r="K24" i="1"/>
  <c r="J64" i="1" s="1"/>
  <c r="J24" i="1"/>
  <c r="I64" i="1" s="1"/>
  <c r="I24" i="1"/>
  <c r="H24" i="1"/>
  <c r="G64" i="1" s="1"/>
  <c r="G24" i="1"/>
  <c r="F24" i="1"/>
  <c r="AT23" i="1"/>
  <c r="AS23" i="1"/>
  <c r="AO23" i="1"/>
  <c r="AN23" i="1"/>
  <c r="AI23" i="1"/>
  <c r="AD23" i="1"/>
  <c r="AD26" i="1" s="1"/>
  <c r="Y23" i="1"/>
  <c r="T23" i="1"/>
  <c r="S23" i="1"/>
  <c r="R63" i="1" s="1"/>
  <c r="R23" i="1"/>
  <c r="Q23" i="1"/>
  <c r="P63" i="1" s="1"/>
  <c r="P23" i="1"/>
  <c r="O23" i="1"/>
  <c r="N23" i="1"/>
  <c r="M63" i="1" s="1"/>
  <c r="M23" i="1"/>
  <c r="L23" i="1"/>
  <c r="K63" i="1" s="1"/>
  <c r="K23" i="1"/>
  <c r="J23" i="1"/>
  <c r="I63" i="1" s="1"/>
  <c r="I23" i="1"/>
  <c r="H63" i="1" s="1"/>
  <c r="H23" i="1"/>
  <c r="G23" i="1"/>
  <c r="F63" i="1" s="1"/>
  <c r="F23" i="1"/>
  <c r="AT22" i="1"/>
  <c r="AS22" i="1"/>
  <c r="Y22" i="1"/>
  <c r="T22" i="1"/>
  <c r="S62" i="1" s="1"/>
  <c r="S22" i="1"/>
  <c r="R22" i="1"/>
  <c r="Q62" i="1" s="1"/>
  <c r="Q22" i="1"/>
  <c r="P22" i="1"/>
  <c r="O62" i="1" s="1"/>
  <c r="O22" i="1"/>
  <c r="N22" i="1"/>
  <c r="M22" i="1"/>
  <c r="L62" i="1" s="1"/>
  <c r="L22" i="1"/>
  <c r="K22" i="1"/>
  <c r="J62" i="1" s="1"/>
  <c r="J22" i="1"/>
  <c r="I22" i="1"/>
  <c r="H62" i="1" s="1"/>
  <c r="H22" i="1"/>
  <c r="G62" i="1" s="1"/>
  <c r="G22" i="1"/>
  <c r="F22" i="1"/>
  <c r="AT21" i="1"/>
  <c r="AS21" i="1"/>
  <c r="AN21" i="1"/>
  <c r="AI21" i="1"/>
  <c r="AD21" i="1"/>
  <c r="AO21" i="1" s="1"/>
  <c r="Y21" i="1"/>
  <c r="T21" i="1"/>
  <c r="S61" i="1" s="1"/>
  <c r="S21" i="1"/>
  <c r="R61" i="1" s="1"/>
  <c r="R21" i="1"/>
  <c r="Q21" i="1"/>
  <c r="P61" i="1" s="1"/>
  <c r="P21" i="1"/>
  <c r="O21" i="1"/>
  <c r="N61" i="1" s="1"/>
  <c r="N21" i="1"/>
  <c r="M21" i="1"/>
  <c r="L21" i="1"/>
  <c r="K61" i="1" s="1"/>
  <c r="K21" i="1"/>
  <c r="J21" i="1"/>
  <c r="I61" i="1" s="1"/>
  <c r="I21" i="1"/>
  <c r="H21" i="1"/>
  <c r="G61" i="1" s="1"/>
  <c r="G21" i="1"/>
  <c r="F61" i="1" s="1"/>
  <c r="F21" i="1"/>
  <c r="AT20" i="1"/>
  <c r="AS20" i="1"/>
  <c r="AI20" i="1"/>
  <c r="AI22" i="1" s="1"/>
  <c r="AD20" i="1"/>
  <c r="Y20" i="1"/>
  <c r="T20" i="1"/>
  <c r="S60" i="1" s="1"/>
  <c r="S20" i="1"/>
  <c r="R60" i="1" s="1"/>
  <c r="R20" i="1"/>
  <c r="Q60" i="1" s="1"/>
  <c r="Q20" i="1"/>
  <c r="P20" i="1"/>
  <c r="O60" i="1" s="1"/>
  <c r="O20" i="1"/>
  <c r="N20" i="1"/>
  <c r="M60" i="1" s="1"/>
  <c r="M20" i="1"/>
  <c r="L20" i="1"/>
  <c r="K20" i="1"/>
  <c r="J60" i="1" s="1"/>
  <c r="J20" i="1"/>
  <c r="I20" i="1"/>
  <c r="H60" i="1" s="1"/>
  <c r="H20" i="1"/>
  <c r="G60" i="1" s="1"/>
  <c r="G20" i="1"/>
  <c r="F60" i="1" s="1"/>
  <c r="F20" i="1"/>
  <c r="AT19" i="1"/>
  <c r="AS19" i="1"/>
  <c r="AD19" i="1"/>
  <c r="T19" i="1"/>
  <c r="S59" i="1" s="1"/>
  <c r="S19" i="1"/>
  <c r="R19" i="1"/>
  <c r="Q59" i="1" s="1"/>
  <c r="Q19" i="1"/>
  <c r="P59" i="1" s="1"/>
  <c r="P19" i="1"/>
  <c r="O19" i="1"/>
  <c r="N59" i="1" s="1"/>
  <c r="N19" i="1"/>
  <c r="M19" i="1"/>
  <c r="L59" i="1" s="1"/>
  <c r="L19" i="1"/>
  <c r="K19" i="1"/>
  <c r="J19" i="1"/>
  <c r="I59" i="1" s="1"/>
  <c r="I19" i="1"/>
  <c r="H19" i="1"/>
  <c r="G59" i="1" s="1"/>
  <c r="G19" i="1"/>
  <c r="F19" i="1"/>
  <c r="AT18" i="1"/>
  <c r="AS18" i="1"/>
  <c r="AN18" i="1"/>
  <c r="AI18" i="1"/>
  <c r="AD18" i="1"/>
  <c r="Y18" i="1"/>
  <c r="T18" i="1"/>
  <c r="S18" i="1"/>
  <c r="R58" i="1" s="1"/>
  <c r="R18" i="1"/>
  <c r="Q58" i="1" s="1"/>
  <c r="Q18" i="1"/>
  <c r="P58" i="1" s="1"/>
  <c r="P18" i="1"/>
  <c r="O58" i="1" s="1"/>
  <c r="O18" i="1"/>
  <c r="N18" i="1"/>
  <c r="M58" i="1" s="1"/>
  <c r="M18" i="1"/>
  <c r="L18" i="1"/>
  <c r="K58" i="1" s="1"/>
  <c r="K18" i="1"/>
  <c r="J18" i="1"/>
  <c r="I18" i="1"/>
  <c r="H58" i="1" s="1"/>
  <c r="H18" i="1"/>
  <c r="G18" i="1"/>
  <c r="F58" i="1" s="1"/>
  <c r="F18" i="1"/>
  <c r="AT16" i="1"/>
  <c r="AS16" i="1"/>
  <c r="AI16" i="1"/>
  <c r="AI14" i="1" s="1"/>
  <c r="AD16" i="1"/>
  <c r="Y16" i="1"/>
  <c r="Y19" i="1" s="1"/>
  <c r="T16" i="1"/>
  <c r="S56" i="1" s="1"/>
  <c r="S16" i="1"/>
  <c r="R16" i="1"/>
  <c r="Q56" i="1" s="1"/>
  <c r="Q16" i="1"/>
  <c r="P16" i="1"/>
  <c r="O56" i="1" s="1"/>
  <c r="O16" i="1"/>
  <c r="N56" i="1" s="1"/>
  <c r="N16" i="1"/>
  <c r="M16" i="1"/>
  <c r="L56" i="1" s="1"/>
  <c r="L16" i="1"/>
  <c r="K16" i="1"/>
  <c r="J16" i="1"/>
  <c r="I56" i="1" s="1"/>
  <c r="I16" i="1"/>
  <c r="H16" i="1"/>
  <c r="G56" i="1" s="1"/>
  <c r="G16" i="1"/>
  <c r="F16" i="1"/>
  <c r="AT14" i="1"/>
  <c r="AS14" i="1"/>
  <c r="T14" i="1"/>
  <c r="S54" i="1" s="1"/>
  <c r="S14" i="1"/>
  <c r="R54" i="1" s="1"/>
  <c r="R14" i="1"/>
  <c r="Q14" i="1"/>
  <c r="P54" i="1" s="1"/>
  <c r="P14" i="1"/>
  <c r="O54" i="1" s="1"/>
  <c r="O14" i="1"/>
  <c r="N54" i="1" s="1"/>
  <c r="N14" i="1"/>
  <c r="M54" i="1" s="1"/>
  <c r="M14" i="1"/>
  <c r="L14" i="1"/>
  <c r="K54" i="1" s="1"/>
  <c r="K14" i="1"/>
  <c r="J14" i="1"/>
  <c r="I54" i="1" s="1"/>
  <c r="I14" i="1"/>
  <c r="H14" i="1"/>
  <c r="G54" i="1" s="1"/>
  <c r="G14" i="1"/>
  <c r="F54" i="1" s="1"/>
  <c r="F14" i="1"/>
  <c r="AT13" i="1"/>
  <c r="AS13" i="1"/>
  <c r="AI13" i="1"/>
  <c r="AD13" i="1"/>
  <c r="Y13" i="1"/>
  <c r="T13" i="1"/>
  <c r="S13" i="1"/>
  <c r="R53" i="1" s="1"/>
  <c r="R13" i="1"/>
  <c r="Q53" i="1" s="1"/>
  <c r="Q13" i="1"/>
  <c r="P13" i="1"/>
  <c r="O53" i="1" s="1"/>
  <c r="O13" i="1"/>
  <c r="N13" i="1"/>
  <c r="M53" i="1" s="1"/>
  <c r="M13" i="1"/>
  <c r="L53" i="1" s="1"/>
  <c r="L13" i="1"/>
  <c r="K13" i="1"/>
  <c r="J53" i="1" s="1"/>
  <c r="J13" i="1"/>
  <c r="I13" i="1"/>
  <c r="H53" i="1" s="1"/>
  <c r="H13" i="1"/>
  <c r="G13" i="1"/>
  <c r="F53" i="1" s="1"/>
  <c r="F13" i="1"/>
  <c r="AT12" i="1"/>
  <c r="AS12" i="1"/>
  <c r="AI12" i="1"/>
  <c r="AD12" i="1"/>
  <c r="AO12" i="1" s="1"/>
  <c r="Y12" i="1"/>
  <c r="AY15" i="1" s="1"/>
  <c r="T12" i="1"/>
  <c r="S12" i="1"/>
  <c r="R12" i="1"/>
  <c r="Q12" i="1"/>
  <c r="P12" i="1"/>
  <c r="O12" i="1"/>
  <c r="AW15" i="1" s="1"/>
  <c r="N12" i="1"/>
  <c r="M52" i="1" s="1"/>
  <c r="M12" i="1"/>
  <c r="L12" i="1"/>
  <c r="K12" i="1"/>
  <c r="J12" i="1"/>
  <c r="I12" i="1"/>
  <c r="H12" i="1"/>
  <c r="G12" i="1"/>
  <c r="F12" i="1"/>
  <c r="F43" i="1" s="1"/>
  <c r="F42" i="1" s="1"/>
  <c r="AT11" i="1"/>
  <c r="AS11" i="1"/>
  <c r="AN11" i="1"/>
  <c r="AI11" i="1"/>
  <c r="AD11" i="1"/>
  <c r="Y11" i="1"/>
  <c r="T11" i="1"/>
  <c r="S11" i="1"/>
  <c r="R51" i="1" s="1"/>
  <c r="R11" i="1"/>
  <c r="Q11" i="1"/>
  <c r="P51" i="1" s="1"/>
  <c r="P11" i="1"/>
  <c r="O51" i="1" s="1"/>
  <c r="O11" i="1"/>
  <c r="N11" i="1"/>
  <c r="M51" i="1" s="1"/>
  <c r="M11" i="1"/>
  <c r="L11" i="1"/>
  <c r="K51" i="1" s="1"/>
  <c r="K11" i="1"/>
  <c r="J11" i="1"/>
  <c r="I51" i="1" s="1"/>
  <c r="I11" i="1"/>
  <c r="H51" i="1" s="1"/>
  <c r="H11" i="1"/>
  <c r="G11" i="1"/>
  <c r="F51" i="1" s="1"/>
  <c r="F11" i="1"/>
  <c r="AT9" i="1"/>
  <c r="AS9" i="1"/>
  <c r="T9" i="1"/>
  <c r="S49" i="1" s="1"/>
  <c r="S9" i="1"/>
  <c r="R9" i="1"/>
  <c r="Q49" i="1" s="1"/>
  <c r="Q9" i="1"/>
  <c r="P9" i="1"/>
  <c r="O49" i="1" s="1"/>
  <c r="O9" i="1"/>
  <c r="N49" i="1" s="1"/>
  <c r="N9" i="1"/>
  <c r="M9" i="1"/>
  <c r="L49" i="1" s="1"/>
  <c r="L9" i="1"/>
  <c r="K9" i="1"/>
  <c r="J49" i="1" s="1"/>
  <c r="J9" i="1"/>
  <c r="I9" i="1"/>
  <c r="H49" i="1" s="1"/>
  <c r="H9" i="1"/>
  <c r="G49" i="1" s="1"/>
  <c r="G9" i="1"/>
  <c r="F9" i="1"/>
  <c r="G4" i="1"/>
  <c r="H4" i="1" s="1"/>
  <c r="I4" i="1" s="1"/>
  <c r="J4" i="1" s="1"/>
  <c r="AN26" i="1" l="1"/>
  <c r="AO26" i="1"/>
  <c r="AV14" i="1"/>
  <c r="AV28" i="1"/>
  <c r="K4" i="1"/>
  <c r="L4" i="1" s="1"/>
  <c r="M4" i="1" s="1"/>
  <c r="N4" i="1" s="1"/>
  <c r="O4" i="1" s="1"/>
  <c r="P49" i="1"/>
  <c r="Q51" i="1"/>
  <c r="F52" i="1"/>
  <c r="R52" i="1"/>
  <c r="G53" i="1"/>
  <c r="S53" i="1"/>
  <c r="H54" i="1"/>
  <c r="AU15" i="1"/>
  <c r="P56" i="1"/>
  <c r="F59" i="1"/>
  <c r="R59" i="1"/>
  <c r="H61" i="1"/>
  <c r="J63" i="1"/>
  <c r="AN24" i="1"/>
  <c r="L66" i="1"/>
  <c r="Y26" i="1"/>
  <c r="AP28" i="1"/>
  <c r="I70" i="1"/>
  <c r="J71" i="1"/>
  <c r="M73" i="1"/>
  <c r="O75" i="1"/>
  <c r="S43" i="1"/>
  <c r="S42" i="1" s="1"/>
  <c r="G52" i="1"/>
  <c r="H43" i="1"/>
  <c r="H42" i="1" s="1"/>
  <c r="AV15" i="1"/>
  <c r="BC15" i="1" s="1"/>
  <c r="G43" i="1"/>
  <c r="G42" i="1" s="1"/>
  <c r="AD9" i="1"/>
  <c r="S52" i="1"/>
  <c r="T43" i="1"/>
  <c r="T42" i="1" s="1"/>
  <c r="F49" i="1"/>
  <c r="R49" i="1"/>
  <c r="G51" i="1"/>
  <c r="S51" i="1"/>
  <c r="H52" i="1"/>
  <c r="I43" i="1"/>
  <c r="I42" i="1" s="1"/>
  <c r="I53" i="1"/>
  <c r="J54" i="1"/>
  <c r="F56" i="1"/>
  <c r="R56" i="1"/>
  <c r="G58" i="1"/>
  <c r="S58" i="1"/>
  <c r="H59" i="1"/>
  <c r="I60" i="1"/>
  <c r="J61" i="1"/>
  <c r="K62" i="1"/>
  <c r="L63" i="1"/>
  <c r="M64" i="1"/>
  <c r="AP24" i="1"/>
  <c r="N66" i="1"/>
  <c r="O68" i="1"/>
  <c r="K70" i="1"/>
  <c r="L71" i="1"/>
  <c r="Q72" i="1"/>
  <c r="Q79" i="1"/>
  <c r="N76" i="1"/>
  <c r="R43" i="1"/>
  <c r="R42" i="1" s="1"/>
  <c r="Q52" i="1"/>
  <c r="I62" i="1"/>
  <c r="I52" i="1"/>
  <c r="J43" i="1"/>
  <c r="J42" i="1" s="1"/>
  <c r="AX15" i="1"/>
  <c r="BD15" i="1" s="1"/>
  <c r="AP23" i="1"/>
  <c r="Y30" i="1"/>
  <c r="AI43" i="1"/>
  <c r="AI42" i="1" s="1"/>
  <c r="K53" i="1"/>
  <c r="AN13" i="1"/>
  <c r="L54" i="1"/>
  <c r="Y14" i="1"/>
  <c r="Y43" i="1" s="1"/>
  <c r="Y42" i="1" s="1"/>
  <c r="H56" i="1"/>
  <c r="I58" i="1"/>
  <c r="J59" i="1"/>
  <c r="AI19" i="1"/>
  <c r="K60" i="1"/>
  <c r="AN20" i="1"/>
  <c r="L61" i="1"/>
  <c r="M62" i="1"/>
  <c r="N63" i="1"/>
  <c r="O64" i="1"/>
  <c r="P66" i="1"/>
  <c r="Q68" i="1"/>
  <c r="M70" i="1"/>
  <c r="G72" i="1"/>
  <c r="H45" i="1"/>
  <c r="H46" i="1"/>
  <c r="J52" i="1"/>
  <c r="K43" i="1"/>
  <c r="K42" i="1" s="1"/>
  <c r="I49" i="1"/>
  <c r="J51" i="1"/>
  <c r="K52" i="1"/>
  <c r="L43" i="1"/>
  <c r="L42" i="1" s="1"/>
  <c r="AN12" i="1"/>
  <c r="AO13" i="1"/>
  <c r="AZ15" i="1"/>
  <c r="BF15" i="1" s="1"/>
  <c r="J58" i="1"/>
  <c r="K59" i="1"/>
  <c r="AN19" i="1"/>
  <c r="L60" i="1"/>
  <c r="AO20" i="1"/>
  <c r="M61" i="1"/>
  <c r="AP21" i="1"/>
  <c r="N62" i="1"/>
  <c r="O63" i="1"/>
  <c r="P64" i="1"/>
  <c r="Q66" i="1"/>
  <c r="F68" i="1"/>
  <c r="R68" i="1"/>
  <c r="F73" i="1"/>
  <c r="R73" i="1"/>
  <c r="O77" i="1"/>
  <c r="AP13" i="1"/>
  <c r="BA15" i="1"/>
  <c r="BG15" i="1" s="1"/>
  <c r="AO19" i="1"/>
  <c r="AP20" i="1"/>
  <c r="AD33" i="1"/>
  <c r="AO31" i="1"/>
  <c r="AI9" i="1"/>
  <c r="L52" i="1"/>
  <c r="M43" i="1"/>
  <c r="M42" i="1" s="1"/>
  <c r="L51" i="1"/>
  <c r="AO11" i="1"/>
  <c r="N43" i="1"/>
  <c r="N42" i="1" s="1"/>
  <c r="AP12" i="1"/>
  <c r="N53" i="1"/>
  <c r="K56" i="1"/>
  <c r="AN16" i="1"/>
  <c r="L58" i="1"/>
  <c r="AO18" i="1"/>
  <c r="M59" i="1"/>
  <c r="N60" i="1"/>
  <c r="O61" i="1"/>
  <c r="P62" i="1"/>
  <c r="Q63" i="1"/>
  <c r="F64" i="1"/>
  <c r="R64" i="1"/>
  <c r="G66" i="1"/>
  <c r="S66" i="1"/>
  <c r="H68" i="1"/>
  <c r="P70" i="1"/>
  <c r="Q71" i="1"/>
  <c r="P78" i="1"/>
  <c r="O43" i="1"/>
  <c r="O42" i="1" s="1"/>
  <c r="N52" i="1"/>
  <c r="AO16" i="1"/>
  <c r="AP18" i="1"/>
  <c r="AD22" i="1"/>
  <c r="AV29" i="1"/>
  <c r="BB29" i="1" s="1"/>
  <c r="AD30" i="1"/>
  <c r="Y9" i="1"/>
  <c r="AP11" i="1"/>
  <c r="M49" i="1"/>
  <c r="N51" i="1"/>
  <c r="P43" i="1"/>
  <c r="P42" i="1" s="1"/>
  <c r="O52" i="1"/>
  <c r="AT43" i="1"/>
  <c r="AT42" i="1" s="1"/>
  <c r="P53" i="1"/>
  <c r="Q54" i="1"/>
  <c r="AD14" i="1"/>
  <c r="AD43" i="1" s="1"/>
  <c r="AD42" i="1" s="1"/>
  <c r="M56" i="1"/>
  <c r="AP16" i="1"/>
  <c r="AP14" i="1" s="1"/>
  <c r="N58" i="1"/>
  <c r="O59" i="1"/>
  <c r="P60" i="1"/>
  <c r="Q61" i="1"/>
  <c r="F62" i="1"/>
  <c r="R62" i="1"/>
  <c r="G63" i="1"/>
  <c r="S63" i="1"/>
  <c r="H64" i="1"/>
  <c r="I66" i="1"/>
  <c r="J68" i="1"/>
  <c r="AW29" i="1"/>
  <c r="F70" i="1"/>
  <c r="R70" i="1"/>
  <c r="G71" i="1"/>
  <c r="S71" i="1"/>
  <c r="L72" i="1"/>
  <c r="L74" i="1"/>
  <c r="AP33" i="1"/>
  <c r="Q43" i="1"/>
  <c r="Q42" i="1" s="1"/>
  <c r="P52" i="1"/>
  <c r="AI26" i="1"/>
  <c r="AX29" i="1"/>
  <c r="BD29" i="1" s="1"/>
  <c r="K73" i="1"/>
  <c r="AP35" i="1"/>
  <c r="AP36" i="1" s="1"/>
  <c r="AD39" i="1"/>
  <c r="AO32" i="1"/>
  <c r="G46" i="1"/>
  <c r="M72" i="1"/>
  <c r="S78" i="1"/>
  <c r="AD36" i="1"/>
  <c r="M77" i="1"/>
  <c r="AP31" i="1"/>
  <c r="AP30" i="1" s="1"/>
  <c r="S74" i="1"/>
  <c r="AN38" i="1"/>
  <c r="Y39" i="1"/>
  <c r="AI36" i="1"/>
  <c r="S72" i="1"/>
  <c r="M78" i="1"/>
  <c r="Y36" i="1"/>
  <c r="AO30" i="1" l="1"/>
  <c r="AN30" i="1"/>
  <c r="AP19" i="1"/>
  <c r="AP43" i="1" s="1"/>
  <c r="AP42" i="1" s="1"/>
  <c r="AO39" i="1"/>
  <c r="AN39" i="1"/>
  <c r="AZ29" i="1"/>
  <c r="I46" i="1"/>
  <c r="I45" i="1"/>
  <c r="AP26" i="1"/>
  <c r="AO36" i="1"/>
  <c r="AN36" i="1"/>
  <c r="BE15" i="1"/>
  <c r="AO22" i="1"/>
  <c r="AN22" i="1"/>
  <c r="BB15" i="1"/>
  <c r="AO14" i="1"/>
  <c r="AN14" i="1"/>
  <c r="AP22" i="1"/>
  <c r="AW14" i="1"/>
  <c r="P4" i="1"/>
  <c r="Q4" i="1" s="1"/>
  <c r="R4" i="1" s="1"/>
  <c r="S4" i="1" s="1"/>
  <c r="T4" i="1" s="1"/>
  <c r="AW28" i="1"/>
  <c r="BC29" i="1"/>
  <c r="AO9" i="1"/>
  <c r="AN9" i="1"/>
  <c r="AP9" i="1"/>
  <c r="AN33" i="1"/>
  <c r="AO33" i="1"/>
  <c r="AY29" i="1"/>
  <c r="BE29" i="1" s="1"/>
  <c r="J46" i="1" l="1"/>
  <c r="J45" i="1"/>
  <c r="BF29" i="1"/>
  <c r="BG29" i="1"/>
  <c r="AX14" i="1"/>
  <c r="U4" i="1"/>
  <c r="V4" i="1" s="1"/>
  <c r="W4" i="1" s="1"/>
  <c r="X4" i="1" s="1"/>
  <c r="Y4" i="1" s="1"/>
  <c r="AX28" i="1"/>
  <c r="AO41" i="1"/>
  <c r="X37" i="1" l="1"/>
  <c r="U34" i="1"/>
  <c r="W37" i="1"/>
  <c r="W38" i="1"/>
  <c r="V37" i="1"/>
  <c r="U31" i="1"/>
  <c r="X32" i="1"/>
  <c r="X11" i="1"/>
  <c r="W32" i="1"/>
  <c r="V72" i="1" s="1"/>
  <c r="AY28" i="1"/>
  <c r="X18" i="1"/>
  <c r="W16" i="1"/>
  <c r="V31" i="1"/>
  <c r="V32" i="1"/>
  <c r="V11" i="1"/>
  <c r="X34" i="1"/>
  <c r="W24" i="1"/>
  <c r="W20" i="1"/>
  <c r="U18" i="1"/>
  <c r="T58" i="1" s="1"/>
  <c r="W13" i="1"/>
  <c r="U11" i="1"/>
  <c r="T51" i="1" s="1"/>
  <c r="Z4" i="1"/>
  <c r="AA4" i="1" s="1"/>
  <c r="AB4" i="1" s="1"/>
  <c r="AC4" i="1" s="1"/>
  <c r="AD4" i="1" s="1"/>
  <c r="V23" i="1"/>
  <c r="AY14" i="1"/>
  <c r="U13" i="1"/>
  <c r="T53" i="1" s="1"/>
  <c r="X31" i="1"/>
  <c r="X23" i="1"/>
  <c r="U20" i="1"/>
  <c r="W31" i="1"/>
  <c r="W23" i="1"/>
  <c r="W12" i="1"/>
  <c r="W28" i="1"/>
  <c r="V34" i="1"/>
  <c r="U12" i="1"/>
  <c r="X21" i="1"/>
  <c r="X13" i="1"/>
  <c r="U21" i="1"/>
  <c r="T61" i="1" s="1"/>
  <c r="X20" i="1"/>
  <c r="W18" i="1"/>
  <c r="U35" i="1"/>
  <c r="T75" i="1" s="1"/>
  <c r="W35" i="1"/>
  <c r="V20" i="1"/>
  <c r="V13" i="1"/>
  <c r="U53" i="1" s="1"/>
  <c r="U28" i="1"/>
  <c r="U32" i="1"/>
  <c r="T72" i="1" s="1"/>
  <c r="X16" i="1"/>
  <c r="X38" i="1"/>
  <c r="U38" i="1"/>
  <c r="T78" i="1" s="1"/>
  <c r="W21" i="1"/>
  <c r="V12" i="1"/>
  <c r="U16" i="1"/>
  <c r="X35" i="1"/>
  <c r="X12" i="1"/>
  <c r="U23" i="1"/>
  <c r="W11" i="1"/>
  <c r="V51" i="1" s="1"/>
  <c r="V21" i="1"/>
  <c r="U61" i="1" s="1"/>
  <c r="W34" i="1"/>
  <c r="V16" i="1"/>
  <c r="X28" i="1"/>
  <c r="V28" i="1"/>
  <c r="U24" i="1"/>
  <c r="T64" i="1" s="1"/>
  <c r="V24" i="1"/>
  <c r="U37" i="1"/>
  <c r="V35" i="1"/>
  <c r="U75" i="1" s="1"/>
  <c r="V38" i="1"/>
  <c r="X24" i="1"/>
  <c r="V18" i="1"/>
  <c r="U58" i="1" s="1"/>
  <c r="K46" i="1"/>
  <c r="K45" i="1"/>
  <c r="W68" i="1" l="1"/>
  <c r="X26" i="1"/>
  <c r="X68" i="1"/>
  <c r="W78" i="1"/>
  <c r="X78" i="1"/>
  <c r="W61" i="1"/>
  <c r="X61" i="1"/>
  <c r="U63" i="1"/>
  <c r="V22" i="1"/>
  <c r="W58" i="1"/>
  <c r="X58" i="1"/>
  <c r="U56" i="1"/>
  <c r="V14" i="1"/>
  <c r="W56" i="1"/>
  <c r="X14" i="1"/>
  <c r="X56" i="1"/>
  <c r="T52" i="1"/>
  <c r="U9" i="1"/>
  <c r="T49" i="1" s="1"/>
  <c r="AC37" i="1"/>
  <c r="AB11" i="1"/>
  <c r="AB38" i="1"/>
  <c r="AC32" i="1"/>
  <c r="Z11" i="1"/>
  <c r="Y51" i="1" s="1"/>
  <c r="AA37" i="1"/>
  <c r="AC21" i="1"/>
  <c r="AB13" i="1"/>
  <c r="AE4" i="1"/>
  <c r="AF4" i="1" s="1"/>
  <c r="AG4" i="1" s="1"/>
  <c r="AH4" i="1" s="1"/>
  <c r="AI4" i="1" s="1"/>
  <c r="AB21" i="1"/>
  <c r="AB16" i="1"/>
  <c r="AA35" i="1"/>
  <c r="Z34" i="1"/>
  <c r="AC23" i="1"/>
  <c r="AA21" i="1"/>
  <c r="Z20" i="1"/>
  <c r="Z13" i="1"/>
  <c r="Y53" i="1" s="1"/>
  <c r="AC11" i="1"/>
  <c r="AA31" i="1"/>
  <c r="Z23" i="1"/>
  <c r="AC18" i="1"/>
  <c r="Z28" i="1"/>
  <c r="AC31" i="1"/>
  <c r="Z24" i="1"/>
  <c r="Y64" i="1" s="1"/>
  <c r="Z12" i="1"/>
  <c r="AA20" i="1"/>
  <c r="AB32" i="1"/>
  <c r="AA72" i="1" s="1"/>
  <c r="AB12" i="1"/>
  <c r="Z38" i="1"/>
  <c r="Y78" i="1" s="1"/>
  <c r="AC34" i="1"/>
  <c r="AC35" i="1"/>
  <c r="AC12" i="1"/>
  <c r="AA34" i="1"/>
  <c r="Z31" i="1"/>
  <c r="AB23" i="1"/>
  <c r="AB35" i="1"/>
  <c r="AA75" i="1" s="1"/>
  <c r="Z18" i="1"/>
  <c r="Y58" i="1" s="1"/>
  <c r="AA32" i="1"/>
  <c r="Z72" i="1" s="1"/>
  <c r="AB31" i="1"/>
  <c r="Z35" i="1"/>
  <c r="Y75" i="1" s="1"/>
  <c r="AA13" i="1"/>
  <c r="Z53" i="1" s="1"/>
  <c r="AA16" i="1"/>
  <c r="AC13" i="1"/>
  <c r="AB28" i="1"/>
  <c r="AA24" i="1"/>
  <c r="AC24" i="1"/>
  <c r="AB20" i="1"/>
  <c r="AA38" i="1"/>
  <c r="Z37" i="1"/>
  <c r="AC28" i="1"/>
  <c r="AC20" i="1"/>
  <c r="Z16" i="1"/>
  <c r="AB37" i="1"/>
  <c r="Z32" i="1"/>
  <c r="Y72" i="1" s="1"/>
  <c r="AA18" i="1"/>
  <c r="AC38" i="1"/>
  <c r="AA12" i="1"/>
  <c r="AA23" i="1"/>
  <c r="AB34" i="1"/>
  <c r="AA11" i="1"/>
  <c r="AC16" i="1"/>
  <c r="AA28" i="1"/>
  <c r="AB18" i="1"/>
  <c r="AA58" i="1" s="1"/>
  <c r="AB24" i="1"/>
  <c r="AA64" i="1" s="1"/>
  <c r="Z21" i="1"/>
  <c r="Y61" i="1" s="1"/>
  <c r="W14" i="1"/>
  <c r="V54" i="1" s="1"/>
  <c r="V56" i="1"/>
  <c r="L46" i="1"/>
  <c r="L45" i="1"/>
  <c r="V74" i="1"/>
  <c r="W33" i="1"/>
  <c r="V33" i="1"/>
  <c r="U74" i="1"/>
  <c r="T68" i="1"/>
  <c r="U26" i="1"/>
  <c r="T66" i="1" s="1"/>
  <c r="V68" i="1"/>
  <c r="W26" i="1"/>
  <c r="V66" i="1" s="1"/>
  <c r="V53" i="1"/>
  <c r="W51" i="1"/>
  <c r="X51" i="1"/>
  <c r="V52" i="1"/>
  <c r="W9" i="1"/>
  <c r="W72" i="1"/>
  <c r="X72" i="1"/>
  <c r="W64" i="1"/>
  <c r="X64" i="1"/>
  <c r="T63" i="1"/>
  <c r="U22" i="1"/>
  <c r="T62" i="1" s="1"/>
  <c r="U60" i="1"/>
  <c r="V19" i="1"/>
  <c r="V63" i="1"/>
  <c r="W22" i="1"/>
  <c r="V62" i="1" s="1"/>
  <c r="V60" i="1"/>
  <c r="W19" i="1"/>
  <c r="V59" i="1" s="1"/>
  <c r="T71" i="1"/>
  <c r="U30" i="1"/>
  <c r="T70" i="1" s="1"/>
  <c r="W53" i="1"/>
  <c r="X53" i="1"/>
  <c r="U78" i="1"/>
  <c r="W52" i="1"/>
  <c r="X9" i="1"/>
  <c r="X52" i="1"/>
  <c r="V75" i="1"/>
  <c r="V71" i="1"/>
  <c r="W30" i="1"/>
  <c r="V70" i="1" s="1"/>
  <c r="V64" i="1"/>
  <c r="V36" i="1"/>
  <c r="V39" i="1"/>
  <c r="U77" i="1"/>
  <c r="W75" i="1"/>
  <c r="X75" i="1"/>
  <c r="T60" i="1"/>
  <c r="U19" i="1"/>
  <c r="T59" i="1" s="1"/>
  <c r="W74" i="1"/>
  <c r="X33" i="1"/>
  <c r="X74" i="1"/>
  <c r="V78" i="1"/>
  <c r="U68" i="1"/>
  <c r="V26" i="1"/>
  <c r="T77" i="1"/>
  <c r="U36" i="1"/>
  <c r="T76" i="1" s="1"/>
  <c r="U39" i="1"/>
  <c r="T79" i="1" s="1"/>
  <c r="T56" i="1"/>
  <c r="U14" i="1"/>
  <c r="T54" i="1" s="1"/>
  <c r="V58" i="1"/>
  <c r="W63" i="1"/>
  <c r="X22" i="1"/>
  <c r="X63" i="1"/>
  <c r="U51" i="1"/>
  <c r="W36" i="1"/>
  <c r="V76" i="1" s="1"/>
  <c r="W39" i="1"/>
  <c r="V79" i="1" s="1"/>
  <c r="V77" i="1"/>
  <c r="U64" i="1"/>
  <c r="U52" i="1"/>
  <c r="V43" i="1"/>
  <c r="V42" i="1" s="1"/>
  <c r="V9" i="1"/>
  <c r="U49" i="1" s="1"/>
  <c r="W60" i="1"/>
  <c r="X19" i="1"/>
  <c r="X60" i="1"/>
  <c r="W71" i="1"/>
  <c r="X30" i="1"/>
  <c r="X71" i="1"/>
  <c r="U72" i="1"/>
  <c r="U33" i="1"/>
  <c r="T73" i="1" s="1"/>
  <c r="T74" i="1"/>
  <c r="V61" i="1"/>
  <c r="U71" i="1"/>
  <c r="V30" i="1"/>
  <c r="X36" i="1"/>
  <c r="X39" i="1"/>
  <c r="W77" i="1"/>
  <c r="X77" i="1"/>
  <c r="Y56" i="1" l="1"/>
  <c r="Z14" i="1"/>
  <c r="Y54" i="1" s="1"/>
  <c r="AA52" i="1"/>
  <c r="AB9" i="1"/>
  <c r="Y60" i="1"/>
  <c r="Z19" i="1"/>
  <c r="Y59" i="1" s="1"/>
  <c r="AB72" i="1"/>
  <c r="AC72" i="1"/>
  <c r="AB60" i="1"/>
  <c r="AC19" i="1"/>
  <c r="AC60" i="1"/>
  <c r="AB30" i="1"/>
  <c r="AA71" i="1"/>
  <c r="Z61" i="1"/>
  <c r="AA78" i="1"/>
  <c r="AB39" i="1"/>
  <c r="AA77" i="1"/>
  <c r="AB36" i="1"/>
  <c r="Z68" i="1"/>
  <c r="AA26" i="1"/>
  <c r="Z66" i="1" s="1"/>
  <c r="AB68" i="1"/>
  <c r="AC26" i="1"/>
  <c r="AC68" i="1"/>
  <c r="Z60" i="1"/>
  <c r="AA19" i="1"/>
  <c r="AC22" i="1"/>
  <c r="AB63" i="1"/>
  <c r="AC63" i="1"/>
  <c r="AA51" i="1"/>
  <c r="U62" i="1"/>
  <c r="U66" i="1"/>
  <c r="U76" i="1"/>
  <c r="AB56" i="1"/>
  <c r="AC14" i="1"/>
  <c r="AC56" i="1"/>
  <c r="Z39" i="1"/>
  <c r="Y79" i="1" s="1"/>
  <c r="Y77" i="1"/>
  <c r="Z36" i="1"/>
  <c r="Y76" i="1" s="1"/>
  <c r="Z9" i="1"/>
  <c r="Y49" i="1" s="1"/>
  <c r="Y52" i="1"/>
  <c r="Z33" i="1"/>
  <c r="Y73" i="1" s="1"/>
  <c r="Y74" i="1"/>
  <c r="AB77" i="1"/>
  <c r="AC36" i="1"/>
  <c r="AC39" i="1"/>
  <c r="AC77" i="1"/>
  <c r="U73" i="1"/>
  <c r="Z51" i="1"/>
  <c r="Z78" i="1"/>
  <c r="Z75" i="1"/>
  <c r="U79" i="1"/>
  <c r="W70" i="1"/>
  <c r="X70" i="1"/>
  <c r="V49" i="1"/>
  <c r="V73" i="1"/>
  <c r="AB33" i="1"/>
  <c r="AA73" i="1" s="1"/>
  <c r="AA74" i="1"/>
  <c r="AA60" i="1"/>
  <c r="AB19" i="1"/>
  <c r="AA59" i="1" s="1"/>
  <c r="AA63" i="1"/>
  <c r="AB22" i="1"/>
  <c r="AB71" i="1"/>
  <c r="AC30" i="1"/>
  <c r="AC71" i="1"/>
  <c r="AA56" i="1"/>
  <c r="AB14" i="1"/>
  <c r="U43" i="1"/>
  <c r="U42" i="1" s="1"/>
  <c r="W43" i="1"/>
  <c r="W42" i="1" s="1"/>
  <c r="Z63" i="1"/>
  <c r="AA22" i="1"/>
  <c r="Z62" i="1" s="1"/>
  <c r="AB64" i="1"/>
  <c r="AC64" i="1"/>
  <c r="Y71" i="1"/>
  <c r="Z30" i="1"/>
  <c r="Y70" i="1" s="1"/>
  <c r="Y68" i="1"/>
  <c r="Z26" i="1"/>
  <c r="Y66" i="1" s="1"/>
  <c r="AA61" i="1"/>
  <c r="W62" i="1"/>
  <c r="X62" i="1"/>
  <c r="W73" i="1"/>
  <c r="X73" i="1"/>
  <c r="M46" i="1"/>
  <c r="M45" i="1"/>
  <c r="Z52" i="1"/>
  <c r="AA9" i="1"/>
  <c r="Z64" i="1"/>
  <c r="AA33" i="1"/>
  <c r="Z73" i="1" s="1"/>
  <c r="Z74" i="1"/>
  <c r="AB58" i="1"/>
  <c r="AC58" i="1"/>
  <c r="AH34" i="1"/>
  <c r="AH35" i="1"/>
  <c r="AG34" i="1"/>
  <c r="AG35" i="1"/>
  <c r="AF75" i="1" s="1"/>
  <c r="AF34" i="1"/>
  <c r="AH37" i="1"/>
  <c r="AF35" i="1"/>
  <c r="AE34" i="1"/>
  <c r="AH23" i="1"/>
  <c r="AH28" i="1"/>
  <c r="AF28" i="1"/>
  <c r="AH11" i="1"/>
  <c r="AE20" i="1"/>
  <c r="AE11" i="1"/>
  <c r="AD51" i="1" s="1"/>
  <c r="AF21" i="1"/>
  <c r="AE61" i="1" s="1"/>
  <c r="AE13" i="1"/>
  <c r="AD53" i="1" s="1"/>
  <c r="AH21" i="1"/>
  <c r="AG20" i="1"/>
  <c r="AE18" i="1"/>
  <c r="AD58" i="1" s="1"/>
  <c r="AG13" i="1"/>
  <c r="AG21" i="1"/>
  <c r="AH32" i="1"/>
  <c r="AF20" i="1"/>
  <c r="AF18" i="1"/>
  <c r="AE58" i="1" s="1"/>
  <c r="AH16" i="1"/>
  <c r="AF31" i="1"/>
  <c r="AG28" i="1"/>
  <c r="AF32" i="1"/>
  <c r="AH24" i="1"/>
  <c r="AF37" i="1"/>
  <c r="AG24" i="1"/>
  <c r="AG37" i="1"/>
  <c r="AE12" i="1"/>
  <c r="AG12" i="1"/>
  <c r="AG32" i="1"/>
  <c r="AF72" i="1" s="1"/>
  <c r="AE38" i="1"/>
  <c r="AD78" i="1" s="1"/>
  <c r="AG31" i="1"/>
  <c r="AH38" i="1"/>
  <c r="AG11" i="1"/>
  <c r="AF51" i="1" s="1"/>
  <c r="AE31" i="1"/>
  <c r="AH20" i="1"/>
  <c r="AF13" i="1"/>
  <c r="AE53" i="1" s="1"/>
  <c r="AF12" i="1"/>
  <c r="AH13" i="1"/>
  <c r="AE21" i="1"/>
  <c r="AD61" i="1" s="1"/>
  <c r="AE37" i="1"/>
  <c r="AE23" i="1"/>
  <c r="AF23" i="1"/>
  <c r="AG38" i="1"/>
  <c r="AF78" i="1" s="1"/>
  <c r="AG23" i="1"/>
  <c r="AE32" i="1"/>
  <c r="AD72" i="1" s="1"/>
  <c r="AH12" i="1"/>
  <c r="AG16" i="1"/>
  <c r="AE24" i="1"/>
  <c r="AD64" i="1" s="1"/>
  <c r="AF24" i="1"/>
  <c r="AE64" i="1" s="1"/>
  <c r="AH31" i="1"/>
  <c r="AE35" i="1"/>
  <c r="AD75" i="1" s="1"/>
  <c r="AG18" i="1"/>
  <c r="AF58" i="1" s="1"/>
  <c r="AE28" i="1"/>
  <c r="AE16" i="1"/>
  <c r="AF38" i="1"/>
  <c r="AE78" i="1" s="1"/>
  <c r="AF11" i="1"/>
  <c r="AE51" i="1" s="1"/>
  <c r="AF16" i="1"/>
  <c r="AH18" i="1"/>
  <c r="W79" i="1"/>
  <c r="X79" i="1"/>
  <c r="W59" i="1"/>
  <c r="X59" i="1"/>
  <c r="AB78" i="1"/>
  <c r="AC78" i="1"/>
  <c r="AA68" i="1"/>
  <c r="AB26" i="1"/>
  <c r="AA66" i="1" s="1"/>
  <c r="AC43" i="1"/>
  <c r="AC42" i="1" s="1"/>
  <c r="AB52" i="1"/>
  <c r="AC9" i="1"/>
  <c r="AC52" i="1"/>
  <c r="Y63" i="1"/>
  <c r="Z22" i="1"/>
  <c r="Y62" i="1" s="1"/>
  <c r="AA53" i="1"/>
  <c r="W54" i="1"/>
  <c r="X54" i="1"/>
  <c r="W76" i="1"/>
  <c r="X76" i="1"/>
  <c r="W49" i="1"/>
  <c r="X49" i="1"/>
  <c r="U59" i="1"/>
  <c r="Z58" i="1"/>
  <c r="AB53" i="1"/>
  <c r="AC53" i="1"/>
  <c r="AB75" i="1"/>
  <c r="AC75" i="1"/>
  <c r="Z71" i="1"/>
  <c r="AA30" i="1"/>
  <c r="Z70" i="1" s="1"/>
  <c r="AB61" i="1"/>
  <c r="AC61" i="1"/>
  <c r="W66" i="1"/>
  <c r="X66" i="1"/>
  <c r="U70" i="1"/>
  <c r="X43" i="1"/>
  <c r="X42" i="1" s="1"/>
  <c r="Z56" i="1"/>
  <c r="AA14" i="1"/>
  <c r="Z54" i="1" s="1"/>
  <c r="AC33" i="1"/>
  <c r="AB74" i="1"/>
  <c r="AC74" i="1"/>
  <c r="AB51" i="1"/>
  <c r="AC51" i="1"/>
  <c r="AA39" i="1"/>
  <c r="Z79" i="1" s="1"/>
  <c r="Z77" i="1"/>
  <c r="AA36" i="1"/>
  <c r="Z76" i="1" s="1"/>
  <c r="U54" i="1"/>
  <c r="AF63" i="1" l="1"/>
  <c r="AG22" i="1"/>
  <c r="AG78" i="1"/>
  <c r="AH78" i="1"/>
  <c r="AE71" i="1"/>
  <c r="AF30" i="1"/>
  <c r="AG75" i="1"/>
  <c r="AH75" i="1"/>
  <c r="AB79" i="1"/>
  <c r="AC79" i="1"/>
  <c r="AB54" i="1"/>
  <c r="AC54" i="1"/>
  <c r="AB66" i="1"/>
  <c r="AC66" i="1"/>
  <c r="AB59" i="1"/>
  <c r="AC59" i="1"/>
  <c r="AF71" i="1"/>
  <c r="AG30" i="1"/>
  <c r="AF70" i="1" s="1"/>
  <c r="AG56" i="1"/>
  <c r="AH14" i="1"/>
  <c r="AH56" i="1"/>
  <c r="AD60" i="1"/>
  <c r="AE19" i="1"/>
  <c r="AD59" i="1" s="1"/>
  <c r="AH33" i="1"/>
  <c r="AG74" i="1"/>
  <c r="AH74" i="1"/>
  <c r="AB76" i="1"/>
  <c r="AC76" i="1"/>
  <c r="AF68" i="1"/>
  <c r="AG26" i="1"/>
  <c r="AE63" i="1"/>
  <c r="AF22" i="1"/>
  <c r="AE62" i="1" s="1"/>
  <c r="AG51" i="1"/>
  <c r="AH51" i="1"/>
  <c r="AG33" i="1"/>
  <c r="AF74" i="1"/>
  <c r="AD68" i="1"/>
  <c r="AE26" i="1"/>
  <c r="AD66" i="1" s="1"/>
  <c r="AD63" i="1"/>
  <c r="AE22" i="1"/>
  <c r="AD62" i="1" s="1"/>
  <c r="AE60" i="1"/>
  <c r="AF19" i="1"/>
  <c r="AE68" i="1"/>
  <c r="AF26" i="1"/>
  <c r="AE66" i="1" s="1"/>
  <c r="AA54" i="1"/>
  <c r="AD56" i="1"/>
  <c r="AE14" i="1"/>
  <c r="AD54" i="1" s="1"/>
  <c r="AD77" i="1"/>
  <c r="AE36" i="1"/>
  <c r="AD76" i="1" s="1"/>
  <c r="AE39" i="1"/>
  <c r="AD79" i="1" s="1"/>
  <c r="AF52" i="1"/>
  <c r="AG9" i="1"/>
  <c r="AF49" i="1" s="1"/>
  <c r="AG72" i="1"/>
  <c r="AH72" i="1"/>
  <c r="AG68" i="1"/>
  <c r="AH26" i="1"/>
  <c r="AH68" i="1"/>
  <c r="AA76" i="1"/>
  <c r="AD52" i="1"/>
  <c r="AE9" i="1"/>
  <c r="AD49" i="1" s="1"/>
  <c r="AF61" i="1"/>
  <c r="AG63" i="1"/>
  <c r="AH22" i="1"/>
  <c r="AH63" i="1"/>
  <c r="AB49" i="1"/>
  <c r="AC49" i="1"/>
  <c r="AG71" i="1"/>
  <c r="AH30" i="1"/>
  <c r="AH71" i="1"/>
  <c r="AG53" i="1"/>
  <c r="AH53" i="1"/>
  <c r="AF77" i="1"/>
  <c r="AG36" i="1"/>
  <c r="AG39" i="1"/>
  <c r="AF53" i="1"/>
  <c r="AE33" i="1"/>
  <c r="AD73" i="1" s="1"/>
  <c r="AD74" i="1"/>
  <c r="AB70" i="1"/>
  <c r="AC70" i="1"/>
  <c r="AA79" i="1"/>
  <c r="AA49" i="1"/>
  <c r="AE52" i="1"/>
  <c r="AF9" i="1"/>
  <c r="AE49" i="1" s="1"/>
  <c r="AF64" i="1"/>
  <c r="AE75" i="1"/>
  <c r="Z49" i="1"/>
  <c r="Z43" i="1"/>
  <c r="Z42" i="1" s="1"/>
  <c r="AE77" i="1"/>
  <c r="AF36" i="1"/>
  <c r="AE76" i="1" s="1"/>
  <c r="AF39" i="1"/>
  <c r="AE79" i="1" s="1"/>
  <c r="AF60" i="1"/>
  <c r="AG19" i="1"/>
  <c r="AF59" i="1" s="1"/>
  <c r="AH36" i="1"/>
  <c r="AH39" i="1"/>
  <c r="AG77" i="1"/>
  <c r="AH77" i="1"/>
  <c r="AA62" i="1"/>
  <c r="AB62" i="1"/>
  <c r="AC62" i="1"/>
  <c r="AB43" i="1"/>
  <c r="AB42" i="1" s="1"/>
  <c r="AE56" i="1"/>
  <c r="AF14" i="1"/>
  <c r="AE54" i="1" s="1"/>
  <c r="AB73" i="1"/>
  <c r="AC73" i="1"/>
  <c r="AF56" i="1"/>
  <c r="AG14" i="1"/>
  <c r="AG43" i="1" s="1"/>
  <c r="AG42" i="1" s="1"/>
  <c r="AG60" i="1"/>
  <c r="AH19" i="1"/>
  <c r="AH60" i="1"/>
  <c r="AG64" i="1"/>
  <c r="AH64" i="1"/>
  <c r="AG61" i="1"/>
  <c r="AH61" i="1"/>
  <c r="AF33" i="1"/>
  <c r="AE73" i="1" s="1"/>
  <c r="AE74" i="1"/>
  <c r="AA43" i="1"/>
  <c r="AA42" i="1" s="1"/>
  <c r="Z59" i="1"/>
  <c r="AG58" i="1"/>
  <c r="AH58" i="1"/>
  <c r="AG52" i="1"/>
  <c r="AH9" i="1"/>
  <c r="AH52" i="1"/>
  <c r="AD71" i="1"/>
  <c r="AE30" i="1"/>
  <c r="AD70" i="1" s="1"/>
  <c r="AE72" i="1"/>
  <c r="N46" i="1"/>
  <c r="N45" i="1"/>
  <c r="AA70" i="1"/>
  <c r="O46" i="1" l="1"/>
  <c r="O45" i="1"/>
  <c r="AF73" i="1"/>
  <c r="AG73" i="1"/>
  <c r="AH73" i="1"/>
  <c r="AG70" i="1"/>
  <c r="AH70" i="1"/>
  <c r="AG66" i="1"/>
  <c r="AH66" i="1"/>
  <c r="AG54" i="1"/>
  <c r="AH54" i="1"/>
  <c r="AG76" i="1"/>
  <c r="AH76" i="1"/>
  <c r="AE59" i="1"/>
  <c r="AF66" i="1"/>
  <c r="AE70" i="1"/>
  <c r="AG49" i="1"/>
  <c r="AH49" i="1"/>
  <c r="AG62" i="1"/>
  <c r="AH62" i="1"/>
  <c r="AH43" i="1"/>
  <c r="AH42" i="1" s="1"/>
  <c r="AF79" i="1"/>
  <c r="AG59" i="1"/>
  <c r="AH59" i="1"/>
  <c r="AF76" i="1"/>
  <c r="AE43" i="1"/>
  <c r="AE42" i="1" s="1"/>
  <c r="AF62" i="1"/>
  <c r="AF54" i="1"/>
  <c r="AG79" i="1"/>
  <c r="AH79" i="1"/>
  <c r="AF43" i="1"/>
  <c r="AF42" i="1" s="1"/>
  <c r="P45" i="1" l="1"/>
  <c r="P46" i="1"/>
  <c r="Q45" i="1" l="1"/>
  <c r="Q46" i="1"/>
  <c r="R45" i="1" l="1"/>
  <c r="R46" i="1"/>
  <c r="S45" i="1" l="1"/>
  <c r="S46" i="1"/>
  <c r="T45" i="1" l="1"/>
  <c r="T46" i="1"/>
  <c r="U46" i="1" l="1"/>
  <c r="U45" i="1"/>
  <c r="V46" i="1" l="1"/>
  <c r="V45" i="1"/>
  <c r="W46" i="1" l="1"/>
  <c r="W45" i="1"/>
  <c r="X46" i="1" l="1"/>
  <c r="X45" i="1"/>
  <c r="Y46" i="1" l="1"/>
  <c r="Y45" i="1"/>
  <c r="Z46" i="1" l="1"/>
  <c r="Z45" i="1"/>
  <c r="AA46" i="1" l="1"/>
  <c r="AA45" i="1"/>
  <c r="AB45" i="1" l="1"/>
  <c r="AB46" i="1"/>
  <c r="AC45" i="1" l="1"/>
  <c r="AC46" i="1"/>
  <c r="AD45" i="1" l="1"/>
  <c r="AD46" i="1"/>
  <c r="AE45" i="1" l="1"/>
  <c r="AE46" i="1"/>
  <c r="AF45" i="1" l="1"/>
  <c r="AF46" i="1"/>
  <c r="AG46" i="1" l="1"/>
  <c r="AG45" i="1"/>
  <c r="AH46" i="1" l="1"/>
  <c r="AH45" i="1"/>
</calcChain>
</file>

<file path=xl/sharedStrings.xml><?xml version="1.0" encoding="utf-8"?>
<sst xmlns="http://schemas.openxmlformats.org/spreadsheetml/2006/main" count="105" uniqueCount="52">
  <si>
    <t>Balanced Estimate</t>
  </si>
  <si>
    <t>Applied growth rate to 5-yr &amp; rounded</t>
  </si>
  <si>
    <t>Table B-8</t>
  </si>
  <si>
    <t xml:space="preserve">2030-2035 </t>
  </si>
  <si>
    <t>2035-2040</t>
  </si>
  <si>
    <t>2040-2035</t>
  </si>
  <si>
    <t>4040 vs last year's 2040 # Diff</t>
  </si>
  <si>
    <t>4040 vs last year's 2040 % Diff</t>
  </si>
  <si>
    <t>Growth Rate</t>
  </si>
  <si>
    <t>FY 2015 Traffic Trends</t>
  </si>
  <si>
    <t>Unadjusted</t>
  </si>
  <si>
    <t>applied</t>
  </si>
  <si>
    <t>2025-2040</t>
  </si>
  <si>
    <t xml:space="preserve"> Traffic </t>
  </si>
  <si>
    <t xml:space="preserve">growth </t>
  </si>
  <si>
    <t>Trends</t>
  </si>
  <si>
    <t xml:space="preserve">  Milepost - Description</t>
  </si>
  <si>
    <t>AADT</t>
  </si>
  <si>
    <t>Adjust.</t>
  </si>
  <si>
    <t>AADTs</t>
  </si>
  <si>
    <t>per Year</t>
  </si>
  <si>
    <t>2040 AADT</t>
  </si>
  <si>
    <t>VETERANS EXPRESSWAY</t>
  </si>
  <si>
    <t>16 - Dale Mabry Highway</t>
  </si>
  <si>
    <t>13 - Suncoast Parkway</t>
  </si>
  <si>
    <t>12 - Hutchison Road</t>
  </si>
  <si>
    <t>Dale Mabry Highway to Linebaugh Avenue</t>
  </si>
  <si>
    <t>2016-2020</t>
  </si>
  <si>
    <t>2020-2025</t>
  </si>
  <si>
    <t>2025-2030</t>
  </si>
  <si>
    <t>2030-2035</t>
  </si>
  <si>
    <t>2040-2045</t>
  </si>
  <si>
    <t>11 - SUGARWOOD PLAZA</t>
  </si>
  <si>
    <t>10 - Ehrlich Road</t>
  </si>
  <si>
    <t>9 - Gunn Highway</t>
  </si>
  <si>
    <t>8 - Wilsky Boulevard</t>
  </si>
  <si>
    <t>7 - Linebaugh Avenue</t>
  </si>
  <si>
    <t>Linebaugh Avenue to Memorial Highway</t>
  </si>
  <si>
    <t>6 - ANDERSON PLAZA</t>
  </si>
  <si>
    <t>6B - Anderson Road</t>
  </si>
  <si>
    <t>6A - Waters Avenue</t>
  </si>
  <si>
    <t>4 - Hillsborough Avenue</t>
  </si>
  <si>
    <t>3 - Memorial Highway</t>
  </si>
  <si>
    <t>To Tampa Int'l</t>
  </si>
  <si>
    <t>Airport &amp; I-275</t>
  </si>
  <si>
    <t>QC CHECK</t>
  </si>
  <si>
    <t xml:space="preserve">16 - Dale Mabry Hwy. </t>
  </si>
  <si>
    <t>12 - Hutchinson Rd.</t>
  </si>
  <si>
    <t>10 - Ehrlich Ave.</t>
  </si>
  <si>
    <t>9 - Gunn Hwy.</t>
  </si>
  <si>
    <t>8 - Wilsky Blvd.</t>
  </si>
  <si>
    <t>7 - Linebaugh 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</si>
</sst>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"/>
    <numFmt numFmtId="165" formatCode="&quot;$&quot;#,##0.00"/>
    <numFmt numFmtId="166" formatCode="0.000"/>
    <numFmt numFmtId="167" formatCode="0.0%"/>
    <numFmt numFmtId="168" formatCode="#,##0.000"/>
    <numFmt numFmtId="169" formatCode="#,##0.0000"/>
  </numFmts>
  <fonts count="25" x14ac:knownFonts="1">
    <font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rgb="FFFF0000"/>
      <name val="Arial"/>
      <family val="2"/>
    </font>
    <font>
      <sz val="16"/>
      <color theme="1"/>
      <name val="Arial"/>
      <family val="2"/>
    </font>
    <font>
      <sz val="8"/>
      <color theme="1"/>
      <name val="Arial"/>
      <family val="2"/>
    </font>
    <font>
      <b/>
      <i/>
      <u/>
      <sz val="16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8"/>
      <color theme="1"/>
      <name val="Arial"/>
      <family val="2"/>
    </font>
    <font>
      <sz val="12"/>
      <color indexed="8"/>
      <name val="Arial"/>
      <family val="2"/>
    </font>
    <font>
      <sz val="12"/>
      <color rgb="FF00FF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ck">
        <color indexed="64"/>
      </top>
      <bottom/>
      <diagonal/>
    </border>
    <border diagonalDown="1">
      <left/>
      <right/>
      <top style="thick">
        <color indexed="64"/>
      </top>
      <bottom/>
      <diagonal style="thick">
        <color indexed="64"/>
      </diagonal>
    </border>
    <border diagonalUp="1">
      <left/>
      <right/>
      <top style="thick">
        <color indexed="64"/>
      </top>
      <bottom/>
      <diagonal style="thick">
        <color indexed="64"/>
      </diagonal>
    </border>
    <border>
      <left/>
      <right style="thick">
        <color indexed="64"/>
      </right>
      <top/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>
      <left/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3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</cellStyleXfs>
  <cellXfs count="191">
    <xf numFmtId="3" fontId="0" fillId="0" borderId="0" xfId="0"/>
    <xf numFmtId="3" fontId="0" fillId="0" borderId="0" xfId="0" applyAlignment="1">
      <alignment vertical="center"/>
    </xf>
    <xf numFmtId="3" fontId="2" fillId="0" borderId="0" xfId="0" applyFont="1" applyBorder="1" applyAlignment="1">
      <alignment horizontal="center" vertical="center"/>
    </xf>
    <xf numFmtId="3" fontId="3" fillId="0" borderId="0" xfId="0" applyFont="1" applyBorder="1" applyAlignment="1">
      <alignment vertical="center"/>
    </xf>
    <xf numFmtId="3" fontId="3" fillId="0" borderId="1" xfId="0" applyFont="1" applyBorder="1" applyAlignment="1">
      <alignment horizontal="center" vertical="center"/>
    </xf>
    <xf numFmtId="3" fontId="3" fillId="0" borderId="0" xfId="0" applyFont="1" applyBorder="1" applyAlignment="1">
      <alignment horizontal="center" vertical="center"/>
    </xf>
    <xf numFmtId="3" fontId="4" fillId="0" borderId="0" xfId="0" applyFont="1" applyAlignment="1">
      <alignment vertical="center"/>
    </xf>
    <xf numFmtId="3" fontId="4" fillId="0" borderId="0" xfId="0" applyFont="1" applyAlignment="1">
      <alignment horizontal="center" vertical="center"/>
    </xf>
    <xf numFmtId="3" fontId="1" fillId="0" borderId="0" xfId="0" applyFont="1" applyAlignment="1">
      <alignment vertical="center"/>
    </xf>
    <xf numFmtId="3" fontId="5" fillId="0" borderId="0" xfId="0" applyFont="1" applyFill="1" applyBorder="1" applyAlignment="1">
      <alignment horizontal="left"/>
    </xf>
    <xf numFmtId="165" fontId="6" fillId="0" borderId="0" xfId="3" applyNumberFormat="1" applyFont="1" applyFill="1" applyBorder="1" applyAlignment="1"/>
    <xf numFmtId="3" fontId="6" fillId="0" borderId="0" xfId="0" applyFont="1" applyFill="1" applyBorder="1" applyAlignment="1">
      <alignment horizontal="center"/>
    </xf>
    <xf numFmtId="3" fontId="7" fillId="0" borderId="0" xfId="0" applyFont="1" applyFill="1" applyBorder="1" applyAlignment="1">
      <alignment horizontal="center"/>
    </xf>
    <xf numFmtId="3" fontId="6" fillId="0" borderId="0" xfId="0" applyFont="1" applyBorder="1" applyAlignment="1">
      <alignment horizontal="center"/>
    </xf>
    <xf numFmtId="3" fontId="8" fillId="2" borderId="2" xfId="0" applyFont="1" applyFill="1" applyBorder="1" applyAlignment="1">
      <alignment horizontal="center" wrapText="1"/>
    </xf>
    <xf numFmtId="3" fontId="8" fillId="3" borderId="3" xfId="0" applyFont="1" applyFill="1" applyBorder="1" applyAlignment="1">
      <alignment horizontal="center" vertical="center" wrapText="1"/>
    </xf>
    <xf numFmtId="3" fontId="8" fillId="3" borderId="4" xfId="0" applyFont="1" applyFill="1" applyBorder="1" applyAlignment="1">
      <alignment horizontal="center" vertical="center" wrapText="1"/>
    </xf>
    <xf numFmtId="1" fontId="8" fillId="4" borderId="5" xfId="0" applyNumberFormat="1" applyFont="1" applyFill="1" applyBorder="1" applyAlignment="1">
      <alignment horizontal="center"/>
    </xf>
    <xf numFmtId="1" fontId="8" fillId="5" borderId="6" xfId="0" applyNumberFormat="1" applyFont="1" applyFill="1" applyBorder="1" applyAlignment="1">
      <alignment horizontal="center"/>
    </xf>
    <xf numFmtId="1" fontId="8" fillId="5" borderId="7" xfId="0" applyNumberFormat="1" applyFont="1" applyFill="1" applyBorder="1" applyAlignment="1">
      <alignment horizontal="center"/>
    </xf>
    <xf numFmtId="3" fontId="8" fillId="6" borderId="4" xfId="4" applyNumberFormat="1" applyFont="1" applyFill="1" applyBorder="1" applyAlignment="1">
      <alignment horizontal="center"/>
    </xf>
    <xf numFmtId="3" fontId="6" fillId="0" borderId="0" xfId="5" applyNumberFormat="1" applyFont="1" applyFill="1" applyBorder="1" applyAlignment="1">
      <alignment horizontal="center"/>
    </xf>
    <xf numFmtId="3" fontId="9" fillId="0" borderId="0" xfId="0" applyFont="1" applyFill="1" applyBorder="1" applyAlignment="1">
      <alignment horizontal="center"/>
    </xf>
    <xf numFmtId="3" fontId="10" fillId="0" borderId="0" xfId="0" applyFont="1" applyFill="1" applyBorder="1" applyAlignment="1">
      <alignment horizontal="center"/>
    </xf>
    <xf numFmtId="3" fontId="8" fillId="2" borderId="8" xfId="0" applyFont="1" applyFill="1" applyBorder="1" applyAlignment="1">
      <alignment horizontal="center" wrapText="1"/>
    </xf>
    <xf numFmtId="3" fontId="8" fillId="3" borderId="9" xfId="0" applyFont="1" applyFill="1" applyBorder="1" applyAlignment="1">
      <alignment horizontal="center" vertical="center" wrapText="1"/>
    </xf>
    <xf numFmtId="3" fontId="8" fillId="3" borderId="10" xfId="0" applyFont="1" applyFill="1" applyBorder="1" applyAlignment="1">
      <alignment horizontal="center" vertical="center" wrapText="1"/>
    </xf>
    <xf numFmtId="1" fontId="8" fillId="4" borderId="11" xfId="0" applyNumberFormat="1" applyFont="1" applyFill="1" applyBorder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1" fontId="8" fillId="5" borderId="10" xfId="0" applyNumberFormat="1" applyFont="1" applyFill="1" applyBorder="1" applyAlignment="1">
      <alignment horizontal="center"/>
    </xf>
    <xf numFmtId="3" fontId="8" fillId="6" borderId="10" xfId="0" applyNumberFormat="1" applyFont="1" applyFill="1" applyBorder="1" applyAlignment="1">
      <alignment horizontal="center"/>
    </xf>
    <xf numFmtId="1" fontId="6" fillId="0" borderId="0" xfId="5" applyNumberFormat="1" applyFont="1" applyFill="1" applyBorder="1" applyAlignment="1">
      <alignment horizontal="center"/>
    </xf>
    <xf numFmtId="1" fontId="6" fillId="0" borderId="0" xfId="3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" fontId="8" fillId="2" borderId="8" xfId="0" applyNumberFormat="1" applyFont="1" applyFill="1" applyBorder="1" applyAlignment="1">
      <alignment horizontal="center"/>
    </xf>
    <xf numFmtId="1" fontId="8" fillId="6" borderId="1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3" fontId="6" fillId="0" borderId="12" xfId="5" applyNumberFormat="1" applyFont="1" applyFill="1" applyBorder="1" applyAlignment="1">
      <alignment horizontal="center"/>
    </xf>
    <xf numFmtId="3" fontId="6" fillId="0" borderId="12" xfId="3" applyNumberFormat="1" applyFont="1" applyFill="1" applyBorder="1" applyAlignment="1">
      <alignment horizontal="center"/>
    </xf>
    <xf numFmtId="3" fontId="6" fillId="0" borderId="12" xfId="0" applyFont="1" applyFill="1" applyBorder="1" applyAlignment="1">
      <alignment horizontal="center"/>
    </xf>
    <xf numFmtId="3" fontId="8" fillId="2" borderId="13" xfId="0" applyNumberFormat="1" applyFont="1" applyFill="1" applyBorder="1" applyAlignment="1">
      <alignment horizontal="center"/>
    </xf>
    <xf numFmtId="3" fontId="8" fillId="3" borderId="14" xfId="0" applyFont="1" applyFill="1" applyBorder="1" applyAlignment="1">
      <alignment horizontal="center" vertical="center" wrapText="1"/>
    </xf>
    <xf numFmtId="3" fontId="8" fillId="3" borderId="15" xfId="0" applyFont="1" applyFill="1" applyBorder="1" applyAlignment="1">
      <alignment horizontal="center" vertical="center" wrapText="1"/>
    </xf>
    <xf numFmtId="1" fontId="8" fillId="4" borderId="16" xfId="0" applyNumberFormat="1" applyFont="1" applyFill="1" applyBorder="1" applyAlignment="1">
      <alignment horizontal="center"/>
    </xf>
    <xf numFmtId="1" fontId="8" fillId="5" borderId="13" xfId="0" applyNumberFormat="1" applyFont="1" applyFill="1" applyBorder="1" applyAlignment="1">
      <alignment horizontal="center"/>
    </xf>
    <xf numFmtId="1" fontId="8" fillId="5" borderId="15" xfId="0" applyNumberFormat="1" applyFont="1" applyFill="1" applyBorder="1" applyAlignment="1">
      <alignment horizontal="center"/>
    </xf>
    <xf numFmtId="3" fontId="8" fillId="6" borderId="15" xfId="0" applyNumberFormat="1" applyFont="1" applyFill="1" applyBorder="1" applyAlignment="1">
      <alignment horizontal="center"/>
    </xf>
    <xf numFmtId="3" fontId="1" fillId="0" borderId="0" xfId="0" applyFont="1" applyBorder="1" applyAlignment="1"/>
    <xf numFmtId="3" fontId="1" fillId="0" borderId="0" xfId="0" applyFont="1" applyFill="1" applyBorder="1" applyAlignment="1"/>
    <xf numFmtId="3" fontId="1" fillId="0" borderId="0" xfId="0" applyFont="1" applyAlignment="1"/>
    <xf numFmtId="0" fontId="1" fillId="2" borderId="17" xfId="0" applyNumberFormat="1" applyFont="1" applyFill="1" applyBorder="1" applyAlignment="1">
      <alignment horizontal="center"/>
    </xf>
    <xf numFmtId="3" fontId="8" fillId="3" borderId="9" xfId="0" applyNumberFormat="1" applyFont="1" applyFill="1" applyBorder="1" applyAlignment="1">
      <alignment horizontal="center"/>
    </xf>
    <xf numFmtId="3" fontId="4" fillId="3" borderId="10" xfId="0" applyFont="1" applyFill="1" applyBorder="1" applyAlignment="1">
      <alignment horizontal="center"/>
    </xf>
    <xf numFmtId="3" fontId="11" fillId="4" borderId="18" xfId="0" applyNumberFormat="1" applyFont="1" applyFill="1" applyBorder="1" applyAlignment="1">
      <alignment horizontal="center"/>
    </xf>
    <xf numFmtId="3" fontId="12" fillId="5" borderId="17" xfId="0" applyFont="1" applyFill="1" applyBorder="1" applyAlignment="1">
      <alignment horizontal="left" vertical="center" wrapText="1"/>
    </xf>
    <xf numFmtId="3" fontId="4" fillId="5" borderId="10" xfId="0" applyFont="1" applyFill="1" applyBorder="1" applyAlignment="1">
      <alignment horizontal="center"/>
    </xf>
    <xf numFmtId="3" fontId="4" fillId="6" borderId="10" xfId="0" applyNumberFormat="1" applyFont="1" applyFill="1" applyBorder="1" applyAlignment="1">
      <alignment horizontal="center"/>
    </xf>
    <xf numFmtId="3" fontId="13" fillId="0" borderId="0" xfId="5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3" fontId="1" fillId="3" borderId="9" xfId="0" applyNumberFormat="1" applyFont="1" applyFill="1" applyBorder="1" applyAlignment="1">
      <alignment horizontal="center"/>
    </xf>
    <xf numFmtId="3" fontId="14" fillId="4" borderId="11" xfId="0" applyFont="1" applyFill="1" applyBorder="1" applyAlignment="1">
      <alignment horizontal="center"/>
    </xf>
    <xf numFmtId="3" fontId="12" fillId="5" borderId="8" xfId="0" applyFont="1" applyFill="1" applyBorder="1" applyAlignment="1">
      <alignment horizontal="left" vertical="center" wrapText="1"/>
    </xf>
    <xf numFmtId="166" fontId="4" fillId="5" borderId="10" xfId="0" applyNumberFormat="1" applyFont="1" applyFill="1" applyBorder="1" applyAlignment="1">
      <alignment horizontal="center"/>
    </xf>
    <xf numFmtId="3" fontId="15" fillId="0" borderId="0" xfId="0" applyFont="1" applyAlignment="1">
      <alignment horizontal="center" wrapText="1"/>
    </xf>
    <xf numFmtId="164" fontId="1" fillId="2" borderId="8" xfId="0" applyNumberFormat="1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3" fontId="4" fillId="4" borderId="11" xfId="0" applyFont="1" applyFill="1" applyBorder="1" applyAlignment="1">
      <alignment horizontal="center"/>
    </xf>
    <xf numFmtId="3" fontId="1" fillId="0" borderId="0" xfId="0" applyFont="1" applyProtection="1"/>
    <xf numFmtId="3" fontId="0" fillId="0" borderId="19" xfId="0" applyNumberFormat="1" applyFont="1" applyFill="1" applyBorder="1" applyAlignment="1">
      <alignment horizontal="center"/>
    </xf>
    <xf numFmtId="3" fontId="0" fillId="0" borderId="20" xfId="0" applyNumberFormat="1" applyFont="1" applyFill="1" applyBorder="1" applyAlignment="1">
      <alignment horizontal="center"/>
    </xf>
    <xf numFmtId="3" fontId="0" fillId="0" borderId="21" xfId="0" applyNumberFormat="1" applyFont="1" applyFill="1" applyBorder="1" applyAlignment="1"/>
    <xf numFmtId="3" fontId="0" fillId="0" borderId="19" xfId="0" applyNumberFormat="1" applyFont="1" applyFill="1" applyBorder="1" applyAlignment="1"/>
    <xf numFmtId="3" fontId="1" fillId="0" borderId="0" xfId="0" applyFont="1" applyFill="1" applyBorder="1" applyAlignment="1">
      <alignment horizontal="right"/>
    </xf>
    <xf numFmtId="1" fontId="1" fillId="3" borderId="9" xfId="0" applyNumberFormat="1" applyFont="1" applyFill="1" applyBorder="1" applyAlignment="1">
      <alignment horizontal="center"/>
    </xf>
    <xf numFmtId="167" fontId="1" fillId="3" borderId="10" xfId="2" applyNumberFormat="1" applyFont="1" applyFill="1" applyBorder="1" applyAlignment="1">
      <alignment horizontal="center"/>
    </xf>
    <xf numFmtId="3" fontId="1" fillId="4" borderId="9" xfId="0" applyFont="1" applyFill="1" applyBorder="1" applyAlignment="1">
      <alignment horizontal="right"/>
    </xf>
    <xf numFmtId="3" fontId="1" fillId="5" borderId="8" xfId="0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0" fillId="0" borderId="0" xfId="0" applyFill="1" applyBorder="1"/>
    <xf numFmtId="3" fontId="0" fillId="0" borderId="22" xfId="0" applyFill="1" applyBorder="1"/>
    <xf numFmtId="3" fontId="1" fillId="3" borderId="9" xfId="0" applyFont="1" applyFill="1" applyBorder="1" applyAlignment="1"/>
    <xf numFmtId="3" fontId="4" fillId="4" borderId="11" xfId="0" applyNumberFormat="1" applyFont="1" applyFill="1" applyBorder="1" applyAlignment="1">
      <alignment horizontal="center"/>
    </xf>
    <xf numFmtId="3" fontId="1" fillId="0" borderId="0" xfId="0" applyFont="1" applyFill="1" applyProtection="1"/>
    <xf numFmtId="3" fontId="0" fillId="0" borderId="23" xfId="0" applyNumberFormat="1" applyFont="1" applyFill="1" applyBorder="1" applyAlignment="1">
      <alignment horizontal="center"/>
    </xf>
    <xf numFmtId="3" fontId="0" fillId="0" borderId="24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6" fillId="0" borderId="0" xfId="0" applyFont="1" applyFill="1" applyBorder="1" applyAlignment="1"/>
    <xf numFmtId="168" fontId="1" fillId="0" borderId="0" xfId="0" applyNumberFormat="1" applyFont="1" applyAlignment="1"/>
    <xf numFmtId="3" fontId="15" fillId="0" borderId="0" xfId="0" applyFont="1" applyAlignment="1">
      <alignment vertical="top"/>
    </xf>
    <xf numFmtId="3" fontId="1" fillId="0" borderId="0" xfId="0" applyFont="1" applyFill="1" applyBorder="1" applyProtection="1"/>
    <xf numFmtId="3" fontId="1" fillId="0" borderId="22" xfId="0" applyFont="1" applyFill="1" applyBorder="1" applyProtection="1"/>
    <xf numFmtId="1" fontId="16" fillId="3" borderId="9" xfId="0" applyNumberFormat="1" applyFont="1" applyFill="1" applyBorder="1" applyAlignment="1">
      <alignment horizontal="center"/>
    </xf>
    <xf numFmtId="167" fontId="16" fillId="3" borderId="10" xfId="2" applyNumberFormat="1" applyFont="1" applyFill="1" applyBorder="1" applyAlignment="1">
      <alignment horizontal="center"/>
    </xf>
    <xf numFmtId="168" fontId="17" fillId="0" borderId="0" xfId="0" applyNumberFormat="1" applyFont="1" applyAlignment="1"/>
    <xf numFmtId="3" fontId="0" fillId="0" borderId="25" xfId="0" applyNumberFormat="1" applyFont="1" applyFill="1" applyBorder="1" applyAlignment="1">
      <alignment horizontal="center"/>
    </xf>
    <xf numFmtId="3" fontId="0" fillId="0" borderId="26" xfId="0" applyNumberFormat="1" applyFont="1" applyFill="1" applyBorder="1" applyAlignment="1">
      <alignment horizontal="center"/>
    </xf>
    <xf numFmtId="3" fontId="0" fillId="0" borderId="27" xfId="0" applyNumberFormat="1" applyFont="1" applyFill="1" applyBorder="1" applyAlignment="1"/>
    <xf numFmtId="3" fontId="0" fillId="0" borderId="25" xfId="0" applyNumberFormat="1" applyFont="1" applyFill="1" applyBorder="1" applyAlignment="1"/>
    <xf numFmtId="3" fontId="9" fillId="0" borderId="0" xfId="0" applyFont="1" applyFill="1" applyBorder="1" applyAlignment="1"/>
    <xf numFmtId="0" fontId="1" fillId="0" borderId="0" xfId="0" applyNumberFormat="1" applyFont="1"/>
    <xf numFmtId="0" fontId="18" fillId="0" borderId="0" xfId="0" applyNumberFormat="1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Alignment="1"/>
    <xf numFmtId="166" fontId="17" fillId="2" borderId="8" xfId="0" applyNumberFormat="1" applyFont="1" applyFill="1" applyBorder="1" applyAlignment="1">
      <alignment horizontal="center"/>
    </xf>
    <xf numFmtId="3" fontId="1" fillId="4" borderId="11" xfId="0" applyFont="1" applyFill="1" applyBorder="1" applyAlignment="1"/>
    <xf numFmtId="1" fontId="9" fillId="0" borderId="28" xfId="1" quotePrefix="1" applyNumberFormat="1" applyFont="1" applyFill="1" applyBorder="1" applyAlignment="1">
      <alignment horizontal="center"/>
    </xf>
    <xf numFmtId="1" fontId="9" fillId="0" borderId="29" xfId="1" quotePrefix="1" applyNumberFormat="1" applyFont="1" applyFill="1" applyBorder="1" applyAlignment="1">
      <alignment horizontal="center"/>
    </xf>
    <xf numFmtId="1" fontId="9" fillId="0" borderId="30" xfId="1" quotePrefix="1" applyNumberFormat="1" applyFont="1" applyFill="1" applyBorder="1" applyAlignment="1">
      <alignment horizontal="center"/>
    </xf>
    <xf numFmtId="3" fontId="10" fillId="0" borderId="29" xfId="0" applyFont="1" applyFill="1" applyBorder="1" applyAlignment="1">
      <alignment horizontal="center"/>
    </xf>
    <xf numFmtId="3" fontId="10" fillId="0" borderId="28" xfId="0" applyFont="1" applyFill="1" applyBorder="1" applyAlignment="1">
      <alignment horizontal="center"/>
    </xf>
    <xf numFmtId="3" fontId="10" fillId="0" borderId="31" xfId="0" applyFont="1" applyFill="1" applyBorder="1" applyAlignment="1">
      <alignment horizontal="center"/>
    </xf>
    <xf numFmtId="3" fontId="9" fillId="0" borderId="32" xfId="0" applyNumberFormat="1" applyFont="1" applyBorder="1" applyAlignment="1">
      <alignment horizontal="center"/>
    </xf>
    <xf numFmtId="166" fontId="19" fillId="0" borderId="33" xfId="0" applyNumberFormat="1" applyFont="1" applyBorder="1" applyAlignment="1">
      <alignment horizontal="center"/>
    </xf>
    <xf numFmtId="166" fontId="19" fillId="0" borderId="34" xfId="0" applyNumberFormat="1" applyFont="1" applyBorder="1" applyAlignment="1">
      <alignment horizontal="center"/>
    </xf>
    <xf numFmtId="166" fontId="19" fillId="0" borderId="35" xfId="0" applyNumberFormat="1" applyFont="1" applyBorder="1" applyAlignment="1">
      <alignment horizontal="center"/>
    </xf>
    <xf numFmtId="3" fontId="0" fillId="0" borderId="22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0" fontId="20" fillId="0" borderId="0" xfId="0" applyNumberFormat="1" applyFont="1"/>
    <xf numFmtId="3" fontId="1" fillId="0" borderId="0" xfId="0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0" xfId="0" applyBorder="1" applyAlignment="1"/>
    <xf numFmtId="0" fontId="1" fillId="0" borderId="0" xfId="0" applyNumberFormat="1" applyFont="1" applyBorder="1"/>
    <xf numFmtId="0" fontId="20" fillId="0" borderId="0" xfId="0" applyNumberFormat="1" applyFont="1" applyBorder="1"/>
    <xf numFmtId="3" fontId="21" fillId="0" borderId="0" xfId="0" applyFont="1" applyBorder="1" applyAlignment="1"/>
    <xf numFmtId="3" fontId="1" fillId="0" borderId="19" xfId="0" applyFont="1" applyFill="1" applyBorder="1" applyProtection="1"/>
    <xf numFmtId="3" fontId="1" fillId="0" borderId="36" xfId="0" applyFont="1" applyFill="1" applyBorder="1" applyProtection="1"/>
    <xf numFmtId="3" fontId="1" fillId="4" borderId="9" xfId="0" applyFont="1" applyFill="1" applyBorder="1" applyAlignment="1"/>
    <xf numFmtId="164" fontId="1" fillId="2" borderId="37" xfId="0" applyNumberFormat="1" applyFont="1" applyFill="1" applyBorder="1" applyAlignment="1">
      <alignment horizontal="center"/>
    </xf>
    <xf numFmtId="1" fontId="16" fillId="3" borderId="38" xfId="0" applyNumberFormat="1" applyFont="1" applyFill="1" applyBorder="1" applyAlignment="1">
      <alignment horizontal="center"/>
    </xf>
    <xf numFmtId="167" fontId="16" fillId="3" borderId="39" xfId="2" applyNumberFormat="1" applyFont="1" applyFill="1" applyBorder="1" applyAlignment="1">
      <alignment horizontal="center"/>
    </xf>
    <xf numFmtId="3" fontId="1" fillId="4" borderId="38" xfId="0" applyFont="1" applyFill="1" applyBorder="1" applyAlignment="1"/>
    <xf numFmtId="3" fontId="1" fillId="5" borderId="37" xfId="0" applyFont="1" applyFill="1" applyBorder="1" applyAlignment="1">
      <alignment horizontal="center"/>
    </xf>
    <xf numFmtId="166" fontId="4" fillId="5" borderId="39" xfId="0" applyNumberFormat="1" applyFont="1" applyFill="1" applyBorder="1" applyAlignment="1">
      <alignment horizontal="center"/>
    </xf>
    <xf numFmtId="3" fontId="4" fillId="6" borderId="39" xfId="0" applyNumberFormat="1" applyFont="1" applyFill="1" applyBorder="1" applyAlignment="1">
      <alignment horizontal="center"/>
    </xf>
    <xf numFmtId="3" fontId="15" fillId="0" borderId="0" xfId="0" applyFont="1" applyFill="1" applyAlignment="1">
      <alignment horizontal="center"/>
    </xf>
    <xf numFmtId="3" fontId="0" fillId="0" borderId="0" xfId="0" applyFill="1" applyAlignment="1">
      <alignment horizontal="center"/>
    </xf>
    <xf numFmtId="3" fontId="4" fillId="0" borderId="0" xfId="0" applyFont="1" applyAlignment="1"/>
    <xf numFmtId="3" fontId="16" fillId="0" borderId="0" xfId="6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center" wrapText="1"/>
    </xf>
    <xf numFmtId="3" fontId="17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right"/>
    </xf>
    <xf numFmtId="3" fontId="8" fillId="0" borderId="0" xfId="0" applyFont="1" applyFill="1" applyAlignment="1"/>
    <xf numFmtId="3" fontId="9" fillId="0" borderId="0" xfId="0" applyFont="1" applyFill="1" applyAlignment="1"/>
    <xf numFmtId="3" fontId="17" fillId="0" borderId="0" xfId="0" applyFont="1" applyFill="1" applyAlignment="1"/>
    <xf numFmtId="169" fontId="4" fillId="0" borderId="0" xfId="0" applyNumberFormat="1" applyFont="1" applyAlignment="1"/>
    <xf numFmtId="3" fontId="22" fillId="0" borderId="0" xfId="0" applyFont="1" applyBorder="1" applyAlignment="1"/>
    <xf numFmtId="3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3" fontId="6" fillId="0" borderId="12" xfId="0" applyFont="1" applyBorder="1" applyAlignment="1">
      <alignment horizontal="center"/>
    </xf>
    <xf numFmtId="166" fontId="17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3" fontId="1" fillId="0" borderId="0" xfId="0" applyFont="1" applyAlignment="1">
      <alignment horizontal="center"/>
    </xf>
    <xf numFmtId="3" fontId="4" fillId="0" borderId="0" xfId="0" applyFont="1" applyBorder="1" applyAlignment="1"/>
    <xf numFmtId="0" fontId="23" fillId="0" borderId="0" xfId="0" applyNumberFormat="1" applyFont="1" applyFill="1"/>
    <xf numFmtId="3" fontId="1" fillId="0" borderId="19" xfId="0" applyNumberFormat="1" applyFont="1" applyFill="1" applyBorder="1" applyAlignment="1">
      <alignment horizontal="center"/>
    </xf>
    <xf numFmtId="3" fontId="1" fillId="0" borderId="20" xfId="0" applyNumberFormat="1" applyFont="1" applyFill="1" applyBorder="1" applyAlignment="1">
      <alignment horizontal="center"/>
    </xf>
    <xf numFmtId="3" fontId="1" fillId="0" borderId="21" xfId="0" applyNumberFormat="1" applyFont="1" applyFill="1" applyBorder="1" applyAlignment="1"/>
    <xf numFmtId="3" fontId="1" fillId="0" borderId="19" xfId="0" applyNumberFormat="1" applyFont="1" applyFill="1" applyBorder="1" applyAlignment="1"/>
    <xf numFmtId="3" fontId="1" fillId="0" borderId="0" xfId="0" applyFont="1" applyAlignment="1">
      <alignment horizontal="right"/>
    </xf>
    <xf numFmtId="166" fontId="17" fillId="2" borderId="0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0" fontId="1" fillId="0" borderId="0" xfId="0" applyNumberFormat="1" applyFont="1" applyFill="1" applyBorder="1"/>
    <xf numFmtId="0" fontId="1" fillId="0" borderId="22" xfId="0" applyNumberFormat="1" applyFont="1" applyFill="1" applyBorder="1"/>
    <xf numFmtId="3" fontId="1" fillId="0" borderId="0" xfId="0" applyFont="1" applyFill="1" applyAlignment="1">
      <alignment horizontal="right"/>
    </xf>
    <xf numFmtId="164" fontId="1" fillId="2" borderId="0" xfId="0" applyNumberFormat="1" applyFont="1" applyFill="1" applyBorder="1" applyAlignment="1">
      <alignment horizontal="center"/>
    </xf>
    <xf numFmtId="3" fontId="4" fillId="0" borderId="0" xfId="0" applyFont="1" applyFill="1" applyBorder="1" applyAlignment="1"/>
    <xf numFmtId="3" fontId="4" fillId="0" borderId="0" xfId="0" applyFont="1" applyFill="1" applyAlignment="1"/>
    <xf numFmtId="3" fontId="1" fillId="0" borderId="0" xfId="0" applyFont="1" applyFill="1" applyAlignment="1"/>
    <xf numFmtId="3" fontId="1" fillId="0" borderId="23" xfId="0" applyNumberFormat="1" applyFont="1" applyFill="1" applyBorder="1" applyAlignment="1">
      <alignment horizontal="center"/>
    </xf>
    <xf numFmtId="3" fontId="1" fillId="0" borderId="24" xfId="0" applyNumberFormat="1" applyFont="1" applyFill="1" applyBorder="1" applyAlignment="1"/>
    <xf numFmtId="166" fontId="24" fillId="2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Protection="1"/>
    <xf numFmtId="0" fontId="1" fillId="0" borderId="22" xfId="0" applyNumberFormat="1" applyFont="1" applyFill="1" applyBorder="1" applyProtection="1"/>
    <xf numFmtId="3" fontId="1" fillId="0" borderId="25" xfId="0" applyNumberFormat="1" applyFont="1" applyFill="1" applyBorder="1" applyAlignment="1">
      <alignment horizontal="center"/>
    </xf>
    <xf numFmtId="3" fontId="1" fillId="0" borderId="26" xfId="0" applyNumberFormat="1" applyFont="1" applyFill="1" applyBorder="1" applyAlignment="1">
      <alignment horizontal="center"/>
    </xf>
    <xf numFmtId="3" fontId="1" fillId="0" borderId="27" xfId="0" applyNumberFormat="1" applyFont="1" applyFill="1" applyBorder="1" applyAlignment="1"/>
    <xf numFmtId="3" fontId="1" fillId="0" borderId="25" xfId="0" applyNumberFormat="1" applyFont="1" applyFill="1" applyBorder="1" applyAlignment="1"/>
    <xf numFmtId="3" fontId="16" fillId="0" borderId="0" xfId="0" applyNumberFormat="1" applyFont="1" applyFill="1" applyBorder="1" applyAlignment="1">
      <alignment horizontal="center"/>
    </xf>
    <xf numFmtId="3" fontId="16" fillId="0" borderId="23" xfId="0" applyNumberFormat="1" applyFont="1" applyFill="1" applyBorder="1" applyAlignment="1">
      <alignment horizontal="center"/>
    </xf>
    <xf numFmtId="3" fontId="16" fillId="0" borderId="24" xfId="0" applyNumberFormat="1" applyFont="1" applyFill="1" applyBorder="1" applyAlignment="1"/>
    <xf numFmtId="3" fontId="16" fillId="0" borderId="0" xfId="0" applyNumberFormat="1" applyFont="1" applyFill="1" applyBorder="1" applyAlignment="1"/>
    <xf numFmtId="3" fontId="1" fillId="0" borderId="0" xfId="0" applyNumberFormat="1" applyFont="1" applyFill="1" applyBorder="1" applyAlignment="1">
      <alignment horizontal="center"/>
    </xf>
    <xf numFmtId="3" fontId="1" fillId="0" borderId="22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/>
    <xf numFmtId="0" fontId="1" fillId="0" borderId="19" xfId="0" applyNumberFormat="1" applyFont="1" applyFill="1" applyBorder="1" applyProtection="1"/>
    <xf numFmtId="0" fontId="1" fillId="0" borderId="36" xfId="0" applyNumberFormat="1" applyFont="1" applyFill="1" applyBorder="1" applyProtection="1"/>
    <xf numFmtId="3" fontId="16" fillId="0" borderId="19" xfId="0" applyNumberFormat="1" applyFont="1" applyFill="1" applyBorder="1" applyAlignment="1">
      <alignment horizontal="center"/>
    </xf>
    <xf numFmtId="3" fontId="16" fillId="0" borderId="19" xfId="0" applyNumberFormat="1" applyFont="1" applyFill="1" applyBorder="1" applyAlignment="1"/>
  </cellXfs>
  <cellStyles count="7">
    <cellStyle name="Comma" xfId="1" builtinId="3"/>
    <cellStyle name="Normal" xfId="0" builtinId="0"/>
    <cellStyle name="Normal_2000" xfId="6"/>
    <cellStyle name="Normal_2001" xfId="4"/>
    <cellStyle name="Normal_2003" xfId="3"/>
    <cellStyle name="Normal_2009" xfId="5"/>
    <cellStyle name="Percent" xfId="2" builtinId="5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20</xdr:row>
      <xdr:rowOff>38100</xdr:rowOff>
    </xdr:from>
    <xdr:to>
      <xdr:col>2</xdr:col>
      <xdr:colOff>161925</xdr:colOff>
      <xdr:row>20</xdr:row>
      <xdr:rowOff>142875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314700" y="46863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20</xdr:row>
      <xdr:rowOff>38100</xdr:rowOff>
    </xdr:from>
    <xdr:to>
      <xdr:col>3</xdr:col>
      <xdr:colOff>171450</xdr:colOff>
      <xdr:row>20</xdr:row>
      <xdr:rowOff>142875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3562350" y="46863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12</xdr:row>
      <xdr:rowOff>38100</xdr:rowOff>
    </xdr:from>
    <xdr:to>
      <xdr:col>2</xdr:col>
      <xdr:colOff>161925</xdr:colOff>
      <xdr:row>12</xdr:row>
      <xdr:rowOff>142875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3314700" y="30194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12</xdr:row>
      <xdr:rowOff>38100</xdr:rowOff>
    </xdr:from>
    <xdr:to>
      <xdr:col>3</xdr:col>
      <xdr:colOff>171450</xdr:colOff>
      <xdr:row>12</xdr:row>
      <xdr:rowOff>142875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>
          <a:off x="3562350" y="30194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15</xdr:row>
      <xdr:rowOff>104775</xdr:rowOff>
    </xdr:from>
    <xdr:to>
      <xdr:col>4</xdr:col>
      <xdr:colOff>0</xdr:colOff>
      <xdr:row>15</xdr:row>
      <xdr:rowOff>104775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3257550" y="3743325"/>
          <a:ext cx="50482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23</xdr:row>
      <xdr:rowOff>38100</xdr:rowOff>
    </xdr:from>
    <xdr:to>
      <xdr:col>2</xdr:col>
      <xdr:colOff>161925</xdr:colOff>
      <xdr:row>23</xdr:row>
      <xdr:rowOff>142875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3314700" y="53054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23</xdr:row>
      <xdr:rowOff>47625</xdr:rowOff>
    </xdr:from>
    <xdr:to>
      <xdr:col>3</xdr:col>
      <xdr:colOff>180975</xdr:colOff>
      <xdr:row>23</xdr:row>
      <xdr:rowOff>152400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 flipH="1">
          <a:off x="3571875" y="53149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32</xdr:row>
      <xdr:rowOff>66675</xdr:rowOff>
    </xdr:from>
    <xdr:to>
      <xdr:col>2</xdr:col>
      <xdr:colOff>161925</xdr:colOff>
      <xdr:row>32</xdr:row>
      <xdr:rowOff>171450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 flipH="1">
          <a:off x="3314700" y="71913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77259</xdr:colOff>
      <xdr:row>35</xdr:row>
      <xdr:rowOff>88900</xdr:rowOff>
    </xdr:from>
    <xdr:to>
      <xdr:col>3</xdr:col>
      <xdr:colOff>172509</xdr:colOff>
      <xdr:row>35</xdr:row>
      <xdr:rowOff>193675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3563409" y="78232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35</xdr:row>
      <xdr:rowOff>66675</xdr:rowOff>
    </xdr:from>
    <xdr:to>
      <xdr:col>2</xdr:col>
      <xdr:colOff>161925</xdr:colOff>
      <xdr:row>35</xdr:row>
      <xdr:rowOff>171450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 flipH="1">
          <a:off x="3314700" y="780097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60</xdr:row>
      <xdr:rowOff>38100</xdr:rowOff>
    </xdr:from>
    <xdr:to>
      <xdr:col>2</xdr:col>
      <xdr:colOff>161925</xdr:colOff>
      <xdr:row>60</xdr:row>
      <xdr:rowOff>142875</xdr:rowOff>
    </xdr:to>
    <xdr:sp macro="" textlink="">
      <xdr:nvSpPr>
        <xdr:cNvPr id="12" name="Line 1"/>
        <xdr:cNvSpPr>
          <a:spLocks noChangeShapeType="1"/>
        </xdr:cNvSpPr>
      </xdr:nvSpPr>
      <xdr:spPr bwMode="auto">
        <a:xfrm>
          <a:off x="3314700" y="130302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60</xdr:row>
      <xdr:rowOff>38100</xdr:rowOff>
    </xdr:from>
    <xdr:to>
      <xdr:col>3</xdr:col>
      <xdr:colOff>171450</xdr:colOff>
      <xdr:row>60</xdr:row>
      <xdr:rowOff>142875</xdr:rowOff>
    </xdr:to>
    <xdr:sp macro="" textlink="">
      <xdr:nvSpPr>
        <xdr:cNvPr id="13" name="Line 2"/>
        <xdr:cNvSpPr>
          <a:spLocks noChangeShapeType="1"/>
        </xdr:cNvSpPr>
      </xdr:nvSpPr>
      <xdr:spPr bwMode="auto">
        <a:xfrm flipH="1">
          <a:off x="3562350" y="130302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52</xdr:row>
      <xdr:rowOff>38100</xdr:rowOff>
    </xdr:from>
    <xdr:to>
      <xdr:col>2</xdr:col>
      <xdr:colOff>161925</xdr:colOff>
      <xdr:row>52</xdr:row>
      <xdr:rowOff>142875</xdr:rowOff>
    </xdr:to>
    <xdr:sp macro="" textlink="">
      <xdr:nvSpPr>
        <xdr:cNvPr id="14" name="Line 3"/>
        <xdr:cNvSpPr>
          <a:spLocks noChangeShapeType="1"/>
        </xdr:cNvSpPr>
      </xdr:nvSpPr>
      <xdr:spPr bwMode="auto">
        <a:xfrm>
          <a:off x="3314700" y="114109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52</xdr:row>
      <xdr:rowOff>38100</xdr:rowOff>
    </xdr:from>
    <xdr:to>
      <xdr:col>3</xdr:col>
      <xdr:colOff>171450</xdr:colOff>
      <xdr:row>52</xdr:row>
      <xdr:rowOff>142875</xdr:rowOff>
    </xdr:to>
    <xdr:sp macro="" textlink="">
      <xdr:nvSpPr>
        <xdr:cNvPr id="15" name="Line 4"/>
        <xdr:cNvSpPr>
          <a:spLocks noChangeShapeType="1"/>
        </xdr:cNvSpPr>
      </xdr:nvSpPr>
      <xdr:spPr bwMode="auto">
        <a:xfrm flipH="1">
          <a:off x="3562350" y="114109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55</xdr:row>
      <xdr:rowOff>104775</xdr:rowOff>
    </xdr:from>
    <xdr:to>
      <xdr:col>4</xdr:col>
      <xdr:colOff>0</xdr:colOff>
      <xdr:row>55</xdr:row>
      <xdr:rowOff>104775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>
          <a:off x="3257550" y="12096750"/>
          <a:ext cx="50482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63</xdr:row>
      <xdr:rowOff>38100</xdr:rowOff>
    </xdr:from>
    <xdr:to>
      <xdr:col>2</xdr:col>
      <xdr:colOff>161925</xdr:colOff>
      <xdr:row>63</xdr:row>
      <xdr:rowOff>142875</xdr:rowOff>
    </xdr:to>
    <xdr:sp macro="" textlink="">
      <xdr:nvSpPr>
        <xdr:cNvPr id="17" name="Line 6"/>
        <xdr:cNvSpPr>
          <a:spLocks noChangeShapeType="1"/>
        </xdr:cNvSpPr>
      </xdr:nvSpPr>
      <xdr:spPr bwMode="auto">
        <a:xfrm>
          <a:off x="3314700" y="136493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63</xdr:row>
      <xdr:rowOff>47625</xdr:rowOff>
    </xdr:from>
    <xdr:to>
      <xdr:col>3</xdr:col>
      <xdr:colOff>180975</xdr:colOff>
      <xdr:row>63</xdr:row>
      <xdr:rowOff>152400</xdr:rowOff>
    </xdr:to>
    <xdr:sp macro="" textlink="">
      <xdr:nvSpPr>
        <xdr:cNvPr id="18" name="Line 7"/>
        <xdr:cNvSpPr>
          <a:spLocks noChangeShapeType="1"/>
        </xdr:cNvSpPr>
      </xdr:nvSpPr>
      <xdr:spPr bwMode="auto">
        <a:xfrm flipH="1">
          <a:off x="3571875" y="136588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66675</xdr:colOff>
      <xdr:row>72</xdr:row>
      <xdr:rowOff>57150</xdr:rowOff>
    </xdr:from>
    <xdr:to>
      <xdr:col>3</xdr:col>
      <xdr:colOff>161925</xdr:colOff>
      <xdr:row>72</xdr:row>
      <xdr:rowOff>161925</xdr:rowOff>
    </xdr:to>
    <xdr:sp macro="" textlink="">
      <xdr:nvSpPr>
        <xdr:cNvPr id="19" name="Line 9"/>
        <xdr:cNvSpPr>
          <a:spLocks noChangeShapeType="1"/>
        </xdr:cNvSpPr>
      </xdr:nvSpPr>
      <xdr:spPr bwMode="auto">
        <a:xfrm>
          <a:off x="3552825" y="154781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72</xdr:row>
      <xdr:rowOff>66675</xdr:rowOff>
    </xdr:from>
    <xdr:to>
      <xdr:col>2</xdr:col>
      <xdr:colOff>161925</xdr:colOff>
      <xdr:row>72</xdr:row>
      <xdr:rowOff>171450</xdr:rowOff>
    </xdr:to>
    <xdr:sp macro="" textlink="">
      <xdr:nvSpPr>
        <xdr:cNvPr id="20" name="Line 10"/>
        <xdr:cNvSpPr>
          <a:spLocks noChangeShapeType="1"/>
        </xdr:cNvSpPr>
      </xdr:nvSpPr>
      <xdr:spPr bwMode="auto">
        <a:xfrm flipH="1">
          <a:off x="3314700" y="154876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66675</xdr:colOff>
      <xdr:row>75</xdr:row>
      <xdr:rowOff>57150</xdr:rowOff>
    </xdr:from>
    <xdr:to>
      <xdr:col>3</xdr:col>
      <xdr:colOff>161925</xdr:colOff>
      <xdr:row>75</xdr:row>
      <xdr:rowOff>161925</xdr:rowOff>
    </xdr:to>
    <xdr:sp macro="" textlink="">
      <xdr:nvSpPr>
        <xdr:cNvPr id="21" name="Line 11"/>
        <xdr:cNvSpPr>
          <a:spLocks noChangeShapeType="1"/>
        </xdr:cNvSpPr>
      </xdr:nvSpPr>
      <xdr:spPr bwMode="auto">
        <a:xfrm>
          <a:off x="3552825" y="1607820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75</xdr:row>
      <xdr:rowOff>66675</xdr:rowOff>
    </xdr:from>
    <xdr:to>
      <xdr:col>2</xdr:col>
      <xdr:colOff>161925</xdr:colOff>
      <xdr:row>75</xdr:row>
      <xdr:rowOff>171450</xdr:rowOff>
    </xdr:to>
    <xdr:sp macro="" textlink="">
      <xdr:nvSpPr>
        <xdr:cNvPr id="22" name="Line 12"/>
        <xdr:cNvSpPr>
          <a:spLocks noChangeShapeType="1"/>
        </xdr:cNvSpPr>
      </xdr:nvSpPr>
      <xdr:spPr bwMode="auto">
        <a:xfrm flipH="1">
          <a:off x="3314700" y="160877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23" name="Straight Arrow Connector 22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24" name="Straight Arrow Connector 23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25" name="Straight Arrow Connector 24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26" name="Straight Arrow Connector 25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27" name="Straight Arrow Connector 26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28" name="Straight Arrow Connector 27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29" name="Straight Arrow Connector 28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30" name="Straight Arrow Connector 29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31" name="Straight Arrow Connector 30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32" name="Straight Arrow Connector 31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33" name="Straight Arrow Connector 32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34" name="Straight Arrow Connector 33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35" name="Straight Arrow Connector 34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36" name="Straight Arrow Connector 35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37" name="Straight Arrow Connector 36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38" name="Straight Arrow Connector 37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39" name="Straight Arrow Connector 38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40" name="Straight Arrow Connector 39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41" name="Straight Arrow Connector 40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42" name="Straight Arrow Connector 41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43" name="Straight Arrow Connector 42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44" name="Straight Arrow Connector 43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45" name="Straight Arrow Connector 44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46" name="Straight Arrow Connector 45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47" name="Straight Arrow Connector 46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48" name="Straight Arrow Connector 47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49" name="Straight Arrow Connector 48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50" name="Straight Arrow Connector 49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51" name="Straight Arrow Connector 50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52" name="Straight Arrow Connector 51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53" name="Straight Arrow Connector 52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54" name="Straight Arrow Connector 53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55" name="Straight Arrow Connector 54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56" name="Straight Arrow Connector 55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57" name="Straight Arrow Connector 56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58" name="Straight Arrow Connector 57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9525</xdr:colOff>
      <xdr:row>15</xdr:row>
      <xdr:rowOff>104775</xdr:rowOff>
    </xdr:from>
    <xdr:to>
      <xdr:col>4</xdr:col>
      <xdr:colOff>0</xdr:colOff>
      <xdr:row>15</xdr:row>
      <xdr:rowOff>104775</xdr:rowOff>
    </xdr:to>
    <xdr:sp macro="" textlink="">
      <xdr:nvSpPr>
        <xdr:cNvPr id="59" name="Line 5"/>
        <xdr:cNvSpPr>
          <a:spLocks noChangeShapeType="1"/>
        </xdr:cNvSpPr>
      </xdr:nvSpPr>
      <xdr:spPr bwMode="auto">
        <a:xfrm>
          <a:off x="3257550" y="3743325"/>
          <a:ext cx="50482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27</xdr:row>
      <xdr:rowOff>117475</xdr:rowOff>
    </xdr:from>
    <xdr:to>
      <xdr:col>4</xdr:col>
      <xdr:colOff>0</xdr:colOff>
      <xdr:row>27</xdr:row>
      <xdr:rowOff>117475</xdr:rowOff>
    </xdr:to>
    <xdr:sp macro="" textlink="">
      <xdr:nvSpPr>
        <xdr:cNvPr id="60" name="Line 8"/>
        <xdr:cNvSpPr>
          <a:spLocks noChangeShapeType="1"/>
        </xdr:cNvSpPr>
      </xdr:nvSpPr>
      <xdr:spPr bwMode="auto">
        <a:xfrm>
          <a:off x="3257550" y="6213475"/>
          <a:ext cx="50482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82550</xdr:colOff>
      <xdr:row>32</xdr:row>
      <xdr:rowOff>67734</xdr:rowOff>
    </xdr:from>
    <xdr:to>
      <xdr:col>3</xdr:col>
      <xdr:colOff>177800</xdr:colOff>
      <xdr:row>32</xdr:row>
      <xdr:rowOff>172509</xdr:rowOff>
    </xdr:to>
    <xdr:sp macro="" textlink="">
      <xdr:nvSpPr>
        <xdr:cNvPr id="61" name="Line 9"/>
        <xdr:cNvSpPr>
          <a:spLocks noChangeShapeType="1"/>
        </xdr:cNvSpPr>
      </xdr:nvSpPr>
      <xdr:spPr bwMode="auto">
        <a:xfrm>
          <a:off x="3568700" y="7192434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63500</xdr:colOff>
      <xdr:row>29</xdr:row>
      <xdr:rowOff>63500</xdr:rowOff>
    </xdr:from>
    <xdr:to>
      <xdr:col>2</xdr:col>
      <xdr:colOff>158750</xdr:colOff>
      <xdr:row>29</xdr:row>
      <xdr:rowOff>168275</xdr:rowOff>
    </xdr:to>
    <xdr:sp macro="" textlink="">
      <xdr:nvSpPr>
        <xdr:cNvPr id="62" name="Line 10"/>
        <xdr:cNvSpPr>
          <a:spLocks noChangeShapeType="1"/>
        </xdr:cNvSpPr>
      </xdr:nvSpPr>
      <xdr:spPr bwMode="auto">
        <a:xfrm flipH="1">
          <a:off x="3311525" y="65881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29</xdr:row>
      <xdr:rowOff>63500</xdr:rowOff>
    </xdr:from>
    <xdr:to>
      <xdr:col>3</xdr:col>
      <xdr:colOff>171450</xdr:colOff>
      <xdr:row>29</xdr:row>
      <xdr:rowOff>168275</xdr:rowOff>
    </xdr:to>
    <xdr:sp macro="" textlink="">
      <xdr:nvSpPr>
        <xdr:cNvPr id="63" name="Line 9"/>
        <xdr:cNvSpPr>
          <a:spLocks noChangeShapeType="1"/>
        </xdr:cNvSpPr>
      </xdr:nvSpPr>
      <xdr:spPr bwMode="auto">
        <a:xfrm>
          <a:off x="3562350" y="65881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64" name="Straight Arrow Connector 63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65" name="Straight Arrow Connector 64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66" name="Straight Arrow Connector 65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67" name="Straight Arrow Connector 66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68" name="Straight Arrow Connector 67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69" name="Straight Arrow Connector 68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70" name="Straight Arrow Connector 69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71" name="Straight Arrow Connector 70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72" name="Straight Arrow Connector 71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73" name="Straight Arrow Connector 72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74" name="Straight Arrow Connector 73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75" name="Straight Arrow Connector 74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76" name="Straight Arrow Connector 75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77" name="Straight Arrow Connector 76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78" name="Straight Arrow Connector 77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79" name="Straight Arrow Connector 78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80" name="Straight Arrow Connector 79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81" name="Straight Arrow Connector 80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82" name="Straight Arrow Connector 81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83" name="Straight Arrow Connector 82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19</xdr:col>
      <xdr:colOff>152400</xdr:colOff>
      <xdr:row>0</xdr:row>
      <xdr:rowOff>152400</xdr:rowOff>
    </xdr:from>
    <xdr:to>
      <xdr:col>19</xdr:col>
      <xdr:colOff>685800</xdr:colOff>
      <xdr:row>0</xdr:row>
      <xdr:rowOff>152400</xdr:rowOff>
    </xdr:to>
    <xdr:cxnSp macro="">
      <xdr:nvCxnSpPr>
        <xdr:cNvPr id="84" name="Straight Arrow Connector 83"/>
        <xdr:cNvCxnSpPr/>
      </xdr:nvCxnSpPr>
      <xdr:spPr bwMode="auto">
        <a:xfrm>
          <a:off x="14392275" y="152400"/>
          <a:ext cx="53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19</xdr:col>
      <xdr:colOff>704850</xdr:colOff>
      <xdr:row>0</xdr:row>
      <xdr:rowOff>152400</xdr:rowOff>
    </xdr:from>
    <xdr:to>
      <xdr:col>21</xdr:col>
      <xdr:colOff>38100</xdr:colOff>
      <xdr:row>0</xdr:row>
      <xdr:rowOff>152400</xdr:rowOff>
    </xdr:to>
    <xdr:cxnSp macro="">
      <xdr:nvCxnSpPr>
        <xdr:cNvPr id="85" name="Straight Arrow Connector 84"/>
        <xdr:cNvCxnSpPr/>
      </xdr:nvCxnSpPr>
      <xdr:spPr bwMode="auto">
        <a:xfrm flipH="1">
          <a:off x="14944725" y="152400"/>
          <a:ext cx="7810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86" name="Straight Arrow Connector 85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87" name="Straight Arrow Connector 86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88" name="Straight Arrow Connector 87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89" name="Straight Arrow Connector 88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90" name="Straight Arrow Connector 89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91" name="Straight Arrow Connector 90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92" name="Straight Arrow Connector 91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93" name="Straight Arrow Connector 92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94" name="Straight Arrow Connector 93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95" name="Straight Arrow Connector 94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96" name="Straight Arrow Connector 95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97" name="Straight Arrow Connector 96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28</xdr:col>
      <xdr:colOff>800100</xdr:colOff>
      <xdr:row>0</xdr:row>
      <xdr:rowOff>114300</xdr:rowOff>
    </xdr:from>
    <xdr:to>
      <xdr:col>34</xdr:col>
      <xdr:colOff>800100</xdr:colOff>
      <xdr:row>0</xdr:row>
      <xdr:rowOff>114300</xdr:rowOff>
    </xdr:to>
    <xdr:cxnSp macro="">
      <xdr:nvCxnSpPr>
        <xdr:cNvPr id="98" name="Straight Arrow Connector 97"/>
        <xdr:cNvCxnSpPr/>
      </xdr:nvCxnSpPr>
      <xdr:spPr bwMode="auto">
        <a:xfrm>
          <a:off x="21478875" y="114300"/>
          <a:ext cx="43434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</xdr:col>
      <xdr:colOff>66675</xdr:colOff>
      <xdr:row>72</xdr:row>
      <xdr:rowOff>66675</xdr:rowOff>
    </xdr:from>
    <xdr:to>
      <xdr:col>2</xdr:col>
      <xdr:colOff>161925</xdr:colOff>
      <xdr:row>72</xdr:row>
      <xdr:rowOff>171450</xdr:rowOff>
    </xdr:to>
    <xdr:sp macro="" textlink="">
      <xdr:nvSpPr>
        <xdr:cNvPr id="99" name="Line 10"/>
        <xdr:cNvSpPr>
          <a:spLocks noChangeShapeType="1"/>
        </xdr:cNvSpPr>
      </xdr:nvSpPr>
      <xdr:spPr bwMode="auto">
        <a:xfrm flipH="1">
          <a:off x="3314700" y="154876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77259</xdr:colOff>
      <xdr:row>75</xdr:row>
      <xdr:rowOff>88900</xdr:rowOff>
    </xdr:from>
    <xdr:to>
      <xdr:col>3</xdr:col>
      <xdr:colOff>172509</xdr:colOff>
      <xdr:row>75</xdr:row>
      <xdr:rowOff>193675</xdr:rowOff>
    </xdr:to>
    <xdr:sp macro="" textlink="">
      <xdr:nvSpPr>
        <xdr:cNvPr id="100" name="Line 11"/>
        <xdr:cNvSpPr>
          <a:spLocks noChangeShapeType="1"/>
        </xdr:cNvSpPr>
      </xdr:nvSpPr>
      <xdr:spPr bwMode="auto">
        <a:xfrm>
          <a:off x="3563409" y="16109950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</xdr:colOff>
      <xdr:row>75</xdr:row>
      <xdr:rowOff>66675</xdr:rowOff>
    </xdr:from>
    <xdr:to>
      <xdr:col>2</xdr:col>
      <xdr:colOff>161925</xdr:colOff>
      <xdr:row>75</xdr:row>
      <xdr:rowOff>171450</xdr:rowOff>
    </xdr:to>
    <xdr:sp macro="" textlink="">
      <xdr:nvSpPr>
        <xdr:cNvPr id="101" name="Line 12"/>
        <xdr:cNvSpPr>
          <a:spLocks noChangeShapeType="1"/>
        </xdr:cNvSpPr>
      </xdr:nvSpPr>
      <xdr:spPr bwMode="auto">
        <a:xfrm flipH="1">
          <a:off x="3314700" y="160877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117475</xdr:rowOff>
    </xdr:from>
    <xdr:to>
      <xdr:col>4</xdr:col>
      <xdr:colOff>0</xdr:colOff>
      <xdr:row>67</xdr:row>
      <xdr:rowOff>117475</xdr:rowOff>
    </xdr:to>
    <xdr:sp macro="" textlink="">
      <xdr:nvSpPr>
        <xdr:cNvPr id="102" name="Line 8"/>
        <xdr:cNvSpPr>
          <a:spLocks noChangeShapeType="1"/>
        </xdr:cNvSpPr>
      </xdr:nvSpPr>
      <xdr:spPr bwMode="auto">
        <a:xfrm>
          <a:off x="3257550" y="14547850"/>
          <a:ext cx="504825" cy="0"/>
        </a:xfrm>
        <a:prstGeom prst="line">
          <a:avLst/>
        </a:prstGeom>
        <a:noFill/>
        <a:ln w="762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82550</xdr:colOff>
      <xdr:row>72</xdr:row>
      <xdr:rowOff>67734</xdr:rowOff>
    </xdr:from>
    <xdr:to>
      <xdr:col>3</xdr:col>
      <xdr:colOff>177800</xdr:colOff>
      <xdr:row>72</xdr:row>
      <xdr:rowOff>172509</xdr:rowOff>
    </xdr:to>
    <xdr:sp macro="" textlink="">
      <xdr:nvSpPr>
        <xdr:cNvPr id="103" name="Line 9"/>
        <xdr:cNvSpPr>
          <a:spLocks noChangeShapeType="1"/>
        </xdr:cNvSpPr>
      </xdr:nvSpPr>
      <xdr:spPr bwMode="auto">
        <a:xfrm>
          <a:off x="3568700" y="15488709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63500</xdr:colOff>
      <xdr:row>69</xdr:row>
      <xdr:rowOff>63500</xdr:rowOff>
    </xdr:from>
    <xdr:to>
      <xdr:col>2</xdr:col>
      <xdr:colOff>158750</xdr:colOff>
      <xdr:row>69</xdr:row>
      <xdr:rowOff>168275</xdr:rowOff>
    </xdr:to>
    <xdr:sp macro="" textlink="">
      <xdr:nvSpPr>
        <xdr:cNvPr id="104" name="Line 10"/>
        <xdr:cNvSpPr>
          <a:spLocks noChangeShapeType="1"/>
        </xdr:cNvSpPr>
      </xdr:nvSpPr>
      <xdr:spPr bwMode="auto">
        <a:xfrm flipH="1">
          <a:off x="3311525" y="148939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69</xdr:row>
      <xdr:rowOff>63500</xdr:rowOff>
    </xdr:from>
    <xdr:to>
      <xdr:col>3</xdr:col>
      <xdr:colOff>171450</xdr:colOff>
      <xdr:row>69</xdr:row>
      <xdr:rowOff>168275</xdr:rowOff>
    </xdr:to>
    <xdr:sp macro="" textlink="">
      <xdr:nvSpPr>
        <xdr:cNvPr id="105" name="Line 9"/>
        <xdr:cNvSpPr>
          <a:spLocks noChangeShapeType="1"/>
        </xdr:cNvSpPr>
      </xdr:nvSpPr>
      <xdr:spPr bwMode="auto">
        <a:xfrm>
          <a:off x="3562350" y="14893925"/>
          <a:ext cx="95250" cy="1047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7-0605\Data\Traffic%20Trends%20-%20FTE\2016%20TT%20Expansion%20Forecast_Draft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th Rate"/>
      <sheetName val="2016-2020"/>
      <sheetName val="2021-2025"/>
      <sheetName val="2026-2030"/>
      <sheetName val="2031-2035"/>
      <sheetName val="2036-2040"/>
      <sheetName val="2041-2045"/>
      <sheetName val="Unadj. Summary"/>
      <sheetName val="B-6 Sawgrass Expwy."/>
      <sheetName val="S. Coin for Sawgrass"/>
      <sheetName val="B-7 Seminole Expwy."/>
      <sheetName val="B-8 Veterans Expwy."/>
      <sheetName val="B-9 Southern Connector Exten."/>
      <sheetName val="B-10 Polk Pkwy."/>
      <sheetName val="B-11 Suncoast Pkwy."/>
      <sheetName val="B-12 Western Beltway"/>
      <sheetName val="B-13 I-4 Connector"/>
    </sheetNames>
    <sheetDataSet>
      <sheetData sheetId="0"/>
      <sheetData sheetId="1">
        <row r="9">
          <cell r="G9">
            <v>10700</v>
          </cell>
          <cell r="J9">
            <v>11100</v>
          </cell>
          <cell r="O9">
            <v>12600</v>
          </cell>
          <cell r="T9">
            <v>13200</v>
          </cell>
          <cell r="Y9">
            <v>13800</v>
          </cell>
        </row>
        <row r="11">
          <cell r="G11">
            <v>40000</v>
          </cell>
          <cell r="J11">
            <v>41800</v>
          </cell>
          <cell r="O11">
            <v>43600</v>
          </cell>
          <cell r="T11">
            <v>45500</v>
          </cell>
          <cell r="Y11">
            <v>47500</v>
          </cell>
        </row>
        <row r="12">
          <cell r="G12">
            <v>50700</v>
          </cell>
          <cell r="J12">
            <v>52900</v>
          </cell>
          <cell r="O12">
            <v>56200</v>
          </cell>
          <cell r="T12">
            <v>58700</v>
          </cell>
          <cell r="Y12">
            <v>61300</v>
          </cell>
        </row>
        <row r="13">
          <cell r="G13">
            <v>4500</v>
          </cell>
          <cell r="J13">
            <v>4700</v>
          </cell>
          <cell r="O13">
            <v>5700</v>
          </cell>
          <cell r="T13">
            <v>5900</v>
          </cell>
          <cell r="Y13">
            <v>6200</v>
          </cell>
        </row>
        <row r="14">
          <cell r="G14">
            <v>3300</v>
          </cell>
          <cell r="J14">
            <v>3500</v>
          </cell>
          <cell r="O14">
            <v>3800</v>
          </cell>
          <cell r="T14">
            <v>3900</v>
          </cell>
          <cell r="Y14">
            <v>4100</v>
          </cell>
        </row>
        <row r="16">
          <cell r="G16">
            <v>49500</v>
          </cell>
          <cell r="J16">
            <v>51700</v>
          </cell>
          <cell r="O16">
            <v>54300</v>
          </cell>
          <cell r="T16">
            <v>56700</v>
          </cell>
          <cell r="Y16">
            <v>59200</v>
          </cell>
        </row>
        <row r="18">
          <cell r="G18">
            <v>4400</v>
          </cell>
          <cell r="J18">
            <v>4600</v>
          </cell>
          <cell r="O18">
            <v>5100</v>
          </cell>
          <cell r="T18">
            <v>5300</v>
          </cell>
          <cell r="Y18">
            <v>5500</v>
          </cell>
        </row>
        <row r="19">
          <cell r="G19">
            <v>9600</v>
          </cell>
          <cell r="J19">
            <v>10000</v>
          </cell>
          <cell r="O19">
            <v>11300</v>
          </cell>
          <cell r="T19">
            <v>11700</v>
          </cell>
          <cell r="Y19">
            <v>12200</v>
          </cell>
        </row>
        <row r="20">
          <cell r="G20">
            <v>54700</v>
          </cell>
          <cell r="J20">
            <v>57100</v>
          </cell>
          <cell r="O20">
            <v>60500</v>
          </cell>
          <cell r="T20">
            <v>63100</v>
          </cell>
          <cell r="Y20">
            <v>65900</v>
          </cell>
        </row>
        <row r="21">
          <cell r="G21">
            <v>7100</v>
          </cell>
          <cell r="J21">
            <v>7400</v>
          </cell>
          <cell r="O21">
            <v>8200</v>
          </cell>
          <cell r="T21">
            <v>8600</v>
          </cell>
          <cell r="Y21">
            <v>9000</v>
          </cell>
        </row>
        <row r="22">
          <cell r="G22">
            <v>6600</v>
          </cell>
          <cell r="J22">
            <v>6900</v>
          </cell>
          <cell r="O22">
            <v>7800</v>
          </cell>
          <cell r="T22">
            <v>8200</v>
          </cell>
          <cell r="Y22">
            <v>8500</v>
          </cell>
        </row>
        <row r="23">
          <cell r="G23">
            <v>54200</v>
          </cell>
          <cell r="J23">
            <v>56600</v>
          </cell>
          <cell r="O23">
            <v>60100</v>
          </cell>
          <cell r="T23">
            <v>62700</v>
          </cell>
          <cell r="Y23">
            <v>65400</v>
          </cell>
        </row>
        <row r="24">
          <cell r="G24">
            <v>5000</v>
          </cell>
          <cell r="J24">
            <v>5300</v>
          </cell>
          <cell r="O24">
            <v>5900</v>
          </cell>
          <cell r="T24">
            <v>6200</v>
          </cell>
          <cell r="Y24">
            <v>6500</v>
          </cell>
        </row>
        <row r="26">
          <cell r="G26">
            <v>9000</v>
          </cell>
          <cell r="J26">
            <v>9400</v>
          </cell>
          <cell r="O26">
            <v>10700</v>
          </cell>
          <cell r="T26">
            <v>11200</v>
          </cell>
          <cell r="Y26">
            <v>11700</v>
          </cell>
        </row>
        <row r="28">
          <cell r="G28">
            <v>58200</v>
          </cell>
          <cell r="J28">
            <v>60700</v>
          </cell>
          <cell r="O28">
            <v>64900</v>
          </cell>
          <cell r="T28">
            <v>67700</v>
          </cell>
          <cell r="Y28">
            <v>70600</v>
          </cell>
        </row>
        <row r="30">
          <cell r="G30">
            <v>4700</v>
          </cell>
          <cell r="J30">
            <v>5000</v>
          </cell>
          <cell r="O30">
            <v>5700</v>
          </cell>
          <cell r="T30">
            <v>5900</v>
          </cell>
          <cell r="Y30">
            <v>6200</v>
          </cell>
        </row>
        <row r="31">
          <cell r="G31">
            <v>62900</v>
          </cell>
          <cell r="J31">
            <v>65700</v>
          </cell>
          <cell r="O31">
            <v>70600</v>
          </cell>
          <cell r="T31">
            <v>73600</v>
          </cell>
          <cell r="Y31">
            <v>76800</v>
          </cell>
        </row>
        <row r="32">
          <cell r="G32">
            <v>6200</v>
          </cell>
          <cell r="J32">
            <v>6500</v>
          </cell>
          <cell r="O32">
            <v>7100</v>
          </cell>
          <cell r="T32">
            <v>8200</v>
          </cell>
          <cell r="Y32">
            <v>9400</v>
          </cell>
        </row>
        <row r="33">
          <cell r="G33">
            <v>14800</v>
          </cell>
          <cell r="J33">
            <v>15400</v>
          </cell>
          <cell r="O33">
            <v>17400</v>
          </cell>
          <cell r="T33">
            <v>17900</v>
          </cell>
          <cell r="Y33">
            <v>18400</v>
          </cell>
        </row>
        <row r="34">
          <cell r="G34">
            <v>71500</v>
          </cell>
          <cell r="J34">
            <v>74600</v>
          </cell>
          <cell r="O34">
            <v>80900</v>
          </cell>
          <cell r="T34">
            <v>83300</v>
          </cell>
          <cell r="Y34">
            <v>85800</v>
          </cell>
        </row>
        <row r="35">
          <cell r="G35">
            <v>8800</v>
          </cell>
          <cell r="J35">
            <v>9200</v>
          </cell>
          <cell r="O35">
            <v>10200</v>
          </cell>
          <cell r="T35">
            <v>10600</v>
          </cell>
          <cell r="Y35">
            <v>11100</v>
          </cell>
        </row>
        <row r="36">
          <cell r="G36">
            <v>7300</v>
          </cell>
          <cell r="J36">
            <v>7600</v>
          </cell>
          <cell r="O36">
            <v>8600</v>
          </cell>
          <cell r="T36">
            <v>9600</v>
          </cell>
          <cell r="Y36">
            <v>10700</v>
          </cell>
        </row>
        <row r="37">
          <cell r="G37">
            <v>70000</v>
          </cell>
          <cell r="J37">
            <v>73000</v>
          </cell>
          <cell r="O37">
            <v>79300</v>
          </cell>
          <cell r="T37">
            <v>82300</v>
          </cell>
          <cell r="Y37">
            <v>85400</v>
          </cell>
        </row>
        <row r="38">
          <cell r="G38">
            <v>3000</v>
          </cell>
          <cell r="J38">
            <v>3100</v>
          </cell>
          <cell r="O38">
            <v>3500</v>
          </cell>
          <cell r="T38">
            <v>3700</v>
          </cell>
          <cell r="Y38">
            <v>3900</v>
          </cell>
        </row>
        <row r="39">
          <cell r="G39">
            <v>67000</v>
          </cell>
          <cell r="J39">
            <v>69900</v>
          </cell>
          <cell r="O39">
            <v>75800</v>
          </cell>
          <cell r="T39">
            <v>78600</v>
          </cell>
          <cell r="Y39">
            <v>81500</v>
          </cell>
        </row>
      </sheetData>
      <sheetData sheetId="2">
        <row r="9">
          <cell r="H9">
            <v>14200</v>
          </cell>
          <cell r="M9">
            <v>14700</v>
          </cell>
          <cell r="R9">
            <v>15100</v>
          </cell>
          <cell r="W9">
            <v>15600</v>
          </cell>
          <cell r="AB9">
            <v>16100</v>
          </cell>
        </row>
        <row r="11">
          <cell r="H11">
            <v>49000</v>
          </cell>
          <cell r="M11">
            <v>50500</v>
          </cell>
          <cell r="R11">
            <v>52100</v>
          </cell>
          <cell r="W11">
            <v>53700</v>
          </cell>
          <cell r="AB11">
            <v>55400</v>
          </cell>
        </row>
        <row r="12">
          <cell r="H12">
            <v>63200</v>
          </cell>
          <cell r="M12">
            <v>65200</v>
          </cell>
          <cell r="R12">
            <v>67200</v>
          </cell>
          <cell r="W12">
            <v>69300</v>
          </cell>
          <cell r="AB12">
            <v>71500</v>
          </cell>
        </row>
        <row r="13">
          <cell r="H13">
            <v>6400</v>
          </cell>
          <cell r="M13">
            <v>6600</v>
          </cell>
          <cell r="R13">
            <v>6800</v>
          </cell>
          <cell r="W13">
            <v>7000</v>
          </cell>
          <cell r="AB13">
            <v>7200</v>
          </cell>
        </row>
        <row r="14">
          <cell r="H14">
            <v>4200</v>
          </cell>
          <cell r="M14">
            <v>4300</v>
          </cell>
          <cell r="R14">
            <v>4500</v>
          </cell>
          <cell r="W14">
            <v>4600</v>
          </cell>
          <cell r="AB14">
            <v>4700</v>
          </cell>
        </row>
        <row r="16">
          <cell r="H16">
            <v>61000</v>
          </cell>
          <cell r="M16">
            <v>62900</v>
          </cell>
          <cell r="R16">
            <v>64900</v>
          </cell>
          <cell r="W16">
            <v>66900</v>
          </cell>
          <cell r="AB16">
            <v>69000</v>
          </cell>
        </row>
        <row r="18">
          <cell r="H18">
            <v>5700</v>
          </cell>
          <cell r="M18">
            <v>5900</v>
          </cell>
          <cell r="R18">
            <v>6100</v>
          </cell>
          <cell r="W18">
            <v>6300</v>
          </cell>
          <cell r="AB18">
            <v>6500</v>
          </cell>
        </row>
        <row r="19">
          <cell r="H19">
            <v>12700</v>
          </cell>
          <cell r="M19">
            <v>13100</v>
          </cell>
          <cell r="R19">
            <v>13500</v>
          </cell>
          <cell r="W19">
            <v>14000</v>
          </cell>
          <cell r="AB19">
            <v>14400</v>
          </cell>
        </row>
        <row r="20">
          <cell r="H20">
            <v>68000</v>
          </cell>
          <cell r="M20">
            <v>70100</v>
          </cell>
          <cell r="R20">
            <v>72300</v>
          </cell>
          <cell r="W20">
            <v>74600</v>
          </cell>
          <cell r="AB20">
            <v>76900</v>
          </cell>
        </row>
        <row r="21">
          <cell r="H21">
            <v>9300</v>
          </cell>
          <cell r="M21">
            <v>9600</v>
          </cell>
          <cell r="R21">
            <v>9900</v>
          </cell>
          <cell r="W21">
            <v>10200</v>
          </cell>
          <cell r="AB21">
            <v>10500</v>
          </cell>
        </row>
        <row r="22">
          <cell r="H22">
            <v>8700</v>
          </cell>
          <cell r="M22">
            <v>9000</v>
          </cell>
          <cell r="R22">
            <v>9300</v>
          </cell>
          <cell r="W22">
            <v>9500</v>
          </cell>
          <cell r="AB22">
            <v>9800</v>
          </cell>
        </row>
        <row r="23">
          <cell r="H23">
            <v>67400</v>
          </cell>
          <cell r="M23">
            <v>69500</v>
          </cell>
          <cell r="R23">
            <v>71700</v>
          </cell>
          <cell r="W23">
            <v>73900</v>
          </cell>
          <cell r="AB23">
            <v>76200</v>
          </cell>
        </row>
        <row r="24">
          <cell r="H24">
            <v>6700</v>
          </cell>
          <cell r="M24">
            <v>6900</v>
          </cell>
          <cell r="R24">
            <v>7100</v>
          </cell>
          <cell r="W24">
            <v>7300</v>
          </cell>
          <cell r="AB24">
            <v>7500</v>
          </cell>
        </row>
        <row r="26">
          <cell r="H26">
            <v>12000</v>
          </cell>
          <cell r="M26">
            <v>12300</v>
          </cell>
          <cell r="R26">
            <v>12600</v>
          </cell>
          <cell r="W26">
            <v>12900</v>
          </cell>
          <cell r="AB26">
            <v>13200</v>
          </cell>
        </row>
        <row r="28">
          <cell r="H28">
            <v>72700</v>
          </cell>
          <cell r="M28">
            <v>74900</v>
          </cell>
          <cell r="R28">
            <v>77200</v>
          </cell>
          <cell r="W28">
            <v>79500</v>
          </cell>
          <cell r="AB28">
            <v>81900</v>
          </cell>
        </row>
        <row r="30">
          <cell r="H30">
            <v>6400</v>
          </cell>
          <cell r="M30">
            <v>6600</v>
          </cell>
          <cell r="R30">
            <v>6800</v>
          </cell>
          <cell r="W30">
            <v>7000</v>
          </cell>
          <cell r="AB30">
            <v>7200</v>
          </cell>
        </row>
        <row r="31">
          <cell r="H31">
            <v>79100</v>
          </cell>
          <cell r="M31">
            <v>81500</v>
          </cell>
          <cell r="R31">
            <v>84000</v>
          </cell>
          <cell r="W31">
            <v>86500</v>
          </cell>
          <cell r="AB31">
            <v>89100</v>
          </cell>
        </row>
        <row r="32">
          <cell r="H32">
            <v>10400</v>
          </cell>
          <cell r="M32">
            <v>11100</v>
          </cell>
          <cell r="R32">
            <v>11800</v>
          </cell>
          <cell r="W32">
            <v>12400</v>
          </cell>
          <cell r="AB32">
            <v>13100</v>
          </cell>
        </row>
        <row r="33">
          <cell r="H33">
            <v>18900</v>
          </cell>
          <cell r="M33">
            <v>19400</v>
          </cell>
          <cell r="R33">
            <v>19900</v>
          </cell>
          <cell r="W33">
            <v>20500</v>
          </cell>
          <cell r="AB33">
            <v>21100</v>
          </cell>
        </row>
        <row r="34">
          <cell r="H34">
            <v>87600</v>
          </cell>
          <cell r="M34">
            <v>89800</v>
          </cell>
          <cell r="R34">
            <v>92100</v>
          </cell>
          <cell r="W34">
            <v>94600</v>
          </cell>
          <cell r="AB34">
            <v>97100</v>
          </cell>
        </row>
        <row r="35">
          <cell r="H35">
            <v>11400</v>
          </cell>
          <cell r="M35">
            <v>11700</v>
          </cell>
          <cell r="R35">
            <v>12100</v>
          </cell>
          <cell r="W35">
            <v>12600</v>
          </cell>
          <cell r="AB35">
            <v>13000</v>
          </cell>
        </row>
        <row r="36">
          <cell r="H36">
            <v>10800</v>
          </cell>
          <cell r="M36">
            <v>10900</v>
          </cell>
          <cell r="R36">
            <v>11000</v>
          </cell>
          <cell r="W36">
            <v>11100</v>
          </cell>
          <cell r="AB36">
            <v>11600</v>
          </cell>
        </row>
        <row r="37">
          <cell r="H37">
            <v>87000</v>
          </cell>
          <cell r="M37">
            <v>89000</v>
          </cell>
          <cell r="R37">
            <v>91000</v>
          </cell>
          <cell r="W37">
            <v>93100</v>
          </cell>
          <cell r="AB37">
            <v>95700</v>
          </cell>
        </row>
        <row r="38">
          <cell r="H38">
            <v>4000</v>
          </cell>
          <cell r="M38">
            <v>4100</v>
          </cell>
          <cell r="R38">
            <v>4200</v>
          </cell>
          <cell r="W38">
            <v>4300</v>
          </cell>
          <cell r="AB38">
            <v>4400</v>
          </cell>
        </row>
        <row r="39">
          <cell r="H39">
            <v>83000</v>
          </cell>
          <cell r="M39">
            <v>84900</v>
          </cell>
          <cell r="R39">
            <v>86800</v>
          </cell>
          <cell r="W39">
            <v>88800</v>
          </cell>
          <cell r="AB39">
            <v>91300</v>
          </cell>
        </row>
      </sheetData>
      <sheetData sheetId="3">
        <row r="9">
          <cell r="G9">
            <v>16500</v>
          </cell>
          <cell r="L9">
            <v>17000</v>
          </cell>
          <cell r="P9">
            <v>17400</v>
          </cell>
          <cell r="R9">
            <v>17900</v>
          </cell>
          <cell r="T9">
            <v>18400</v>
          </cell>
        </row>
        <row r="11">
          <cell r="G11">
            <v>56900</v>
          </cell>
          <cell r="L11">
            <v>58400</v>
          </cell>
          <cell r="P11">
            <v>60000</v>
          </cell>
          <cell r="R11">
            <v>61600</v>
          </cell>
          <cell r="T11">
            <v>63200</v>
          </cell>
        </row>
        <row r="12">
          <cell r="G12">
            <v>73400</v>
          </cell>
          <cell r="L12">
            <v>75400</v>
          </cell>
          <cell r="P12">
            <v>77400</v>
          </cell>
          <cell r="R12">
            <v>79500</v>
          </cell>
          <cell r="T12">
            <v>81600</v>
          </cell>
        </row>
        <row r="13">
          <cell r="G13">
            <v>7400</v>
          </cell>
          <cell r="L13">
            <v>7600</v>
          </cell>
          <cell r="P13">
            <v>7800</v>
          </cell>
          <cell r="R13">
            <v>8000</v>
          </cell>
          <cell r="T13">
            <v>8200</v>
          </cell>
        </row>
        <row r="14">
          <cell r="G14">
            <v>4800</v>
          </cell>
          <cell r="L14">
            <v>4900</v>
          </cell>
          <cell r="P14">
            <v>5000</v>
          </cell>
          <cell r="R14">
            <v>5100</v>
          </cell>
          <cell r="T14">
            <v>5200</v>
          </cell>
        </row>
        <row r="16">
          <cell r="G16">
            <v>70800</v>
          </cell>
          <cell r="L16">
            <v>72700</v>
          </cell>
          <cell r="P16">
            <v>74600</v>
          </cell>
          <cell r="R16">
            <v>76600</v>
          </cell>
          <cell r="T16">
            <v>78600</v>
          </cell>
        </row>
        <row r="18">
          <cell r="G18">
            <v>6700</v>
          </cell>
          <cell r="L18">
            <v>6900</v>
          </cell>
          <cell r="P18">
            <v>7100</v>
          </cell>
          <cell r="R18">
            <v>7300</v>
          </cell>
          <cell r="T18">
            <v>7500</v>
          </cell>
        </row>
        <row r="19">
          <cell r="G19">
            <v>14800</v>
          </cell>
          <cell r="L19">
            <v>15200</v>
          </cell>
          <cell r="P19">
            <v>15700</v>
          </cell>
          <cell r="R19">
            <v>16100</v>
          </cell>
          <cell r="T19">
            <v>16200</v>
          </cell>
        </row>
        <row r="20">
          <cell r="G20">
            <v>78900</v>
          </cell>
          <cell r="L20">
            <v>81000</v>
          </cell>
          <cell r="P20">
            <v>83200</v>
          </cell>
          <cell r="R20">
            <v>85400</v>
          </cell>
          <cell r="T20">
            <v>87300</v>
          </cell>
        </row>
        <row r="21">
          <cell r="G21">
            <v>10800</v>
          </cell>
          <cell r="L21">
            <v>11100</v>
          </cell>
          <cell r="P21">
            <v>11400</v>
          </cell>
          <cell r="R21">
            <v>11700</v>
          </cell>
          <cell r="T21">
            <v>12000</v>
          </cell>
        </row>
        <row r="22">
          <cell r="G22">
            <v>10100</v>
          </cell>
          <cell r="L22">
            <v>10400</v>
          </cell>
          <cell r="P22">
            <v>10600</v>
          </cell>
          <cell r="R22">
            <v>10900</v>
          </cell>
          <cell r="T22">
            <v>11200</v>
          </cell>
        </row>
        <row r="23">
          <cell r="G23">
            <v>78200</v>
          </cell>
          <cell r="L23">
            <v>80300</v>
          </cell>
          <cell r="P23">
            <v>82400</v>
          </cell>
          <cell r="R23">
            <v>84600</v>
          </cell>
          <cell r="T23">
            <v>86500</v>
          </cell>
        </row>
        <row r="24">
          <cell r="G24">
            <v>7700</v>
          </cell>
          <cell r="L24">
            <v>7900</v>
          </cell>
          <cell r="P24">
            <v>8100</v>
          </cell>
          <cell r="R24">
            <v>8300</v>
          </cell>
          <cell r="T24">
            <v>8500</v>
          </cell>
        </row>
        <row r="26">
          <cell r="G26">
            <v>13500</v>
          </cell>
          <cell r="L26">
            <v>13700</v>
          </cell>
          <cell r="P26">
            <v>14000</v>
          </cell>
          <cell r="R26">
            <v>14200</v>
          </cell>
          <cell r="T26">
            <v>14800</v>
          </cell>
        </row>
        <row r="28">
          <cell r="G28">
            <v>84000</v>
          </cell>
          <cell r="L28">
            <v>86100</v>
          </cell>
          <cell r="P28">
            <v>88300</v>
          </cell>
          <cell r="R28">
            <v>90500</v>
          </cell>
          <cell r="T28">
            <v>92800</v>
          </cell>
        </row>
        <row r="30">
          <cell r="G30">
            <v>7300</v>
          </cell>
          <cell r="L30">
            <v>7500</v>
          </cell>
          <cell r="P30">
            <v>7600</v>
          </cell>
          <cell r="R30">
            <v>7800</v>
          </cell>
          <cell r="T30">
            <v>8000</v>
          </cell>
        </row>
        <row r="31">
          <cell r="G31">
            <v>91300</v>
          </cell>
          <cell r="L31">
            <v>93600</v>
          </cell>
          <cell r="P31">
            <v>95900</v>
          </cell>
          <cell r="R31">
            <v>98300</v>
          </cell>
          <cell r="T31">
            <v>100800</v>
          </cell>
        </row>
        <row r="32">
          <cell r="G32">
            <v>13400</v>
          </cell>
          <cell r="L32">
            <v>13700</v>
          </cell>
          <cell r="P32">
            <v>15000</v>
          </cell>
          <cell r="R32">
            <v>16400</v>
          </cell>
          <cell r="T32">
            <v>18000</v>
          </cell>
        </row>
        <row r="33">
          <cell r="G33">
            <v>21700</v>
          </cell>
          <cell r="L33">
            <v>22500</v>
          </cell>
          <cell r="P33">
            <v>22600</v>
          </cell>
          <cell r="R33">
            <v>22700</v>
          </cell>
          <cell r="T33">
            <v>22800</v>
          </cell>
        </row>
        <row r="34">
          <cell r="G34">
            <v>99600</v>
          </cell>
          <cell r="L34">
            <v>102400</v>
          </cell>
          <cell r="P34">
            <v>103500</v>
          </cell>
          <cell r="R34">
            <v>104600</v>
          </cell>
          <cell r="T34">
            <v>105600</v>
          </cell>
        </row>
        <row r="35">
          <cell r="G35">
            <v>13300</v>
          </cell>
          <cell r="L35">
            <v>13600</v>
          </cell>
          <cell r="P35">
            <v>13900</v>
          </cell>
          <cell r="R35">
            <v>14200</v>
          </cell>
          <cell r="T35">
            <v>14600</v>
          </cell>
        </row>
        <row r="36">
          <cell r="G36">
            <v>12000</v>
          </cell>
          <cell r="L36">
            <v>12300</v>
          </cell>
          <cell r="P36">
            <v>12600</v>
          </cell>
          <cell r="R36">
            <v>14000</v>
          </cell>
          <cell r="T36">
            <v>14700</v>
          </cell>
        </row>
        <row r="37">
          <cell r="G37">
            <v>98300</v>
          </cell>
          <cell r="L37">
            <v>101100</v>
          </cell>
          <cell r="P37">
            <v>102200</v>
          </cell>
          <cell r="R37">
            <v>104400</v>
          </cell>
          <cell r="T37">
            <v>105700</v>
          </cell>
        </row>
        <row r="38">
          <cell r="G38">
            <v>4500</v>
          </cell>
          <cell r="L38">
            <v>4600</v>
          </cell>
          <cell r="P38">
            <v>4700</v>
          </cell>
          <cell r="R38">
            <v>4800</v>
          </cell>
          <cell r="T38">
            <v>4900</v>
          </cell>
        </row>
        <row r="39">
          <cell r="G39">
            <v>93800</v>
          </cell>
          <cell r="L39">
            <v>96500</v>
          </cell>
          <cell r="P39">
            <v>97500</v>
          </cell>
          <cell r="R39">
            <v>99600</v>
          </cell>
          <cell r="T39">
            <v>100800</v>
          </cell>
        </row>
      </sheetData>
      <sheetData sheetId="4">
        <row r="10">
          <cell r="O10">
            <v>70200</v>
          </cell>
        </row>
        <row r="11">
          <cell r="O11">
            <v>90600</v>
          </cell>
        </row>
        <row r="12">
          <cell r="O12">
            <v>9200</v>
          </cell>
        </row>
        <row r="15">
          <cell r="O15">
            <v>87300</v>
          </cell>
        </row>
        <row r="17">
          <cell r="O17">
            <v>8500</v>
          </cell>
        </row>
        <row r="19">
          <cell r="O19">
            <v>95500</v>
          </cell>
        </row>
        <row r="20">
          <cell r="O20">
            <v>13500</v>
          </cell>
        </row>
        <row r="22">
          <cell r="O22">
            <v>93700</v>
          </cell>
        </row>
        <row r="23">
          <cell r="O23">
            <v>9500</v>
          </cell>
        </row>
        <row r="27">
          <cell r="O27">
            <v>103000</v>
          </cell>
        </row>
        <row r="30">
          <cell r="O30">
            <v>111900</v>
          </cell>
        </row>
        <row r="31">
          <cell r="O31">
            <v>20000</v>
          </cell>
        </row>
        <row r="33">
          <cell r="O33">
            <v>117200</v>
          </cell>
        </row>
        <row r="34">
          <cell r="O34">
            <v>16100</v>
          </cell>
        </row>
        <row r="36">
          <cell r="O36">
            <v>117300</v>
          </cell>
        </row>
        <row r="37">
          <cell r="O37">
            <v>5400</v>
          </cell>
        </row>
      </sheetData>
      <sheetData sheetId="5">
        <row r="10">
          <cell r="O10">
            <v>76800</v>
          </cell>
        </row>
        <row r="11">
          <cell r="O11">
            <v>99000</v>
          </cell>
        </row>
        <row r="12">
          <cell r="O12">
            <v>10200</v>
          </cell>
        </row>
        <row r="15">
          <cell r="O15">
            <v>95500</v>
          </cell>
        </row>
        <row r="17">
          <cell r="O17">
            <v>9500</v>
          </cell>
        </row>
        <row r="19">
          <cell r="O19">
            <v>103000</v>
          </cell>
        </row>
        <row r="20">
          <cell r="O20">
            <v>14700</v>
          </cell>
        </row>
        <row r="22">
          <cell r="O22">
            <v>101900</v>
          </cell>
        </row>
        <row r="23">
          <cell r="O23">
            <v>10500</v>
          </cell>
        </row>
        <row r="27">
          <cell r="O27">
            <v>112900</v>
          </cell>
        </row>
        <row r="30">
          <cell r="O30">
            <v>122700</v>
          </cell>
        </row>
        <row r="31">
          <cell r="O31">
            <v>22000</v>
          </cell>
        </row>
        <row r="33">
          <cell r="O33">
            <v>128500</v>
          </cell>
        </row>
        <row r="34">
          <cell r="O34">
            <v>17600</v>
          </cell>
        </row>
        <row r="36">
          <cell r="O36">
            <v>128600</v>
          </cell>
        </row>
        <row r="37">
          <cell r="O37">
            <v>5900</v>
          </cell>
        </row>
      </sheetData>
      <sheetData sheetId="6">
        <row r="10">
          <cell r="O10">
            <v>82800</v>
          </cell>
        </row>
        <row r="11">
          <cell r="O11">
            <v>106800</v>
          </cell>
        </row>
        <row r="12">
          <cell r="O12">
            <v>11900</v>
          </cell>
        </row>
        <row r="15">
          <cell r="O15">
            <v>103000</v>
          </cell>
        </row>
        <row r="17">
          <cell r="O17">
            <v>10100</v>
          </cell>
        </row>
        <row r="19">
          <cell r="O19">
            <v>110400</v>
          </cell>
        </row>
        <row r="20">
          <cell r="O20">
            <v>17300</v>
          </cell>
        </row>
        <row r="22">
          <cell r="O22">
            <v>109700</v>
          </cell>
        </row>
        <row r="23">
          <cell r="O23">
            <v>11500</v>
          </cell>
        </row>
        <row r="27">
          <cell r="O27">
            <v>122000</v>
          </cell>
        </row>
        <row r="30">
          <cell r="O30">
            <v>132500</v>
          </cell>
        </row>
        <row r="31">
          <cell r="O31">
            <v>22800</v>
          </cell>
        </row>
        <row r="33">
          <cell r="O33">
            <v>138400</v>
          </cell>
        </row>
        <row r="34">
          <cell r="O34">
            <v>18900</v>
          </cell>
        </row>
        <row r="36">
          <cell r="O36">
            <v>138300</v>
          </cell>
        </row>
        <row r="37">
          <cell r="O37">
            <v>6400</v>
          </cell>
        </row>
      </sheetData>
      <sheetData sheetId="7">
        <row r="6">
          <cell r="AD6">
            <v>22200</v>
          </cell>
        </row>
        <row r="8">
          <cell r="AD8">
            <v>76800</v>
          </cell>
        </row>
        <row r="9">
          <cell r="AD9">
            <v>99000</v>
          </cell>
        </row>
        <row r="10">
          <cell r="AD10">
            <v>10200</v>
          </cell>
        </row>
        <row r="11">
          <cell r="AD11">
            <v>6700</v>
          </cell>
        </row>
        <row r="13">
          <cell r="AD13">
            <v>95500</v>
          </cell>
        </row>
        <row r="15">
          <cell r="AD15">
            <v>9500</v>
          </cell>
        </row>
        <row r="16">
          <cell r="AD16">
            <v>17000</v>
          </cell>
        </row>
        <row r="17">
          <cell r="AD17">
            <v>103000</v>
          </cell>
        </row>
        <row r="18">
          <cell r="AD18">
            <v>14700</v>
          </cell>
        </row>
        <row r="19">
          <cell r="AD19">
            <v>13600</v>
          </cell>
        </row>
        <row r="20">
          <cell r="AD20">
            <v>101900</v>
          </cell>
        </row>
        <row r="21">
          <cell r="AD21">
            <v>10500</v>
          </cell>
        </row>
        <row r="23">
          <cell r="AD23">
            <v>21500</v>
          </cell>
        </row>
        <row r="25">
          <cell r="AD25">
            <v>112900</v>
          </cell>
        </row>
        <row r="27">
          <cell r="AD27">
            <v>9800</v>
          </cell>
        </row>
        <row r="28">
          <cell r="AD28">
            <v>122700</v>
          </cell>
        </row>
        <row r="29">
          <cell r="AD29">
            <v>22000</v>
          </cell>
        </row>
        <row r="30">
          <cell r="AD30">
            <v>27800</v>
          </cell>
        </row>
        <row r="31">
          <cell r="AD31">
            <v>128500</v>
          </cell>
        </row>
        <row r="32">
          <cell r="AD32">
            <v>17600</v>
          </cell>
        </row>
        <row r="33">
          <cell r="AD33">
            <v>17700</v>
          </cell>
        </row>
        <row r="34">
          <cell r="AD34">
            <v>128600</v>
          </cell>
        </row>
        <row r="35">
          <cell r="AD35">
            <v>5900</v>
          </cell>
        </row>
        <row r="36">
          <cell r="AD36">
            <v>122700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BH81"/>
  <sheetViews>
    <sheetView tabSelected="1" view="pageBreakPreview" zoomScale="50" zoomScaleNormal="50" zoomScaleSheetLayoutView="50" zoomScalePageLayoutView="70" workbookViewId="0">
      <selection activeCell="G39" sqref="G39"/>
    </sheetView>
  </sheetViews>
  <sheetFormatPr defaultColWidth="8.88671875" defaultRowHeight="15" x14ac:dyDescent="0.2"/>
  <cols>
    <col min="1" max="1" width="35.109375" style="50" customWidth="1"/>
    <col min="2" max="3" width="2.77734375" style="50" customWidth="1"/>
    <col min="4" max="4" width="3.21875" style="50" customWidth="1"/>
    <col min="5" max="5" width="4" style="50" customWidth="1"/>
    <col min="6" max="35" width="8.44140625" style="50" customWidth="1"/>
    <col min="36" max="36" width="2.44140625" style="50" customWidth="1"/>
    <col min="37" max="41" width="10.77734375" style="50" customWidth="1"/>
    <col min="42" max="42" width="14.33203125" style="138" customWidth="1"/>
    <col min="43" max="43" width="9.5546875" style="138" customWidth="1"/>
    <col min="44" max="44" width="9.109375" style="138" customWidth="1"/>
    <col min="45" max="45" width="16.21875" style="138" customWidth="1"/>
    <col min="46" max="46" width="15.5546875" style="138" customWidth="1"/>
    <col min="47" max="47" width="10.44140625" style="50" customWidth="1"/>
    <col min="48" max="49" width="11.21875" style="50" customWidth="1"/>
    <col min="50" max="50" width="10.33203125" style="50" customWidth="1"/>
    <col min="51" max="52" width="11.33203125" style="50" customWidth="1"/>
    <col min="53" max="53" width="10.77734375" style="50" customWidth="1"/>
    <col min="54" max="54" width="9.88671875" style="50" customWidth="1"/>
    <col min="55" max="55" width="11.109375" style="50" customWidth="1"/>
    <col min="56" max="56" width="10.109375" style="50" customWidth="1"/>
    <col min="57" max="57" width="10.77734375" style="50" customWidth="1"/>
    <col min="58" max="16384" width="8.88671875" style="50"/>
  </cols>
  <sheetData>
    <row r="1" spans="1:60" s="1" customFormat="1" ht="21.95" customHeight="1" thickBot="1" x14ac:dyDescent="0.25"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4" t="s">
        <v>1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6"/>
      <c r="AL1" s="6"/>
      <c r="AM1" s="6"/>
      <c r="AN1" s="6"/>
      <c r="AO1" s="6"/>
      <c r="AP1" s="6"/>
      <c r="AQ1" s="6"/>
      <c r="AR1" s="7"/>
      <c r="AS1" s="7"/>
      <c r="AT1" s="7"/>
      <c r="AU1" s="7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</row>
    <row r="2" spans="1:60" s="13" customFormat="1" ht="30" customHeight="1" x14ac:dyDescent="0.4">
      <c r="A2" s="9" t="s">
        <v>2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K2" s="14" t="s">
        <v>3</v>
      </c>
      <c r="AL2" s="14" t="s">
        <v>4</v>
      </c>
      <c r="AM2" s="14" t="s">
        <v>5</v>
      </c>
      <c r="AN2" s="15" t="s">
        <v>6</v>
      </c>
      <c r="AO2" s="16" t="s">
        <v>7</v>
      </c>
      <c r="AP2" s="17" t="s">
        <v>8</v>
      </c>
      <c r="AQ2" s="18" t="s">
        <v>9</v>
      </c>
      <c r="AR2" s="18"/>
      <c r="AS2" s="19"/>
      <c r="AT2" s="20" t="s">
        <v>10</v>
      </c>
    </row>
    <row r="3" spans="1:60" s="13" customFormat="1" ht="20.25" x14ac:dyDescent="0.3">
      <c r="A3" s="21"/>
      <c r="B3" s="10"/>
      <c r="C3" s="10"/>
      <c r="D3" s="10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4"/>
      <c r="AL3" s="24"/>
      <c r="AM3" s="24"/>
      <c r="AN3" s="25"/>
      <c r="AO3" s="26"/>
      <c r="AP3" s="27" t="s">
        <v>11</v>
      </c>
      <c r="AQ3" s="28"/>
      <c r="AR3" s="28"/>
      <c r="AS3" s="29" t="s">
        <v>12</v>
      </c>
      <c r="AT3" s="30" t="s">
        <v>13</v>
      </c>
    </row>
    <row r="4" spans="1:60" s="37" customFormat="1" ht="20.25" x14ac:dyDescent="0.3">
      <c r="A4" s="31"/>
      <c r="B4" s="32"/>
      <c r="C4" s="31"/>
      <c r="D4" s="31"/>
      <c r="E4" s="31"/>
      <c r="F4" s="33">
        <v>2016</v>
      </c>
      <c r="G4" s="33">
        <f t="shared" ref="G4" si="0">F4+1</f>
        <v>2017</v>
      </c>
      <c r="H4" s="33">
        <f>G4+1</f>
        <v>2018</v>
      </c>
      <c r="I4" s="33">
        <f>H4+1</f>
        <v>2019</v>
      </c>
      <c r="J4" s="33">
        <f>I4+1</f>
        <v>2020</v>
      </c>
      <c r="K4" s="33">
        <f>J4+1</f>
        <v>2021</v>
      </c>
      <c r="L4" s="33">
        <f t="shared" ref="L4:AC4" si="1">K4+1</f>
        <v>2022</v>
      </c>
      <c r="M4" s="33">
        <f t="shared" si="1"/>
        <v>2023</v>
      </c>
      <c r="N4" s="33">
        <f t="shared" si="1"/>
        <v>2024</v>
      </c>
      <c r="O4" s="33">
        <f t="shared" si="1"/>
        <v>2025</v>
      </c>
      <c r="P4" s="33">
        <f t="shared" si="1"/>
        <v>2026</v>
      </c>
      <c r="Q4" s="33">
        <f t="shared" si="1"/>
        <v>2027</v>
      </c>
      <c r="R4" s="33">
        <f t="shared" si="1"/>
        <v>2028</v>
      </c>
      <c r="S4" s="33">
        <f t="shared" si="1"/>
        <v>2029</v>
      </c>
      <c r="T4" s="33">
        <f t="shared" si="1"/>
        <v>2030</v>
      </c>
      <c r="U4" s="33">
        <f t="shared" si="1"/>
        <v>2031</v>
      </c>
      <c r="V4" s="33">
        <f t="shared" si="1"/>
        <v>2032</v>
      </c>
      <c r="W4" s="33">
        <f t="shared" si="1"/>
        <v>2033</v>
      </c>
      <c r="X4" s="33">
        <f t="shared" si="1"/>
        <v>2034</v>
      </c>
      <c r="Y4" s="33">
        <f t="shared" si="1"/>
        <v>2035</v>
      </c>
      <c r="Z4" s="33">
        <f t="shared" si="1"/>
        <v>2036</v>
      </c>
      <c r="AA4" s="33">
        <f t="shared" si="1"/>
        <v>2037</v>
      </c>
      <c r="AB4" s="33">
        <f t="shared" si="1"/>
        <v>2038</v>
      </c>
      <c r="AC4" s="33">
        <f t="shared" si="1"/>
        <v>2039</v>
      </c>
      <c r="AD4" s="33">
        <f>AC4+1</f>
        <v>2040</v>
      </c>
      <c r="AE4" s="33">
        <f t="shared" ref="AE4:AH4" si="2">AD4+1</f>
        <v>2041</v>
      </c>
      <c r="AF4" s="33">
        <f t="shared" si="2"/>
        <v>2042</v>
      </c>
      <c r="AG4" s="33">
        <f t="shared" si="2"/>
        <v>2043</v>
      </c>
      <c r="AH4" s="33">
        <f t="shared" si="2"/>
        <v>2044</v>
      </c>
      <c r="AI4" s="33">
        <f>AH4+1</f>
        <v>2045</v>
      </c>
      <c r="AJ4" s="34"/>
      <c r="AK4" s="35" t="s">
        <v>14</v>
      </c>
      <c r="AL4" s="35" t="s">
        <v>14</v>
      </c>
      <c r="AM4" s="35" t="s">
        <v>14</v>
      </c>
      <c r="AN4" s="25"/>
      <c r="AO4" s="26"/>
      <c r="AP4" s="27">
        <v>2040</v>
      </c>
      <c r="AQ4" s="28">
        <v>2025</v>
      </c>
      <c r="AR4" s="28">
        <v>2040</v>
      </c>
      <c r="AS4" s="29" t="s">
        <v>8</v>
      </c>
      <c r="AT4" s="36" t="s">
        <v>15</v>
      </c>
    </row>
    <row r="5" spans="1:60" s="13" customFormat="1" ht="21" customHeight="1" thickBot="1" x14ac:dyDescent="0.35">
      <c r="A5" s="38" t="s">
        <v>16</v>
      </c>
      <c r="B5" s="39"/>
      <c r="C5" s="38"/>
      <c r="D5" s="38"/>
      <c r="E5" s="38"/>
      <c r="F5" s="40" t="s">
        <v>17</v>
      </c>
      <c r="G5" s="40" t="s">
        <v>17</v>
      </c>
      <c r="H5" s="40" t="s">
        <v>17</v>
      </c>
      <c r="I5" s="40" t="s">
        <v>17</v>
      </c>
      <c r="J5" s="40" t="s">
        <v>17</v>
      </c>
      <c r="K5" s="40" t="s">
        <v>17</v>
      </c>
      <c r="L5" s="40" t="s">
        <v>17</v>
      </c>
      <c r="M5" s="40" t="s">
        <v>17</v>
      </c>
      <c r="N5" s="40" t="s">
        <v>17</v>
      </c>
      <c r="O5" s="40" t="s">
        <v>17</v>
      </c>
      <c r="P5" s="40" t="s">
        <v>17</v>
      </c>
      <c r="Q5" s="40" t="s">
        <v>17</v>
      </c>
      <c r="R5" s="40" t="s">
        <v>17</v>
      </c>
      <c r="S5" s="40" t="s">
        <v>17</v>
      </c>
      <c r="T5" s="40" t="s">
        <v>17</v>
      </c>
      <c r="U5" s="40" t="s">
        <v>17</v>
      </c>
      <c r="V5" s="40" t="s">
        <v>17</v>
      </c>
      <c r="W5" s="40" t="s">
        <v>17</v>
      </c>
      <c r="X5" s="40" t="s">
        <v>17</v>
      </c>
      <c r="Y5" s="40" t="s">
        <v>17</v>
      </c>
      <c r="Z5" s="40" t="s">
        <v>17</v>
      </c>
      <c r="AA5" s="40" t="s">
        <v>17</v>
      </c>
      <c r="AB5" s="40" t="s">
        <v>17</v>
      </c>
      <c r="AC5" s="40" t="s">
        <v>17</v>
      </c>
      <c r="AD5" s="40" t="s">
        <v>17</v>
      </c>
      <c r="AE5" s="40" t="s">
        <v>17</v>
      </c>
      <c r="AF5" s="40" t="s">
        <v>17</v>
      </c>
      <c r="AG5" s="40" t="s">
        <v>17</v>
      </c>
      <c r="AH5" s="40" t="s">
        <v>17</v>
      </c>
      <c r="AI5" s="40" t="s">
        <v>17</v>
      </c>
      <c r="AJ5" s="23"/>
      <c r="AK5" s="41" t="s">
        <v>18</v>
      </c>
      <c r="AL5" s="41" t="s">
        <v>18</v>
      </c>
      <c r="AM5" s="41" t="s">
        <v>18</v>
      </c>
      <c r="AN5" s="42"/>
      <c r="AO5" s="43"/>
      <c r="AP5" s="44" t="s">
        <v>19</v>
      </c>
      <c r="AQ5" s="45" t="s">
        <v>19</v>
      </c>
      <c r="AR5" s="45" t="s">
        <v>19</v>
      </c>
      <c r="AS5" s="46" t="s">
        <v>20</v>
      </c>
      <c r="AT5" s="47" t="s">
        <v>21</v>
      </c>
    </row>
    <row r="6" spans="1:60" ht="21" customHeight="1" thickTop="1" x14ac:dyDescent="0.3">
      <c r="A6" s="48"/>
      <c r="B6" s="48"/>
      <c r="C6" s="48"/>
      <c r="D6" s="48"/>
      <c r="E6" s="48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K6" s="51"/>
      <c r="AL6" s="51"/>
      <c r="AM6" s="51"/>
      <c r="AN6" s="52"/>
      <c r="AO6" s="53"/>
      <c r="AP6" s="54"/>
      <c r="AQ6" s="55"/>
      <c r="AR6" s="55"/>
      <c r="AS6" s="56"/>
      <c r="AT6" s="57"/>
    </row>
    <row r="7" spans="1:60" ht="20.25" x14ac:dyDescent="0.3">
      <c r="A7" s="58" t="s">
        <v>22</v>
      </c>
      <c r="B7" s="48"/>
      <c r="C7" s="48"/>
      <c r="D7" s="48"/>
      <c r="E7" s="48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K7" s="59"/>
      <c r="AL7" s="59"/>
      <c r="AM7" s="59"/>
      <c r="AN7" s="60"/>
      <c r="AO7" s="53"/>
      <c r="AP7" s="61"/>
      <c r="AQ7" s="62"/>
      <c r="AR7" s="62"/>
      <c r="AS7" s="63"/>
      <c r="AT7" s="57"/>
    </row>
    <row r="8" spans="1:60" ht="15.75" customHeight="1" thickBot="1" x14ac:dyDescent="0.25">
      <c r="A8" s="48"/>
      <c r="B8" s="64"/>
      <c r="C8" s="64"/>
      <c r="D8" s="64"/>
      <c r="E8" s="64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K8" s="65"/>
      <c r="AL8" s="65"/>
      <c r="AM8" s="65"/>
      <c r="AN8" s="66"/>
      <c r="AO8" s="53"/>
      <c r="AP8" s="67"/>
      <c r="AQ8" s="62"/>
      <c r="AR8" s="62"/>
      <c r="AS8" s="63"/>
      <c r="AT8" s="57"/>
    </row>
    <row r="9" spans="1:60" ht="16.5" customHeight="1" thickTop="1" x14ac:dyDescent="0.2">
      <c r="A9" s="68" t="s">
        <v>23</v>
      </c>
      <c r="B9" s="69"/>
      <c r="C9" s="70"/>
      <c r="D9" s="71"/>
      <c r="E9" s="72"/>
      <c r="F9" s="73">
        <f>'[1]2016-2020'!G9</f>
        <v>10700</v>
      </c>
      <c r="G9" s="73">
        <f>'[1]2016-2020'!J9</f>
        <v>11100</v>
      </c>
      <c r="H9" s="73">
        <f>'[1]2016-2020'!O9</f>
        <v>12600</v>
      </c>
      <c r="I9" s="73">
        <f>'[1]2016-2020'!T9</f>
        <v>13200</v>
      </c>
      <c r="J9" s="73">
        <f>'[1]2016-2020'!Y9</f>
        <v>13800</v>
      </c>
      <c r="K9" s="73">
        <f>'[1]2021-2025'!H9</f>
        <v>14200</v>
      </c>
      <c r="L9" s="73">
        <f>'[1]2021-2025'!M9</f>
        <v>14700</v>
      </c>
      <c r="M9" s="73">
        <f>'[1]2021-2025'!R9</f>
        <v>15100</v>
      </c>
      <c r="N9" s="73">
        <f>'[1]2021-2025'!W9</f>
        <v>15600</v>
      </c>
      <c r="O9" s="73">
        <f>'[1]2021-2025'!AB9</f>
        <v>16100</v>
      </c>
      <c r="P9" s="73">
        <f>'[1]2026-2030'!G9</f>
        <v>16500</v>
      </c>
      <c r="Q9" s="73">
        <f>'[1]2026-2030'!L9</f>
        <v>17000</v>
      </c>
      <c r="R9" s="73">
        <f>'[1]2026-2030'!P9</f>
        <v>17400</v>
      </c>
      <c r="S9" s="73">
        <f>'[1]2026-2030'!R9</f>
        <v>17900</v>
      </c>
      <c r="T9" s="73">
        <f>'[1]2026-2030'!T9</f>
        <v>18400</v>
      </c>
      <c r="U9" s="73">
        <f t="shared" ref="U9:AP9" si="3">U12-U11</f>
        <v>18800</v>
      </c>
      <c r="V9" s="73">
        <f t="shared" si="3"/>
        <v>19200</v>
      </c>
      <c r="W9" s="73">
        <f t="shared" si="3"/>
        <v>19600</v>
      </c>
      <c r="X9" s="73">
        <f t="shared" si="3"/>
        <v>20000</v>
      </c>
      <c r="Y9" s="73">
        <f t="shared" si="3"/>
        <v>20400</v>
      </c>
      <c r="Z9" s="73">
        <f t="shared" si="3"/>
        <v>20800</v>
      </c>
      <c r="AA9" s="73">
        <f t="shared" si="3"/>
        <v>21200</v>
      </c>
      <c r="AB9" s="73">
        <f t="shared" si="3"/>
        <v>21400</v>
      </c>
      <c r="AC9" s="73">
        <f t="shared" si="3"/>
        <v>21800</v>
      </c>
      <c r="AD9" s="73">
        <f>AD12-AD11</f>
        <v>22200</v>
      </c>
      <c r="AE9" s="73">
        <f t="shared" ref="AE9:AH9" si="4">AE12-AE11</f>
        <v>22600</v>
      </c>
      <c r="AF9" s="73">
        <f t="shared" si="4"/>
        <v>22900</v>
      </c>
      <c r="AG9" s="73">
        <f t="shared" si="4"/>
        <v>23300</v>
      </c>
      <c r="AH9" s="73">
        <f t="shared" si="4"/>
        <v>23600</v>
      </c>
      <c r="AI9" s="73">
        <f>AI12-AI11</f>
        <v>24000</v>
      </c>
      <c r="AK9" s="65"/>
      <c r="AL9" s="65"/>
      <c r="AM9" s="65"/>
      <c r="AN9" s="74">
        <f>AR9-AD9</f>
        <v>-2600</v>
      </c>
      <c r="AO9" s="75">
        <f>(AD9-AR9)/AR9</f>
        <v>0.1326530612244898</v>
      </c>
      <c r="AP9" s="76">
        <f t="shared" si="3"/>
        <v>18149.275370979798</v>
      </c>
      <c r="AQ9" s="77">
        <v>15800</v>
      </c>
      <c r="AR9" s="78">
        <v>19600</v>
      </c>
      <c r="AS9" s="63">
        <f t="shared" ref="AS9" si="5">+(AR9/AQ9)^(1/15)</f>
        <v>1.0144716905660458</v>
      </c>
      <c r="AT9" s="57">
        <f>'[1]Unadj. Summary'!AD6</f>
        <v>22200</v>
      </c>
    </row>
    <row r="10" spans="1:60" ht="15.75" thickBot="1" x14ac:dyDescent="0.25">
      <c r="A10"/>
      <c r="B10" s="79"/>
      <c r="C10" s="80"/>
      <c r="D10" s="79"/>
      <c r="E10" s="79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K10" s="65"/>
      <c r="AL10" s="65"/>
      <c r="AM10" s="65"/>
      <c r="AN10" s="81"/>
      <c r="AO10" s="75"/>
      <c r="AP10" s="82"/>
      <c r="AQ10" s="77"/>
      <c r="AR10" s="78"/>
      <c r="AS10" s="63"/>
      <c r="AT10" s="57"/>
    </row>
    <row r="11" spans="1:60" ht="16.5" thickTop="1" x14ac:dyDescent="0.25">
      <c r="A11" s="83" t="s">
        <v>24</v>
      </c>
      <c r="B11" s="69"/>
      <c r="C11" s="84"/>
      <c r="D11" s="85"/>
      <c r="E11" s="72"/>
      <c r="F11" s="73">
        <f>'[1]2016-2020'!G11</f>
        <v>40000</v>
      </c>
      <c r="G11" s="73">
        <f>'[1]2016-2020'!J11</f>
        <v>41800</v>
      </c>
      <c r="H11" s="73">
        <f>'[1]2016-2020'!O11</f>
        <v>43600</v>
      </c>
      <c r="I11" s="73">
        <f>'[1]2016-2020'!T11</f>
        <v>45500</v>
      </c>
      <c r="J11" s="73">
        <f>'[1]2016-2020'!Y11</f>
        <v>47500</v>
      </c>
      <c r="K11" s="73">
        <f>'[1]2021-2025'!H11</f>
        <v>49000</v>
      </c>
      <c r="L11" s="73">
        <f>'[1]2021-2025'!M11</f>
        <v>50500</v>
      </c>
      <c r="M11" s="73">
        <f>'[1]2021-2025'!R11</f>
        <v>52100</v>
      </c>
      <c r="N11" s="73">
        <f>'[1]2021-2025'!W11</f>
        <v>53700</v>
      </c>
      <c r="O11" s="73">
        <f>'[1]2021-2025'!AB11</f>
        <v>55400</v>
      </c>
      <c r="P11" s="73">
        <f>'[1]2026-2030'!G11</f>
        <v>56900</v>
      </c>
      <c r="Q11" s="73">
        <f>'[1]2026-2030'!L11</f>
        <v>58400</v>
      </c>
      <c r="R11" s="73">
        <f>'[1]2026-2030'!P11</f>
        <v>60000</v>
      </c>
      <c r="S11" s="73">
        <f>'[1]2026-2030'!R11</f>
        <v>61600</v>
      </c>
      <c r="T11" s="73">
        <f>'[1]2026-2030'!T11</f>
        <v>63200</v>
      </c>
      <c r="U11" s="86">
        <f>(ROUND($T11+(($Y11-$T11)/($Y$4-$T$4)*(U$4-$T$4)),-2))</f>
        <v>64600</v>
      </c>
      <c r="V11" s="86">
        <f t="shared" ref="V11:X13" si="6">(ROUND($T11+(($Y11-$T11)/($Y$4-$T$4)*(V$4-$T$4)),-2))</f>
        <v>66000</v>
      </c>
      <c r="W11" s="86">
        <f t="shared" si="6"/>
        <v>67400</v>
      </c>
      <c r="X11" s="86">
        <f t="shared" si="6"/>
        <v>68800</v>
      </c>
      <c r="Y11" s="86">
        <f>ROUND('[1]2031-2035'!O10*AK11,-2)</f>
        <v>70200</v>
      </c>
      <c r="Z11" s="86">
        <f t="shared" ref="Z11:AC13" si="7">(ROUND($Y11+(($AD11-$Y11)/($AD$4-$Y$4)*(Z$4-$Y$4)),-2))</f>
        <v>71500</v>
      </c>
      <c r="AA11" s="86">
        <f t="shared" si="7"/>
        <v>72800</v>
      </c>
      <c r="AB11" s="86">
        <f t="shared" si="7"/>
        <v>74200</v>
      </c>
      <c r="AC11" s="86">
        <f t="shared" si="7"/>
        <v>75500</v>
      </c>
      <c r="AD11" s="87">
        <f>ROUND('[1]2036-2040'!O10*AL11,-2)</f>
        <v>76800</v>
      </c>
      <c r="AE11" s="87">
        <f>(ROUND($AD11+(($AI11-$AD11)/($AI$4-$AD$4)*(AE$4-$AD$4)),-2))</f>
        <v>78000</v>
      </c>
      <c r="AF11" s="87">
        <f t="shared" ref="AF11:AH13" si="8">(ROUND($AD11+(($AI11-$AD11)/($AI$4-$AD$4)*(AF$4-$AD$4)),-2))</f>
        <v>79200</v>
      </c>
      <c r="AG11" s="87">
        <f t="shared" si="8"/>
        <v>80400</v>
      </c>
      <c r="AH11" s="87">
        <f t="shared" si="8"/>
        <v>81600</v>
      </c>
      <c r="AI11" s="86">
        <f>ROUND('[1]2041-2045'!O10*AM11,-2)</f>
        <v>82800</v>
      </c>
      <c r="AK11" s="65">
        <v>1</v>
      </c>
      <c r="AL11" s="65">
        <v>1</v>
      </c>
      <c r="AM11" s="65">
        <v>1</v>
      </c>
      <c r="AN11" s="74">
        <f>AR11-AD11</f>
        <v>-4900</v>
      </c>
      <c r="AO11" s="75">
        <f>(AD11-AR11)/AR11</f>
        <v>6.8150208623087627E-2</v>
      </c>
      <c r="AP11" s="82">
        <f>N11*((1+AS11/100)^15)</f>
        <v>62589.420835982455</v>
      </c>
      <c r="AQ11" s="77">
        <v>48600</v>
      </c>
      <c r="AR11" s="78">
        <v>71900</v>
      </c>
      <c r="AS11" s="63">
        <f>+(AR11/AQ11)^(1/15)</f>
        <v>1.0264540392634243</v>
      </c>
      <c r="AT11" s="57">
        <f>'[1]Unadj. Summary'!AD8</f>
        <v>76800</v>
      </c>
      <c r="AU11" s="88"/>
      <c r="BG11" s="89"/>
      <c r="BH11" s="89"/>
    </row>
    <row r="12" spans="1:60" ht="15.75" x14ac:dyDescent="0.25">
      <c r="A12" s="90"/>
      <c r="B12" s="91"/>
      <c r="C12" s="92"/>
      <c r="D12" s="83"/>
      <c r="E12" s="83"/>
      <c r="F12" s="73">
        <f>'[1]2016-2020'!G12</f>
        <v>50700</v>
      </c>
      <c r="G12" s="73">
        <f>'[1]2016-2020'!J12</f>
        <v>52900</v>
      </c>
      <c r="H12" s="73">
        <f>'[1]2016-2020'!O12</f>
        <v>56200</v>
      </c>
      <c r="I12" s="73">
        <f>'[1]2016-2020'!T12</f>
        <v>58700</v>
      </c>
      <c r="J12" s="73">
        <f>'[1]2016-2020'!Y12</f>
        <v>61300</v>
      </c>
      <c r="K12" s="73">
        <f>'[1]2021-2025'!H12</f>
        <v>63200</v>
      </c>
      <c r="L12" s="73">
        <f>'[1]2021-2025'!M12</f>
        <v>65200</v>
      </c>
      <c r="M12" s="73">
        <f>'[1]2021-2025'!R12</f>
        <v>67200</v>
      </c>
      <c r="N12" s="73">
        <f>'[1]2021-2025'!W12</f>
        <v>69300</v>
      </c>
      <c r="O12" s="73">
        <f>'[1]2021-2025'!AB12</f>
        <v>71500</v>
      </c>
      <c r="P12" s="73">
        <f>'[1]2026-2030'!G12</f>
        <v>73400</v>
      </c>
      <c r="Q12" s="73">
        <f>'[1]2026-2030'!L12</f>
        <v>75400</v>
      </c>
      <c r="R12" s="73">
        <f>'[1]2026-2030'!P12</f>
        <v>77400</v>
      </c>
      <c r="S12" s="73">
        <f>'[1]2026-2030'!R12</f>
        <v>79500</v>
      </c>
      <c r="T12" s="73">
        <f>'[1]2026-2030'!T12</f>
        <v>81600</v>
      </c>
      <c r="U12" s="86">
        <f>(ROUND($T12+(($Y12-$T12)/($Y$4-$T$4)*(U$4-$T$4)),-2))</f>
        <v>83400</v>
      </c>
      <c r="V12" s="86">
        <f t="shared" si="6"/>
        <v>85200</v>
      </c>
      <c r="W12" s="86">
        <f t="shared" si="6"/>
        <v>87000</v>
      </c>
      <c r="X12" s="86">
        <f t="shared" si="6"/>
        <v>88800</v>
      </c>
      <c r="Y12" s="86">
        <f>ROUND('[1]2031-2035'!O11*AK12,-2)</f>
        <v>90600</v>
      </c>
      <c r="Z12" s="86">
        <f t="shared" si="7"/>
        <v>92300</v>
      </c>
      <c r="AA12" s="86">
        <f t="shared" si="7"/>
        <v>94000</v>
      </c>
      <c r="AB12" s="86">
        <f t="shared" si="7"/>
        <v>95600</v>
      </c>
      <c r="AC12" s="86">
        <f t="shared" si="7"/>
        <v>97300</v>
      </c>
      <c r="AD12" s="87">
        <f>ROUND('[1]2036-2040'!O11*AL12,-2)</f>
        <v>99000</v>
      </c>
      <c r="AE12" s="87">
        <f>(ROUND($AD12+(($AI12-$AD12)/($AI$4-$AD$4)*(AE$4-$AD$4)),-2))</f>
        <v>100600</v>
      </c>
      <c r="AF12" s="87">
        <f t="shared" si="8"/>
        <v>102100</v>
      </c>
      <c r="AG12" s="87">
        <f t="shared" si="8"/>
        <v>103700</v>
      </c>
      <c r="AH12" s="87">
        <f t="shared" si="8"/>
        <v>105200</v>
      </c>
      <c r="AI12" s="86">
        <f>ROUND('[1]2041-2045'!O11*AM12,-2)</f>
        <v>106800</v>
      </c>
      <c r="AK12" s="65">
        <v>1</v>
      </c>
      <c r="AL12" s="65">
        <v>1</v>
      </c>
      <c r="AM12" s="65">
        <v>1</v>
      </c>
      <c r="AN12" s="93">
        <f>AR12-AD12</f>
        <v>-7500</v>
      </c>
      <c r="AO12" s="94">
        <f>(AD12-AR12)/AR12</f>
        <v>8.1967213114754092E-2</v>
      </c>
      <c r="AP12" s="82">
        <f>N12*((1+AS12/100)^15)</f>
        <v>80738.696206962253</v>
      </c>
      <c r="AQ12" s="77">
        <v>64400</v>
      </c>
      <c r="AR12" s="78">
        <v>91500</v>
      </c>
      <c r="AS12" s="63">
        <f t="shared" ref="AS12:AS39" si="9">+(AR12/AQ12)^(1/15)</f>
        <v>1.023691306436465</v>
      </c>
      <c r="AT12" s="57">
        <f>'[1]Unadj. Summary'!AD9</f>
        <v>99000</v>
      </c>
      <c r="BG12" s="89"/>
      <c r="BH12" s="95"/>
    </row>
    <row r="13" spans="1:60" ht="17.25" customHeight="1" thickBot="1" x14ac:dyDescent="0.3">
      <c r="A13" s="68" t="s">
        <v>25</v>
      </c>
      <c r="B13" s="96"/>
      <c r="C13" s="97"/>
      <c r="D13" s="98"/>
      <c r="E13" s="99"/>
      <c r="F13" s="73">
        <f>'[1]2016-2020'!G13</f>
        <v>4500</v>
      </c>
      <c r="G13" s="73">
        <f>'[1]2016-2020'!J13</f>
        <v>4700</v>
      </c>
      <c r="H13" s="73">
        <f>'[1]2016-2020'!O13</f>
        <v>5700</v>
      </c>
      <c r="I13" s="73">
        <f>'[1]2016-2020'!T13</f>
        <v>5900</v>
      </c>
      <c r="J13" s="73">
        <f>'[1]2016-2020'!Y13</f>
        <v>6200</v>
      </c>
      <c r="K13" s="73">
        <f>'[1]2021-2025'!H13</f>
        <v>6400</v>
      </c>
      <c r="L13" s="73">
        <f>'[1]2021-2025'!M13</f>
        <v>6600</v>
      </c>
      <c r="M13" s="73">
        <f>'[1]2021-2025'!R13</f>
        <v>6800</v>
      </c>
      <c r="N13" s="73">
        <f>'[1]2021-2025'!W13</f>
        <v>7000</v>
      </c>
      <c r="O13" s="73">
        <f>'[1]2021-2025'!AB13</f>
        <v>7200</v>
      </c>
      <c r="P13" s="73">
        <f>'[1]2026-2030'!G13</f>
        <v>7400</v>
      </c>
      <c r="Q13" s="73">
        <f>'[1]2026-2030'!L13</f>
        <v>7600</v>
      </c>
      <c r="R13" s="73">
        <f>'[1]2026-2030'!P13</f>
        <v>7800</v>
      </c>
      <c r="S13" s="73">
        <f>'[1]2026-2030'!R13</f>
        <v>8000</v>
      </c>
      <c r="T13" s="73">
        <f>'[1]2026-2030'!T13</f>
        <v>8200</v>
      </c>
      <c r="U13" s="86">
        <f>(ROUND($T13+(($Y13-$T13)/($Y$4-$T$4)*(U$4-$T$4)),-2))</f>
        <v>8400</v>
      </c>
      <c r="V13" s="86">
        <f t="shared" si="6"/>
        <v>8600</v>
      </c>
      <c r="W13" s="86">
        <f t="shared" si="6"/>
        <v>8800</v>
      </c>
      <c r="X13" s="86">
        <f t="shared" si="6"/>
        <v>9000</v>
      </c>
      <c r="Y13" s="86">
        <f>ROUND('[1]2031-2035'!O12*AK13,-2)</f>
        <v>9200</v>
      </c>
      <c r="Z13" s="86">
        <f t="shared" si="7"/>
        <v>9400</v>
      </c>
      <c r="AA13" s="86">
        <f t="shared" si="7"/>
        <v>9600</v>
      </c>
      <c r="AB13" s="86">
        <f t="shared" si="7"/>
        <v>9800</v>
      </c>
      <c r="AC13" s="86">
        <f t="shared" si="7"/>
        <v>10000</v>
      </c>
      <c r="AD13" s="87">
        <f>ROUND('[1]2036-2040'!O12*AL13,-2)</f>
        <v>10200</v>
      </c>
      <c r="AE13" s="87">
        <f>(ROUND($AD13+(($AI13-$AD13)/($AI$4-$AD$4)*(AE$4-$AD$4)),-2))</f>
        <v>10500</v>
      </c>
      <c r="AF13" s="87">
        <f t="shared" si="8"/>
        <v>10900</v>
      </c>
      <c r="AG13" s="87">
        <f t="shared" si="8"/>
        <v>11200</v>
      </c>
      <c r="AH13" s="87">
        <f t="shared" si="8"/>
        <v>11600</v>
      </c>
      <c r="AI13" s="86">
        <f>ROUND('[1]2041-2045'!O12*AM13,-2)</f>
        <v>11900</v>
      </c>
      <c r="AK13" s="65">
        <v>1</v>
      </c>
      <c r="AL13" s="65">
        <v>1</v>
      </c>
      <c r="AM13" s="65">
        <v>1</v>
      </c>
      <c r="AN13" s="74">
        <f>AR13-AD13</f>
        <v>-700</v>
      </c>
      <c r="AO13" s="75">
        <f>(AD13-AR13)/AR13</f>
        <v>7.3684210526315783E-2</v>
      </c>
      <c r="AP13" s="82">
        <f>N13*((1+AS13/100)^15)</f>
        <v>8160.3535132843754</v>
      </c>
      <c r="AQ13" s="77">
        <v>6300</v>
      </c>
      <c r="AR13" s="78">
        <v>9500</v>
      </c>
      <c r="AS13" s="63">
        <f t="shared" si="9"/>
        <v>1.0277611657607884</v>
      </c>
      <c r="AT13" s="57">
        <f>'[1]Unadj. Summary'!AD10</f>
        <v>10200</v>
      </c>
      <c r="AU13" s="100"/>
      <c r="AV13" s="101"/>
      <c r="AW13" s="101"/>
      <c r="AX13" s="101"/>
      <c r="AY13" s="101"/>
      <c r="AZ13" s="101"/>
      <c r="BA13" s="100" t="s">
        <v>26</v>
      </c>
      <c r="BB13" s="102"/>
      <c r="BC13" s="102"/>
      <c r="BD13" s="102"/>
      <c r="BE13" s="102"/>
      <c r="BG13" s="89"/>
      <c r="BH13" s="89"/>
    </row>
    <row r="14" spans="1:60" ht="17.25" thickTop="1" thickBot="1" x14ac:dyDescent="0.3">
      <c r="A14" s="68"/>
      <c r="B14" s="103"/>
      <c r="C14" s="84"/>
      <c r="D14" s="85"/>
      <c r="E14" s="104"/>
      <c r="F14" s="73">
        <f>'[1]2016-2020'!G14</f>
        <v>3300</v>
      </c>
      <c r="G14" s="73">
        <f>'[1]2016-2020'!J14</f>
        <v>3500</v>
      </c>
      <c r="H14" s="73">
        <f>'[1]2016-2020'!O14</f>
        <v>3800</v>
      </c>
      <c r="I14" s="73">
        <f>'[1]2016-2020'!T14</f>
        <v>3900</v>
      </c>
      <c r="J14" s="73">
        <f>'[1]2016-2020'!Y14</f>
        <v>4100</v>
      </c>
      <c r="K14" s="73">
        <f>'[1]2021-2025'!H14</f>
        <v>4200</v>
      </c>
      <c r="L14" s="73">
        <f>'[1]2021-2025'!M14</f>
        <v>4300</v>
      </c>
      <c r="M14" s="73">
        <f>'[1]2021-2025'!R14</f>
        <v>4500</v>
      </c>
      <c r="N14" s="73">
        <f>'[1]2021-2025'!W14</f>
        <v>4600</v>
      </c>
      <c r="O14" s="73">
        <f>'[1]2021-2025'!AB14</f>
        <v>4700</v>
      </c>
      <c r="P14" s="73">
        <f>'[1]2026-2030'!G14</f>
        <v>4800</v>
      </c>
      <c r="Q14" s="73">
        <f>'[1]2026-2030'!L14</f>
        <v>4900</v>
      </c>
      <c r="R14" s="73">
        <f>'[1]2026-2030'!P14</f>
        <v>5000</v>
      </c>
      <c r="S14" s="73">
        <f>'[1]2026-2030'!R14</f>
        <v>5100</v>
      </c>
      <c r="T14" s="73">
        <f>'[1]2026-2030'!T14</f>
        <v>5200</v>
      </c>
      <c r="U14" s="49">
        <f t="shared" ref="U14:AP14" si="10">U16-U12+U13</f>
        <v>5300</v>
      </c>
      <c r="V14" s="49">
        <f t="shared" si="10"/>
        <v>5500</v>
      </c>
      <c r="W14" s="49">
        <f t="shared" si="10"/>
        <v>5600</v>
      </c>
      <c r="X14" s="49">
        <f t="shared" si="10"/>
        <v>5800</v>
      </c>
      <c r="Y14" s="49">
        <f t="shared" si="10"/>
        <v>5900</v>
      </c>
      <c r="Z14" s="49">
        <f t="shared" si="10"/>
        <v>6000</v>
      </c>
      <c r="AA14" s="49">
        <f t="shared" si="10"/>
        <v>6200</v>
      </c>
      <c r="AB14" s="49">
        <f t="shared" si="10"/>
        <v>6400</v>
      </c>
      <c r="AC14" s="49">
        <f t="shared" si="10"/>
        <v>6600</v>
      </c>
      <c r="AD14" s="49">
        <f>AD16-AD12+AD13</f>
        <v>6700</v>
      </c>
      <c r="AE14" s="49">
        <f t="shared" ref="AE14:AH14" si="11">AE16-AE12+AE13</f>
        <v>6900</v>
      </c>
      <c r="AF14" s="49">
        <f t="shared" si="11"/>
        <v>7300</v>
      </c>
      <c r="AG14" s="49">
        <f t="shared" si="11"/>
        <v>7500</v>
      </c>
      <c r="AH14" s="49">
        <f t="shared" si="11"/>
        <v>7900</v>
      </c>
      <c r="AI14" s="49">
        <f>AI16-AI12+AI13</f>
        <v>8100</v>
      </c>
      <c r="AK14" s="65"/>
      <c r="AL14" s="105"/>
      <c r="AM14" s="105"/>
      <c r="AN14" s="74">
        <f>AR14-AD14</f>
        <v>800</v>
      </c>
      <c r="AO14" s="75">
        <f>(AD14-AR14)/AR14</f>
        <v>-0.10666666666666667</v>
      </c>
      <c r="AP14" s="106">
        <f t="shared" si="10"/>
        <v>5366.6238657940339</v>
      </c>
      <c r="AQ14" s="77">
        <v>4700</v>
      </c>
      <c r="AR14" s="78">
        <v>7500</v>
      </c>
      <c r="AS14" s="63">
        <f t="shared" si="9"/>
        <v>1.0316464633784797</v>
      </c>
      <c r="AT14" s="57">
        <f>'[1]Unadj. Summary'!AD11</f>
        <v>6700</v>
      </c>
      <c r="AU14" s="107">
        <v>2016</v>
      </c>
      <c r="AV14" s="108">
        <f>$J$4</f>
        <v>2020</v>
      </c>
      <c r="AW14" s="108">
        <f>$O$4</f>
        <v>2025</v>
      </c>
      <c r="AX14" s="108">
        <f>$T$4</f>
        <v>2030</v>
      </c>
      <c r="AY14" s="108">
        <f>$Y$4</f>
        <v>2035</v>
      </c>
      <c r="AZ14" s="108">
        <v>2040</v>
      </c>
      <c r="BA14" s="109">
        <v>2045</v>
      </c>
      <c r="BB14" s="110" t="s">
        <v>27</v>
      </c>
      <c r="BC14" s="111" t="s">
        <v>28</v>
      </c>
      <c r="BD14" s="112" t="s">
        <v>29</v>
      </c>
      <c r="BE14" s="110" t="s">
        <v>30</v>
      </c>
      <c r="BF14" s="110" t="s">
        <v>4</v>
      </c>
      <c r="BG14" s="110" t="s">
        <v>31</v>
      </c>
      <c r="BH14" s="89"/>
    </row>
    <row r="15" spans="1:60" ht="17.25" thickTop="1" thickBot="1" x14ac:dyDescent="0.3">
      <c r="A15" s="68"/>
      <c r="B15" s="91"/>
      <c r="C15" s="92"/>
      <c r="D15" s="83"/>
      <c r="E15" s="8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K15" s="65"/>
      <c r="AL15" s="65"/>
      <c r="AM15" s="65"/>
      <c r="AN15" s="74"/>
      <c r="AO15" s="75"/>
      <c r="AP15" s="82"/>
      <c r="AQ15" s="77"/>
      <c r="AR15" s="78"/>
      <c r="AS15" s="63"/>
      <c r="AT15" s="57"/>
      <c r="AU15" s="113">
        <f>F12+F16+F20+F23</f>
        <v>209100</v>
      </c>
      <c r="AV15" s="113">
        <f>J12+J16+J20+J23</f>
        <v>251800</v>
      </c>
      <c r="AW15" s="113">
        <f>O12+O16+O20+O23</f>
        <v>293600</v>
      </c>
      <c r="AX15" s="113">
        <f>T12+T16+T20+T23</f>
        <v>334000</v>
      </c>
      <c r="AY15" s="113">
        <f>Y12+Y16+Y20+Y23</f>
        <v>367100</v>
      </c>
      <c r="AZ15" s="113">
        <f>AD12+AD16+AD20+AD23</f>
        <v>399400</v>
      </c>
      <c r="BA15" s="113">
        <f>AI12+AI16+AI20+AI23</f>
        <v>429900</v>
      </c>
      <c r="BB15" s="114">
        <f>+((AV15/AU15)^(1/4))-1</f>
        <v>4.755159690951527E-2</v>
      </c>
      <c r="BC15" s="115">
        <f t="shared" ref="BC15:BG15" si="12">+((AW15/AV15)^(1/5))-1</f>
        <v>3.1193258431574389E-2</v>
      </c>
      <c r="BD15" s="114">
        <f t="shared" si="12"/>
        <v>2.6119836101498706E-2</v>
      </c>
      <c r="BE15" s="116">
        <f t="shared" si="12"/>
        <v>1.9078369478132018E-2</v>
      </c>
      <c r="BF15" s="116">
        <f t="shared" si="12"/>
        <v>1.7008857121429966E-2</v>
      </c>
      <c r="BG15" s="116">
        <f t="shared" si="12"/>
        <v>1.4826681229925587E-2</v>
      </c>
      <c r="BH15" s="89"/>
    </row>
    <row r="16" spans="1:60" ht="15.75" x14ac:dyDescent="0.25">
      <c r="A16" s="68" t="s">
        <v>32</v>
      </c>
      <c r="B16" s="103"/>
      <c r="C16" s="117"/>
      <c r="D16" s="118"/>
      <c r="E16" s="118"/>
      <c r="F16" s="73">
        <f>'[1]2016-2020'!G16</f>
        <v>49500</v>
      </c>
      <c r="G16" s="73">
        <f>'[1]2016-2020'!J16</f>
        <v>51700</v>
      </c>
      <c r="H16" s="73">
        <f>'[1]2016-2020'!O16</f>
        <v>54300</v>
      </c>
      <c r="I16" s="73">
        <f>'[1]2016-2020'!T16</f>
        <v>56700</v>
      </c>
      <c r="J16" s="73">
        <f>'[1]2016-2020'!Y16</f>
        <v>59200</v>
      </c>
      <c r="K16" s="73">
        <f>'[1]2021-2025'!H16</f>
        <v>61000</v>
      </c>
      <c r="L16" s="73">
        <f>'[1]2021-2025'!M16</f>
        <v>62900</v>
      </c>
      <c r="M16" s="73">
        <f>'[1]2021-2025'!R16</f>
        <v>64900</v>
      </c>
      <c r="N16" s="73">
        <f>'[1]2021-2025'!W16</f>
        <v>66900</v>
      </c>
      <c r="O16" s="73">
        <f>'[1]2021-2025'!AB16</f>
        <v>69000</v>
      </c>
      <c r="P16" s="73">
        <f>'[1]2026-2030'!G16</f>
        <v>70800</v>
      </c>
      <c r="Q16" s="73">
        <f>'[1]2026-2030'!L16</f>
        <v>72700</v>
      </c>
      <c r="R16" s="73">
        <f>'[1]2026-2030'!P16</f>
        <v>74600</v>
      </c>
      <c r="S16" s="73">
        <f>'[1]2026-2030'!R16</f>
        <v>76600</v>
      </c>
      <c r="T16" s="73">
        <f>'[1]2026-2030'!T16</f>
        <v>78600</v>
      </c>
      <c r="U16" s="86">
        <f>(ROUND($T16+(($Y16-$T16)/($Y$4-$T$4)*(U$4-$T$4)),-2))</f>
        <v>80300</v>
      </c>
      <c r="V16" s="86">
        <f t="shared" ref="V16:X16" si="13">(ROUND($T16+(($Y16-$T16)/($Y$4-$T$4)*(V$4-$T$4)),-2))</f>
        <v>82100</v>
      </c>
      <c r="W16" s="86">
        <f t="shared" si="13"/>
        <v>83800</v>
      </c>
      <c r="X16" s="86">
        <f t="shared" si="13"/>
        <v>85600</v>
      </c>
      <c r="Y16" s="86">
        <f>ROUND('[1]2031-2035'!O15*AK16,-2)</f>
        <v>87300</v>
      </c>
      <c r="Z16" s="86">
        <f>(ROUND($Y16+(($AD16-$Y16)/($AD$4-$Y$4)*(Z$4-$Y$4)),-2))</f>
        <v>88900</v>
      </c>
      <c r="AA16" s="86">
        <f>(ROUND($Y16+(($AD16-$Y16)/($AD$4-$Y$4)*(AA$4-$Y$4)),-2))</f>
        <v>90600</v>
      </c>
      <c r="AB16" s="86">
        <f>(ROUND($Y16+(($AD16-$Y16)/($AD$4-$Y$4)*(AB$4-$Y$4)),-2))</f>
        <v>92200</v>
      </c>
      <c r="AC16" s="86">
        <f>(ROUND($Y16+(($AD16-$Y16)/($AD$4-$Y$4)*(AC$4-$Y$4)),-2))</f>
        <v>93900</v>
      </c>
      <c r="AD16" s="87">
        <f>ROUND('[1]2036-2040'!O15*AL16,-2)</f>
        <v>95500</v>
      </c>
      <c r="AE16" s="87">
        <f>(ROUND($AD16+(($AI16-$AD16)/($AI$4-$AD$4)*(AE$4-$AD$4)),-2))</f>
        <v>97000</v>
      </c>
      <c r="AF16" s="87">
        <f t="shared" ref="AF16:AH16" si="14">(ROUND($AD16+(($AI16-$AD16)/($AI$4-$AD$4)*(AF$4-$AD$4)),-2))</f>
        <v>98500</v>
      </c>
      <c r="AG16" s="87">
        <f t="shared" si="14"/>
        <v>100000</v>
      </c>
      <c r="AH16" s="87">
        <f t="shared" si="14"/>
        <v>101500</v>
      </c>
      <c r="AI16" s="86">
        <f>ROUND('[1]2041-2045'!O15*AM16,-2)</f>
        <v>103000</v>
      </c>
      <c r="AK16" s="65">
        <v>1</v>
      </c>
      <c r="AL16" s="65">
        <v>1</v>
      </c>
      <c r="AM16" s="65">
        <v>1</v>
      </c>
      <c r="AN16" s="93">
        <f>AR16-AD16</f>
        <v>-6000</v>
      </c>
      <c r="AO16" s="94">
        <f>(AD16-AR16)/AR16</f>
        <v>6.7039106145251395E-2</v>
      </c>
      <c r="AP16" s="82">
        <f>N16*((1+AS16/100)^15)</f>
        <v>77944.966559471912</v>
      </c>
      <c r="AQ16" s="77">
        <v>62800</v>
      </c>
      <c r="AR16" s="78">
        <v>89500</v>
      </c>
      <c r="AS16" s="63">
        <f t="shared" si="9"/>
        <v>1.0239000387598818</v>
      </c>
      <c r="AT16" s="57">
        <f>'[1]Unadj. Summary'!AD13</f>
        <v>95500</v>
      </c>
      <c r="AU16" s="101"/>
      <c r="AV16" s="101"/>
      <c r="AW16" s="101"/>
      <c r="AX16" s="101"/>
      <c r="AY16" s="101"/>
      <c r="AZ16" s="101"/>
      <c r="BA16" s="101"/>
      <c r="BB16" s="119"/>
      <c r="BC16" s="119"/>
      <c r="BD16" s="119"/>
      <c r="BE16" s="119"/>
      <c r="BF16" s="119"/>
      <c r="BG16" s="119"/>
      <c r="BH16" s="89"/>
    </row>
    <row r="17" spans="1:60" ht="16.5" customHeight="1" x14ac:dyDescent="0.2">
      <c r="A17" s="68"/>
      <c r="B17" s="103"/>
      <c r="C17" s="117"/>
      <c r="D17" s="118"/>
      <c r="E17" s="118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K17" s="65"/>
      <c r="AL17" s="65"/>
      <c r="AM17" s="65"/>
      <c r="AN17" s="74"/>
      <c r="AO17" s="75"/>
      <c r="AP17" s="82"/>
      <c r="AQ17" s="77"/>
      <c r="AR17" s="78"/>
      <c r="AS17" s="63"/>
      <c r="AT17" s="57"/>
      <c r="AU17" s="101"/>
      <c r="AV17" s="120"/>
      <c r="AW17" s="120"/>
      <c r="AX17" s="120"/>
      <c r="AY17" s="101"/>
      <c r="AZ17" s="101"/>
      <c r="BA17" s="101"/>
      <c r="BB17" s="119"/>
      <c r="BC17" s="119"/>
      <c r="BD17" s="119"/>
      <c r="BE17" s="119"/>
      <c r="BF17" s="119"/>
      <c r="BG17" s="119"/>
      <c r="BH17" s="89"/>
    </row>
    <row r="18" spans="1:60" ht="15.75" thickBot="1" x14ac:dyDescent="0.25">
      <c r="A18" s="68" t="s">
        <v>33</v>
      </c>
      <c r="B18" s="96"/>
      <c r="C18" s="97"/>
      <c r="D18" s="98"/>
      <c r="E18" s="99"/>
      <c r="F18" s="73">
        <f>'[1]2016-2020'!G18</f>
        <v>4400</v>
      </c>
      <c r="G18" s="73">
        <f>'[1]2016-2020'!J18</f>
        <v>4600</v>
      </c>
      <c r="H18" s="73">
        <f>'[1]2016-2020'!O18</f>
        <v>5100</v>
      </c>
      <c r="I18" s="73">
        <f>'[1]2016-2020'!T18</f>
        <v>5300</v>
      </c>
      <c r="J18" s="73">
        <f>'[1]2016-2020'!Y18</f>
        <v>5500</v>
      </c>
      <c r="K18" s="73">
        <f>'[1]2021-2025'!H18</f>
        <v>5700</v>
      </c>
      <c r="L18" s="73">
        <f>'[1]2021-2025'!M18</f>
        <v>5900</v>
      </c>
      <c r="M18" s="73">
        <f>'[1]2021-2025'!R18</f>
        <v>6100</v>
      </c>
      <c r="N18" s="73">
        <f>'[1]2021-2025'!W18</f>
        <v>6300</v>
      </c>
      <c r="O18" s="73">
        <f>'[1]2021-2025'!AB18</f>
        <v>6500</v>
      </c>
      <c r="P18" s="73">
        <f>'[1]2026-2030'!G18</f>
        <v>6700</v>
      </c>
      <c r="Q18" s="73">
        <f>'[1]2026-2030'!L18</f>
        <v>6900</v>
      </c>
      <c r="R18" s="73">
        <f>'[1]2026-2030'!P18</f>
        <v>7100</v>
      </c>
      <c r="S18" s="73">
        <f>'[1]2026-2030'!R18</f>
        <v>7300</v>
      </c>
      <c r="T18" s="73">
        <f>'[1]2026-2030'!T18</f>
        <v>7500</v>
      </c>
      <c r="U18" s="86">
        <f>(ROUND($T18+(($Y18-$T18)/($Y$4-$T$4)*(U$4-$T$4)),-2))</f>
        <v>7700</v>
      </c>
      <c r="V18" s="86">
        <f t="shared" ref="V18:X18" si="15">(ROUND($T18+(($Y18-$T18)/($Y$4-$T$4)*(V$4-$T$4)),-2))</f>
        <v>7900</v>
      </c>
      <c r="W18" s="86">
        <f t="shared" si="15"/>
        <v>8100</v>
      </c>
      <c r="X18" s="86">
        <f t="shared" si="15"/>
        <v>8300</v>
      </c>
      <c r="Y18" s="86">
        <f>ROUND('[1]2031-2035'!O17*AK18,-2)</f>
        <v>8500</v>
      </c>
      <c r="Z18" s="86">
        <f>(ROUND($Y18+(($AD18-$Y18)/($AD$4-$Y$4)*(Z$4-$Y$4)),-2))</f>
        <v>8700</v>
      </c>
      <c r="AA18" s="86">
        <f>(ROUND($Y18+(($AD18-$Y18)/($AD$4-$Y$4)*(AA$4-$Y$4)),-2))</f>
        <v>8900</v>
      </c>
      <c r="AB18" s="86">
        <f>(ROUND($Y18+(($AD18-$Y18)/($AD$4-$Y$4)*(AB$4-$Y$4)),-2))</f>
        <v>9100</v>
      </c>
      <c r="AC18" s="86">
        <f>(ROUND($Y18+(($AD18-$Y18)/($AD$4-$Y$4)*(AC$4-$Y$4)),-2))</f>
        <v>9300</v>
      </c>
      <c r="AD18" s="87">
        <f>ROUND('[1]2036-2040'!O17*AL18,-2)</f>
        <v>9500</v>
      </c>
      <c r="AE18" s="87">
        <f>(ROUND($AD18+(($AI18-$AD18)/($AI$4-$AD$4)*(AE$4-$AD$4)),-2))</f>
        <v>9600</v>
      </c>
      <c r="AF18" s="87">
        <f t="shared" ref="AF18:AH18" si="16">(ROUND($AD18+(($AI18-$AD18)/($AI$4-$AD$4)*(AF$4-$AD$4)),-2))</f>
        <v>9700</v>
      </c>
      <c r="AG18" s="87">
        <f t="shared" si="16"/>
        <v>9900</v>
      </c>
      <c r="AH18" s="87">
        <f t="shared" si="16"/>
        <v>10000</v>
      </c>
      <c r="AI18" s="86">
        <f>ROUND('[1]2041-2045'!O17*AM18,-2)</f>
        <v>10100</v>
      </c>
      <c r="AK18" s="65">
        <v>1</v>
      </c>
      <c r="AL18" s="65">
        <v>1</v>
      </c>
      <c r="AM18" s="65">
        <v>1</v>
      </c>
      <c r="AN18" s="74">
        <f t="shared" ref="AN18:AN24" si="17">AR18-AD18</f>
        <v>-300</v>
      </c>
      <c r="AO18" s="75">
        <f t="shared" ref="AO18:AO24" si="18">(AD18-AR18)/AR18</f>
        <v>3.2608695652173912E-2</v>
      </c>
      <c r="AP18" s="82">
        <f>N18*((1+AS18/100)^15)</f>
        <v>7338.4625483502896</v>
      </c>
      <c r="AQ18" s="77">
        <v>6600</v>
      </c>
      <c r="AR18" s="78">
        <v>9200</v>
      </c>
      <c r="AS18" s="63">
        <f t="shared" si="9"/>
        <v>1.0223892147869333</v>
      </c>
      <c r="AT18" s="57">
        <f>'[1]Unadj. Summary'!AD15</f>
        <v>9500</v>
      </c>
      <c r="AU18" s="101"/>
      <c r="AV18" s="121"/>
      <c r="AW18" s="121"/>
      <c r="AX18" s="122"/>
      <c r="AY18" s="101"/>
      <c r="AZ18" s="101"/>
      <c r="BA18" s="101"/>
      <c r="BB18" s="119"/>
      <c r="BC18" s="119"/>
      <c r="BD18" s="119"/>
      <c r="BE18" s="119"/>
      <c r="BF18" s="119"/>
      <c r="BG18" s="119"/>
      <c r="BH18" s="89"/>
    </row>
    <row r="19" spans="1:60" ht="15.75" thickTop="1" x14ac:dyDescent="0.2">
      <c r="A19" s="68"/>
      <c r="B19" s="103"/>
      <c r="C19" s="84"/>
      <c r="D19" s="85"/>
      <c r="E19" s="104"/>
      <c r="F19" s="73">
        <f>'[1]2016-2020'!G19</f>
        <v>9600</v>
      </c>
      <c r="G19" s="73">
        <f>'[1]2016-2020'!J19</f>
        <v>10000</v>
      </c>
      <c r="H19" s="73">
        <f>'[1]2016-2020'!O19</f>
        <v>11300</v>
      </c>
      <c r="I19" s="73">
        <f>'[1]2016-2020'!T19</f>
        <v>11700</v>
      </c>
      <c r="J19" s="73">
        <f>'[1]2016-2020'!Y19</f>
        <v>12200</v>
      </c>
      <c r="K19" s="73">
        <f>'[1]2021-2025'!H19</f>
        <v>12700</v>
      </c>
      <c r="L19" s="73">
        <f>'[1]2021-2025'!M19</f>
        <v>13100</v>
      </c>
      <c r="M19" s="73">
        <f>'[1]2021-2025'!R19</f>
        <v>13500</v>
      </c>
      <c r="N19" s="73">
        <f>'[1]2021-2025'!W19</f>
        <v>14000</v>
      </c>
      <c r="O19" s="73">
        <f>'[1]2021-2025'!AB19</f>
        <v>14400</v>
      </c>
      <c r="P19" s="73">
        <f>'[1]2026-2030'!G19</f>
        <v>14800</v>
      </c>
      <c r="Q19" s="73">
        <f>'[1]2026-2030'!L19</f>
        <v>15200</v>
      </c>
      <c r="R19" s="73">
        <f>'[1]2026-2030'!P19</f>
        <v>15700</v>
      </c>
      <c r="S19" s="73">
        <f>'[1]2026-2030'!R19</f>
        <v>16100</v>
      </c>
      <c r="T19" s="73">
        <f>'[1]2026-2030'!T19</f>
        <v>16200</v>
      </c>
      <c r="U19" s="49">
        <f t="shared" ref="U19:AP19" si="19">U20-U16+U18</f>
        <v>16300</v>
      </c>
      <c r="V19" s="49">
        <f t="shared" si="19"/>
        <v>16400</v>
      </c>
      <c r="W19" s="49">
        <f t="shared" si="19"/>
        <v>16500</v>
      </c>
      <c r="X19" s="49">
        <f t="shared" si="19"/>
        <v>16600</v>
      </c>
      <c r="Y19" s="49">
        <f t="shared" si="19"/>
        <v>16700</v>
      </c>
      <c r="Z19" s="49">
        <f t="shared" si="19"/>
        <v>16800</v>
      </c>
      <c r="AA19" s="49">
        <f t="shared" si="19"/>
        <v>16800</v>
      </c>
      <c r="AB19" s="49">
        <f t="shared" si="19"/>
        <v>16900</v>
      </c>
      <c r="AC19" s="49">
        <f t="shared" si="19"/>
        <v>16900</v>
      </c>
      <c r="AD19" s="49">
        <f>AD20-AD16+AD18</f>
        <v>17000</v>
      </c>
      <c r="AE19" s="49">
        <f t="shared" ref="AE19:AH19" si="20">AE20-AE16+AE18</f>
        <v>17100</v>
      </c>
      <c r="AF19" s="49">
        <f t="shared" si="20"/>
        <v>17200</v>
      </c>
      <c r="AG19" s="49">
        <f t="shared" si="20"/>
        <v>17300</v>
      </c>
      <c r="AH19" s="49">
        <f t="shared" si="20"/>
        <v>17400</v>
      </c>
      <c r="AI19" s="49">
        <f>AI20-AI16+AI18</f>
        <v>17500</v>
      </c>
      <c r="AK19" s="65"/>
      <c r="AL19" s="65"/>
      <c r="AM19" s="65"/>
      <c r="AN19" s="74">
        <f t="shared" si="17"/>
        <v>2100</v>
      </c>
      <c r="AO19" s="75">
        <f t="shared" si="18"/>
        <v>-0.1099476439790576</v>
      </c>
      <c r="AP19" s="106">
        <f t="shared" si="19"/>
        <v>16287.855336915731</v>
      </c>
      <c r="AQ19" s="77">
        <v>15300</v>
      </c>
      <c r="AR19" s="78">
        <v>19100</v>
      </c>
      <c r="AS19" s="63">
        <f t="shared" si="9"/>
        <v>1.0148989326346063</v>
      </c>
      <c r="AT19" s="57">
        <f>'[1]Unadj. Summary'!AD16</f>
        <v>17000</v>
      </c>
      <c r="AU19" s="101"/>
      <c r="AV19" s="121"/>
      <c r="AW19" s="121"/>
      <c r="AX19" s="122"/>
      <c r="AY19" s="101"/>
      <c r="AZ19" s="101"/>
      <c r="BA19" s="101"/>
      <c r="BB19" s="119"/>
      <c r="BC19" s="119"/>
      <c r="BD19" s="119"/>
      <c r="BE19" s="119"/>
      <c r="BF19" s="119"/>
      <c r="BG19" s="119"/>
      <c r="BH19" s="89"/>
    </row>
    <row r="20" spans="1:60" ht="15.75" x14ac:dyDescent="0.25">
      <c r="A20" s="68"/>
      <c r="B20" s="91"/>
      <c r="C20" s="92"/>
      <c r="D20" s="83"/>
      <c r="E20" s="83"/>
      <c r="F20" s="73">
        <f>'[1]2016-2020'!G20</f>
        <v>54700</v>
      </c>
      <c r="G20" s="73">
        <f>'[1]2016-2020'!J20</f>
        <v>57100</v>
      </c>
      <c r="H20" s="73">
        <f>'[1]2016-2020'!O20</f>
        <v>60500</v>
      </c>
      <c r="I20" s="73">
        <f>'[1]2016-2020'!T20</f>
        <v>63100</v>
      </c>
      <c r="J20" s="73">
        <f>'[1]2016-2020'!Y20</f>
        <v>65900</v>
      </c>
      <c r="K20" s="73">
        <f>'[1]2021-2025'!H20</f>
        <v>68000</v>
      </c>
      <c r="L20" s="73">
        <f>'[1]2021-2025'!M20</f>
        <v>70100</v>
      </c>
      <c r="M20" s="73">
        <f>'[1]2021-2025'!R20</f>
        <v>72300</v>
      </c>
      <c r="N20" s="73">
        <f>'[1]2021-2025'!W20</f>
        <v>74600</v>
      </c>
      <c r="O20" s="73">
        <f>'[1]2021-2025'!AB20</f>
        <v>76900</v>
      </c>
      <c r="P20" s="73">
        <f>'[1]2026-2030'!G20</f>
        <v>78900</v>
      </c>
      <c r="Q20" s="73">
        <f>'[1]2026-2030'!L20</f>
        <v>81000</v>
      </c>
      <c r="R20" s="73">
        <f>'[1]2026-2030'!P20</f>
        <v>83200</v>
      </c>
      <c r="S20" s="73">
        <f>'[1]2026-2030'!R20</f>
        <v>85400</v>
      </c>
      <c r="T20" s="73">
        <f>'[1]2026-2030'!T20</f>
        <v>87300</v>
      </c>
      <c r="U20" s="86">
        <f>(ROUND($T20+(($Y20-$T20)/($Y$4-$T$4)*(U$4-$T$4)),-2))</f>
        <v>88900</v>
      </c>
      <c r="V20" s="86">
        <f t="shared" ref="V20:X21" si="21">(ROUND($T20+(($Y20-$T20)/($Y$4-$T$4)*(V$4-$T$4)),-2))</f>
        <v>90600</v>
      </c>
      <c r="W20" s="86">
        <f t="shared" si="21"/>
        <v>92200</v>
      </c>
      <c r="X20" s="86">
        <f t="shared" si="21"/>
        <v>93900</v>
      </c>
      <c r="Y20" s="86">
        <f>ROUND('[1]2031-2035'!O19*AK20,-2)</f>
        <v>95500</v>
      </c>
      <c r="Z20" s="86">
        <f t="shared" ref="Z20:AC21" si="22">(ROUND($Y20+(($AD20-$Y20)/($AD$4-$Y$4)*(Z$4-$Y$4)),-2))</f>
        <v>97000</v>
      </c>
      <c r="AA20" s="86">
        <f t="shared" si="22"/>
        <v>98500</v>
      </c>
      <c r="AB20" s="86">
        <f t="shared" si="22"/>
        <v>100000</v>
      </c>
      <c r="AC20" s="86">
        <f t="shared" si="22"/>
        <v>101500</v>
      </c>
      <c r="AD20" s="87">
        <f>ROUND('[1]2036-2040'!O19*AL20,-2)</f>
        <v>103000</v>
      </c>
      <c r="AE20" s="87">
        <f>(ROUND($AD20+(($AI20-$AD20)/($AI$4-$AD$4)*(AE$4-$AD$4)),-2))</f>
        <v>104500</v>
      </c>
      <c r="AF20" s="87">
        <f t="shared" ref="AF20:AH21" si="23">(ROUND($AD20+(($AI20-$AD20)/($AI$4-$AD$4)*(AF$4-$AD$4)),-2))</f>
        <v>106000</v>
      </c>
      <c r="AG20" s="87">
        <f t="shared" si="23"/>
        <v>107400</v>
      </c>
      <c r="AH20" s="87">
        <f t="shared" si="23"/>
        <v>108900</v>
      </c>
      <c r="AI20" s="86">
        <f>ROUND('[1]2041-2045'!O19*AM20,-2)</f>
        <v>110400</v>
      </c>
      <c r="AK20" s="65">
        <v>1</v>
      </c>
      <c r="AL20" s="65">
        <v>1</v>
      </c>
      <c r="AM20" s="65">
        <v>1</v>
      </c>
      <c r="AN20" s="93">
        <f t="shared" si="17"/>
        <v>-3600</v>
      </c>
      <c r="AO20" s="94">
        <f t="shared" si="18"/>
        <v>3.6217303822937627E-2</v>
      </c>
      <c r="AP20" s="82">
        <f>N20*((1+AS20/100)^15)</f>
        <v>86894.359348037353</v>
      </c>
      <c r="AQ20" s="77">
        <v>71500</v>
      </c>
      <c r="AR20" s="78">
        <v>99400</v>
      </c>
      <c r="AS20" s="63">
        <f t="shared" si="9"/>
        <v>1.0222066207210192</v>
      </c>
      <c r="AT20" s="57">
        <f>'[1]Unadj. Summary'!AD17</f>
        <v>103000</v>
      </c>
      <c r="AU20" s="101"/>
      <c r="AV20" s="121"/>
      <c r="AW20" s="121"/>
      <c r="AX20" s="122"/>
      <c r="AY20" s="101"/>
      <c r="AZ20" s="101"/>
      <c r="BA20" s="101"/>
      <c r="BB20" s="119"/>
      <c r="BC20" s="119"/>
      <c r="BD20" s="119"/>
      <c r="BE20" s="119"/>
      <c r="BF20" s="119"/>
      <c r="BG20" s="119"/>
      <c r="BH20" s="89"/>
    </row>
    <row r="21" spans="1:60" ht="17.25" customHeight="1" thickBot="1" x14ac:dyDescent="0.25">
      <c r="A21" s="68" t="s">
        <v>34</v>
      </c>
      <c r="B21" s="96"/>
      <c r="C21" s="97"/>
      <c r="D21" s="98"/>
      <c r="E21" s="99"/>
      <c r="F21" s="73">
        <f>'[1]2016-2020'!G21</f>
        <v>7100</v>
      </c>
      <c r="G21" s="73">
        <f>'[1]2016-2020'!J21</f>
        <v>7400</v>
      </c>
      <c r="H21" s="73">
        <f>'[1]2016-2020'!O21</f>
        <v>8200</v>
      </c>
      <c r="I21" s="73">
        <f>'[1]2016-2020'!T21</f>
        <v>8600</v>
      </c>
      <c r="J21" s="73">
        <f>'[1]2016-2020'!Y21</f>
        <v>9000</v>
      </c>
      <c r="K21" s="73">
        <f>'[1]2021-2025'!H21</f>
        <v>9300</v>
      </c>
      <c r="L21" s="73">
        <f>'[1]2021-2025'!M21</f>
        <v>9600</v>
      </c>
      <c r="M21" s="73">
        <f>'[1]2021-2025'!R21</f>
        <v>9900</v>
      </c>
      <c r="N21" s="73">
        <f>'[1]2021-2025'!W21</f>
        <v>10200</v>
      </c>
      <c r="O21" s="73">
        <f>'[1]2021-2025'!AB21</f>
        <v>10500</v>
      </c>
      <c r="P21" s="73">
        <f>'[1]2026-2030'!G21</f>
        <v>10800</v>
      </c>
      <c r="Q21" s="73">
        <f>'[1]2026-2030'!L21</f>
        <v>11100</v>
      </c>
      <c r="R21" s="73">
        <f>'[1]2026-2030'!P21</f>
        <v>11400</v>
      </c>
      <c r="S21" s="73">
        <f>'[1]2026-2030'!R21</f>
        <v>11700</v>
      </c>
      <c r="T21" s="73">
        <f>'[1]2026-2030'!T21</f>
        <v>12000</v>
      </c>
      <c r="U21" s="86">
        <f>(ROUND($T21+(($Y21-$T21)/($Y$4-$T$4)*(U$4-$T$4)),-2))</f>
        <v>12300</v>
      </c>
      <c r="V21" s="86">
        <f t="shared" si="21"/>
        <v>12600</v>
      </c>
      <c r="W21" s="86">
        <f t="shared" si="21"/>
        <v>12900</v>
      </c>
      <c r="X21" s="86">
        <f t="shared" si="21"/>
        <v>13200</v>
      </c>
      <c r="Y21" s="86">
        <f>ROUND('[1]2031-2035'!O20*AK21,-2)</f>
        <v>13500</v>
      </c>
      <c r="Z21" s="86">
        <f t="shared" si="22"/>
        <v>13700</v>
      </c>
      <c r="AA21" s="86">
        <f t="shared" si="22"/>
        <v>14000</v>
      </c>
      <c r="AB21" s="86">
        <f t="shared" si="22"/>
        <v>14200</v>
      </c>
      <c r="AC21" s="86">
        <f t="shared" si="22"/>
        <v>14500</v>
      </c>
      <c r="AD21" s="87">
        <f>ROUND('[1]2036-2040'!O20*AL21,-2)</f>
        <v>14700</v>
      </c>
      <c r="AE21" s="87">
        <f>(ROUND($AD21+(($AI21-$AD21)/($AI$4-$AD$4)*(AE$4-$AD$4)),-2))</f>
        <v>15200</v>
      </c>
      <c r="AF21" s="87">
        <f t="shared" si="23"/>
        <v>15700</v>
      </c>
      <c r="AG21" s="87">
        <f t="shared" si="23"/>
        <v>16300</v>
      </c>
      <c r="AH21" s="87">
        <f t="shared" si="23"/>
        <v>16800</v>
      </c>
      <c r="AI21" s="86">
        <f>ROUND('[1]2041-2045'!O20*AM21,-2)</f>
        <v>17300</v>
      </c>
      <c r="AK21" s="65">
        <v>1</v>
      </c>
      <c r="AL21" s="65">
        <v>1</v>
      </c>
      <c r="AM21" s="65">
        <v>1</v>
      </c>
      <c r="AN21" s="74">
        <f t="shared" si="17"/>
        <v>-700</v>
      </c>
      <c r="AO21" s="75">
        <f t="shared" si="18"/>
        <v>0.05</v>
      </c>
      <c r="AP21" s="82">
        <f>N21*((1+AS21/100)^15)</f>
        <v>11881.842069173837</v>
      </c>
      <c r="AQ21" s="77">
        <v>10000</v>
      </c>
      <c r="AR21" s="78">
        <v>14000</v>
      </c>
      <c r="AS21" s="63">
        <f t="shared" si="9"/>
        <v>1.0226849598871603</v>
      </c>
      <c r="AT21" s="57">
        <f>'[1]Unadj. Summary'!AD18</f>
        <v>14700</v>
      </c>
      <c r="AU21" s="101"/>
      <c r="AV21" s="121"/>
      <c r="AW21" s="121"/>
      <c r="AX21" s="122"/>
      <c r="AY21" s="101"/>
      <c r="AZ21" s="101"/>
      <c r="BA21" s="101"/>
      <c r="BB21" s="119"/>
      <c r="BC21" s="119"/>
      <c r="BD21" s="119"/>
      <c r="BE21" s="119"/>
      <c r="BF21" s="119"/>
      <c r="BG21" s="119"/>
      <c r="BH21" s="89"/>
    </row>
    <row r="22" spans="1:60" ht="15.75" thickTop="1" x14ac:dyDescent="0.2">
      <c r="A22" s="68"/>
      <c r="B22" s="103"/>
      <c r="C22" s="84"/>
      <c r="D22" s="85"/>
      <c r="E22" s="104"/>
      <c r="F22" s="73">
        <f>'[1]2016-2020'!G22</f>
        <v>6600</v>
      </c>
      <c r="G22" s="73">
        <f>'[1]2016-2020'!J22</f>
        <v>6900</v>
      </c>
      <c r="H22" s="73">
        <f>'[1]2016-2020'!O22</f>
        <v>7800</v>
      </c>
      <c r="I22" s="73">
        <f>'[1]2016-2020'!T22</f>
        <v>8200</v>
      </c>
      <c r="J22" s="73">
        <f>'[1]2016-2020'!Y22</f>
        <v>8500</v>
      </c>
      <c r="K22" s="73">
        <f>'[1]2021-2025'!H22</f>
        <v>8700</v>
      </c>
      <c r="L22" s="73">
        <f>'[1]2021-2025'!M22</f>
        <v>9000</v>
      </c>
      <c r="M22" s="73">
        <f>'[1]2021-2025'!R22</f>
        <v>9300</v>
      </c>
      <c r="N22" s="73">
        <f>'[1]2021-2025'!W22</f>
        <v>9500</v>
      </c>
      <c r="O22" s="73">
        <f>'[1]2021-2025'!AB22</f>
        <v>9800</v>
      </c>
      <c r="P22" s="73">
        <f>'[1]2026-2030'!G22</f>
        <v>10100</v>
      </c>
      <c r="Q22" s="73">
        <f>'[1]2026-2030'!L22</f>
        <v>10400</v>
      </c>
      <c r="R22" s="73">
        <f>'[1]2026-2030'!P22</f>
        <v>10600</v>
      </c>
      <c r="S22" s="73">
        <f>'[1]2026-2030'!R22</f>
        <v>10900</v>
      </c>
      <c r="T22" s="73">
        <f>'[1]2026-2030'!T22</f>
        <v>11200</v>
      </c>
      <c r="U22" s="49">
        <f t="shared" ref="U22:AP22" si="24">U23-U20+U21</f>
        <v>11300</v>
      </c>
      <c r="V22" s="49">
        <f t="shared" si="24"/>
        <v>11400</v>
      </c>
      <c r="W22" s="49">
        <f t="shared" si="24"/>
        <v>11500</v>
      </c>
      <c r="X22" s="49">
        <f t="shared" si="24"/>
        <v>11600</v>
      </c>
      <c r="Y22" s="49">
        <f t="shared" si="24"/>
        <v>11700</v>
      </c>
      <c r="Z22" s="49">
        <f t="shared" si="24"/>
        <v>12000</v>
      </c>
      <c r="AA22" s="49">
        <f t="shared" si="24"/>
        <v>12500</v>
      </c>
      <c r="AB22" s="49">
        <f t="shared" si="24"/>
        <v>12800</v>
      </c>
      <c r="AC22" s="49">
        <f t="shared" si="24"/>
        <v>13300</v>
      </c>
      <c r="AD22" s="49">
        <f>AD23-AD20+AD21</f>
        <v>13600</v>
      </c>
      <c r="AE22" s="49">
        <f t="shared" ref="AE22:AH22" si="25">AE23-AE20+AE21</f>
        <v>14200</v>
      </c>
      <c r="AF22" s="49">
        <f t="shared" si="25"/>
        <v>14700</v>
      </c>
      <c r="AG22" s="49">
        <f t="shared" si="25"/>
        <v>15500</v>
      </c>
      <c r="AH22" s="49">
        <f t="shared" si="25"/>
        <v>16000</v>
      </c>
      <c r="AI22" s="49">
        <f>AI23-AI20+AI21</f>
        <v>16600</v>
      </c>
      <c r="AK22" s="65"/>
      <c r="AL22" s="65"/>
      <c r="AM22" s="65"/>
      <c r="AN22" s="74">
        <f t="shared" si="17"/>
        <v>1000</v>
      </c>
      <c r="AO22" s="75">
        <f t="shared" si="18"/>
        <v>-6.8493150684931503E-2</v>
      </c>
      <c r="AP22" s="106">
        <f t="shared" si="24"/>
        <v>11064.442772177741</v>
      </c>
      <c r="AQ22" s="77">
        <v>10600</v>
      </c>
      <c r="AR22" s="78">
        <v>14600</v>
      </c>
      <c r="AS22" s="63">
        <f t="shared" si="9"/>
        <v>1.0215739251201634</v>
      </c>
      <c r="AT22" s="57">
        <f>'[1]Unadj. Summary'!AD19</f>
        <v>13600</v>
      </c>
      <c r="AU22" s="101"/>
      <c r="AV22" s="121"/>
      <c r="AW22" s="121"/>
      <c r="AX22" s="122"/>
      <c r="AY22" s="101"/>
      <c r="AZ22" s="101"/>
      <c r="BA22" s="101"/>
      <c r="BB22" s="119"/>
      <c r="BC22" s="119"/>
      <c r="BD22" s="119"/>
      <c r="BE22" s="119"/>
      <c r="BF22" s="119"/>
      <c r="BG22" s="119"/>
      <c r="BH22" s="89"/>
    </row>
    <row r="23" spans="1:60" ht="15.75" x14ac:dyDescent="0.25">
      <c r="A23" s="68"/>
      <c r="B23" s="91"/>
      <c r="C23" s="92"/>
      <c r="D23" s="83"/>
      <c r="E23" s="83"/>
      <c r="F23" s="73">
        <f>'[1]2016-2020'!G23</f>
        <v>54200</v>
      </c>
      <c r="G23" s="73">
        <f>'[1]2016-2020'!J23</f>
        <v>56600</v>
      </c>
      <c r="H23" s="73">
        <f>'[1]2016-2020'!O23</f>
        <v>60100</v>
      </c>
      <c r="I23" s="73">
        <f>'[1]2016-2020'!T23</f>
        <v>62700</v>
      </c>
      <c r="J23" s="73">
        <f>'[1]2016-2020'!Y23</f>
        <v>65400</v>
      </c>
      <c r="K23" s="73">
        <f>'[1]2021-2025'!H23</f>
        <v>67400</v>
      </c>
      <c r="L23" s="73">
        <f>'[1]2021-2025'!M23</f>
        <v>69500</v>
      </c>
      <c r="M23" s="73">
        <f>'[1]2021-2025'!R23</f>
        <v>71700</v>
      </c>
      <c r="N23" s="73">
        <f>'[1]2021-2025'!W23</f>
        <v>73900</v>
      </c>
      <c r="O23" s="73">
        <f>'[1]2021-2025'!AB23</f>
        <v>76200</v>
      </c>
      <c r="P23" s="73">
        <f>'[1]2026-2030'!G23</f>
        <v>78200</v>
      </c>
      <c r="Q23" s="73">
        <f>'[1]2026-2030'!L23</f>
        <v>80300</v>
      </c>
      <c r="R23" s="73">
        <f>'[1]2026-2030'!P23</f>
        <v>82400</v>
      </c>
      <c r="S23" s="73">
        <f>'[1]2026-2030'!R23</f>
        <v>84600</v>
      </c>
      <c r="T23" s="73">
        <f>'[1]2026-2030'!T23</f>
        <v>86500</v>
      </c>
      <c r="U23" s="86">
        <f>(ROUND($T23+(($Y23-$T23)/($Y$4-$T$4)*(U$4-$T$4)),-2))</f>
        <v>87900</v>
      </c>
      <c r="V23" s="86">
        <f t="shared" ref="V23:X24" si="26">(ROUND($T23+(($Y23-$T23)/($Y$4-$T$4)*(V$4-$T$4)),-2))</f>
        <v>89400</v>
      </c>
      <c r="W23" s="86">
        <f t="shared" si="26"/>
        <v>90800</v>
      </c>
      <c r="X23" s="86">
        <f t="shared" si="26"/>
        <v>92300</v>
      </c>
      <c r="Y23" s="86">
        <f>ROUND('[1]2031-2035'!O22*AK23,-2)</f>
        <v>93700</v>
      </c>
      <c r="Z23" s="86">
        <f t="shared" ref="Z23:AC24" si="27">(ROUND($Y23+(($AD23-$Y23)/($AD$4-$Y$4)*(Z$4-$Y$4)),-2))</f>
        <v>95300</v>
      </c>
      <c r="AA23" s="86">
        <f t="shared" si="27"/>
        <v>97000</v>
      </c>
      <c r="AB23" s="86">
        <f t="shared" si="27"/>
        <v>98600</v>
      </c>
      <c r="AC23" s="86">
        <f t="shared" si="27"/>
        <v>100300</v>
      </c>
      <c r="AD23" s="87">
        <f>ROUND('[1]2036-2040'!O22*AL23,-2)</f>
        <v>101900</v>
      </c>
      <c r="AE23" s="87">
        <f>(ROUND($AD23+(($AI23-$AD23)/($AI$4-$AD$4)*(AE$4-$AD$4)),-2))</f>
        <v>103500</v>
      </c>
      <c r="AF23" s="87">
        <f t="shared" ref="AF23:AH24" si="28">(ROUND($AD23+(($AI23-$AD23)/($AI$4-$AD$4)*(AF$4-$AD$4)),-2))</f>
        <v>105000</v>
      </c>
      <c r="AG23" s="87">
        <f t="shared" si="28"/>
        <v>106600</v>
      </c>
      <c r="AH23" s="87">
        <f t="shared" si="28"/>
        <v>108100</v>
      </c>
      <c r="AI23" s="86">
        <f>ROUND('[1]2041-2045'!O22*AM23,-2)</f>
        <v>109700</v>
      </c>
      <c r="AK23" s="65">
        <v>1</v>
      </c>
      <c r="AL23" s="65">
        <v>1</v>
      </c>
      <c r="AM23" s="65">
        <v>1</v>
      </c>
      <c r="AN23" s="93">
        <f t="shared" si="17"/>
        <v>-1900</v>
      </c>
      <c r="AO23" s="94">
        <f t="shared" si="18"/>
        <v>1.9E-2</v>
      </c>
      <c r="AP23" s="82">
        <f>N23*((1+AS23/100)^15)</f>
        <v>86076.960051041257</v>
      </c>
      <c r="AQ23" s="77">
        <v>72100</v>
      </c>
      <c r="AR23" s="78">
        <v>100000</v>
      </c>
      <c r="AS23" s="63">
        <f t="shared" si="9"/>
        <v>1.0220472696133873</v>
      </c>
      <c r="AT23" s="57">
        <f>'[1]Unadj. Summary'!AD20</f>
        <v>101900</v>
      </c>
      <c r="AU23" s="123"/>
      <c r="AV23" s="121"/>
      <c r="AW23" s="121"/>
      <c r="AX23" s="122"/>
      <c r="AY23" s="123"/>
      <c r="AZ23" s="123"/>
      <c r="BA23" s="123"/>
      <c r="BB23" s="124"/>
      <c r="BC23" s="124"/>
      <c r="BD23" s="124"/>
      <c r="BE23" s="124"/>
      <c r="BF23" s="124"/>
      <c r="BG23" s="124"/>
      <c r="BH23" s="89"/>
    </row>
    <row r="24" spans="1:60" ht="15.75" thickBot="1" x14ac:dyDescent="0.25">
      <c r="A24" s="68" t="s">
        <v>35</v>
      </c>
      <c r="B24" s="96"/>
      <c r="C24" s="97"/>
      <c r="D24" s="98"/>
      <c r="E24" s="99"/>
      <c r="F24" s="73">
        <f>'[1]2016-2020'!G24</f>
        <v>5000</v>
      </c>
      <c r="G24" s="73">
        <f>'[1]2016-2020'!J24</f>
        <v>5300</v>
      </c>
      <c r="H24" s="73">
        <f>'[1]2016-2020'!O24</f>
        <v>5900</v>
      </c>
      <c r="I24" s="73">
        <f>'[1]2016-2020'!T24</f>
        <v>6200</v>
      </c>
      <c r="J24" s="73">
        <f>'[1]2016-2020'!Y24</f>
        <v>6500</v>
      </c>
      <c r="K24" s="73">
        <f>'[1]2021-2025'!H24</f>
        <v>6700</v>
      </c>
      <c r="L24" s="73">
        <f>'[1]2021-2025'!M24</f>
        <v>6900</v>
      </c>
      <c r="M24" s="73">
        <f>'[1]2021-2025'!R24</f>
        <v>7100</v>
      </c>
      <c r="N24" s="73">
        <f>'[1]2021-2025'!W24</f>
        <v>7300</v>
      </c>
      <c r="O24" s="73">
        <f>'[1]2021-2025'!AB24</f>
        <v>7500</v>
      </c>
      <c r="P24" s="73">
        <f>'[1]2026-2030'!G24</f>
        <v>7700</v>
      </c>
      <c r="Q24" s="73">
        <f>'[1]2026-2030'!L24</f>
        <v>7900</v>
      </c>
      <c r="R24" s="73">
        <f>'[1]2026-2030'!P24</f>
        <v>8100</v>
      </c>
      <c r="S24" s="73">
        <f>'[1]2026-2030'!R24</f>
        <v>8300</v>
      </c>
      <c r="T24" s="73">
        <f>'[1]2026-2030'!T24</f>
        <v>8500</v>
      </c>
      <c r="U24" s="86">
        <f>(ROUND($T24+(($Y24-$T24)/($Y$4-$T$4)*(U$4-$T$4)),-2))</f>
        <v>8700</v>
      </c>
      <c r="V24" s="86">
        <f t="shared" si="26"/>
        <v>8900</v>
      </c>
      <c r="W24" s="86">
        <f t="shared" si="26"/>
        <v>9100</v>
      </c>
      <c r="X24" s="86">
        <f t="shared" si="26"/>
        <v>9300</v>
      </c>
      <c r="Y24" s="86">
        <f>ROUND('[1]2031-2035'!O23*AK24,-2)</f>
        <v>9500</v>
      </c>
      <c r="Z24" s="86">
        <f t="shared" si="27"/>
        <v>9700</v>
      </c>
      <c r="AA24" s="86">
        <f t="shared" si="27"/>
        <v>9900</v>
      </c>
      <c r="AB24" s="86">
        <f t="shared" si="27"/>
        <v>10100</v>
      </c>
      <c r="AC24" s="86">
        <f t="shared" si="27"/>
        <v>10300</v>
      </c>
      <c r="AD24" s="87">
        <f>ROUND('[1]2036-2040'!O23*AL24,-2)</f>
        <v>10500</v>
      </c>
      <c r="AE24" s="87">
        <f>(ROUND($AD24+(($AI24-$AD24)/($AI$4-$AD$4)*(AE$4-$AD$4)),-2))</f>
        <v>10700</v>
      </c>
      <c r="AF24" s="87">
        <f t="shared" si="28"/>
        <v>10900</v>
      </c>
      <c r="AG24" s="87">
        <f t="shared" si="28"/>
        <v>11100</v>
      </c>
      <c r="AH24" s="87">
        <f t="shared" si="28"/>
        <v>11300</v>
      </c>
      <c r="AI24" s="86">
        <f>ROUND('[1]2041-2045'!O23*AM24,-2)</f>
        <v>11500</v>
      </c>
      <c r="AK24" s="65">
        <v>1</v>
      </c>
      <c r="AL24" s="65">
        <v>1</v>
      </c>
      <c r="AM24" s="65">
        <v>1</v>
      </c>
      <c r="AN24" s="74">
        <f t="shared" si="17"/>
        <v>-900</v>
      </c>
      <c r="AO24" s="75">
        <f t="shared" si="18"/>
        <v>9.375E-2</v>
      </c>
      <c r="AP24" s="82">
        <f>N24*((1+AS24/100)^15)</f>
        <v>8504.391898273725</v>
      </c>
      <c r="AQ24" s="77">
        <v>6800</v>
      </c>
      <c r="AR24" s="78">
        <v>9600</v>
      </c>
      <c r="AS24" s="63">
        <f t="shared" si="9"/>
        <v>1.023255657935725</v>
      </c>
      <c r="AT24" s="57">
        <f>'[1]Unadj. Summary'!AD21</f>
        <v>10500</v>
      </c>
      <c r="AU24" s="101"/>
      <c r="AV24" s="121"/>
      <c r="AW24" s="121"/>
      <c r="AX24" s="125"/>
      <c r="AY24" s="101"/>
      <c r="AZ24" s="101"/>
      <c r="BA24" s="101"/>
      <c r="BB24" s="119"/>
      <c r="BC24" s="119"/>
      <c r="BD24" s="119"/>
      <c r="BE24" s="119"/>
      <c r="BF24" s="119"/>
      <c r="BG24" s="119"/>
      <c r="BH24" s="89"/>
    </row>
    <row r="25" spans="1:60" ht="17.25" customHeight="1" thickTop="1" thickBot="1" x14ac:dyDescent="0.25">
      <c r="A25" s="68"/>
      <c r="B25" s="126"/>
      <c r="C25" s="127"/>
      <c r="D25" s="126"/>
      <c r="E25" s="126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K25" s="65"/>
      <c r="AL25" s="65"/>
      <c r="AM25" s="65"/>
      <c r="AN25" s="74"/>
      <c r="AO25" s="75"/>
      <c r="AP25" s="82"/>
      <c r="AQ25" s="77"/>
      <c r="AR25" s="78"/>
      <c r="AS25" s="63"/>
      <c r="AT25" s="57"/>
      <c r="AU25" s="101"/>
      <c r="AV25" s="121"/>
      <c r="AW25" s="121"/>
      <c r="AX25" s="125"/>
      <c r="AY25" s="101"/>
      <c r="AZ25" s="101"/>
      <c r="BA25" s="101"/>
      <c r="BB25" s="119"/>
      <c r="BC25" s="119"/>
      <c r="BD25" s="119"/>
      <c r="BE25" s="119"/>
      <c r="BF25" s="119"/>
      <c r="BG25" s="119"/>
      <c r="BH25" s="89"/>
    </row>
    <row r="26" spans="1:60" ht="15.75" thickTop="1" x14ac:dyDescent="0.2">
      <c r="A26" s="68" t="s">
        <v>36</v>
      </c>
      <c r="B26" s="69"/>
      <c r="C26" s="84"/>
      <c r="D26" s="85"/>
      <c r="E26" s="72"/>
      <c r="F26" s="73">
        <f>'[1]2016-2020'!G26</f>
        <v>9000</v>
      </c>
      <c r="G26" s="73">
        <f>'[1]2016-2020'!J26</f>
        <v>9400</v>
      </c>
      <c r="H26" s="73">
        <f>'[1]2016-2020'!O26</f>
        <v>10700</v>
      </c>
      <c r="I26" s="73">
        <f>'[1]2016-2020'!T26</f>
        <v>11200</v>
      </c>
      <c r="J26" s="73">
        <f>'[1]2016-2020'!Y26</f>
        <v>11700</v>
      </c>
      <c r="K26" s="73">
        <f>'[1]2021-2025'!H26</f>
        <v>12000</v>
      </c>
      <c r="L26" s="73">
        <f>'[1]2021-2025'!M26</f>
        <v>12300</v>
      </c>
      <c r="M26" s="73">
        <f>'[1]2021-2025'!R26</f>
        <v>12600</v>
      </c>
      <c r="N26" s="73">
        <f>'[1]2021-2025'!W26</f>
        <v>12900</v>
      </c>
      <c r="O26" s="73">
        <f>'[1]2021-2025'!AB26</f>
        <v>13200</v>
      </c>
      <c r="P26" s="73">
        <f>'[1]2026-2030'!G26</f>
        <v>13500</v>
      </c>
      <c r="Q26" s="73">
        <f>'[1]2026-2030'!L26</f>
        <v>13700</v>
      </c>
      <c r="R26" s="73">
        <f>'[1]2026-2030'!P26</f>
        <v>14000</v>
      </c>
      <c r="S26" s="73">
        <f>'[1]2026-2030'!R26</f>
        <v>14200</v>
      </c>
      <c r="T26" s="73">
        <f>'[1]2026-2030'!T26</f>
        <v>14800</v>
      </c>
      <c r="U26" s="49">
        <f t="shared" ref="U26:AP26" si="29">U28-U23+U24</f>
        <v>15600</v>
      </c>
      <c r="V26" s="49">
        <f t="shared" si="29"/>
        <v>16400</v>
      </c>
      <c r="W26" s="49">
        <f t="shared" si="29"/>
        <v>17200</v>
      </c>
      <c r="X26" s="49">
        <f t="shared" si="29"/>
        <v>18000</v>
      </c>
      <c r="Y26" s="49">
        <f t="shared" si="29"/>
        <v>18800</v>
      </c>
      <c r="Z26" s="49">
        <f t="shared" si="29"/>
        <v>19400</v>
      </c>
      <c r="AA26" s="49">
        <f t="shared" si="29"/>
        <v>19900</v>
      </c>
      <c r="AB26" s="49">
        <f t="shared" si="29"/>
        <v>20400</v>
      </c>
      <c r="AC26" s="49">
        <f t="shared" si="29"/>
        <v>20900</v>
      </c>
      <c r="AD26" s="49">
        <f>AD28-AD23+AD24</f>
        <v>21500</v>
      </c>
      <c r="AE26" s="49">
        <f t="shared" ref="AE26:AH26" si="30">AE28-AE23+AE24</f>
        <v>21900</v>
      </c>
      <c r="AF26" s="49">
        <f t="shared" si="30"/>
        <v>22400</v>
      </c>
      <c r="AG26" s="49">
        <f t="shared" si="30"/>
        <v>22900</v>
      </c>
      <c r="AH26" s="49">
        <f t="shared" si="30"/>
        <v>23400</v>
      </c>
      <c r="AI26" s="49">
        <f>AI28-AI23+AI24</f>
        <v>23800</v>
      </c>
      <c r="AK26" s="65"/>
      <c r="AL26" s="65"/>
      <c r="AM26" s="65"/>
      <c r="AN26" s="74">
        <f>AR26-AD26</f>
        <v>-5700</v>
      </c>
      <c r="AO26" s="75">
        <f>(AD26-AR26)/AR26</f>
        <v>0.36075949367088606</v>
      </c>
      <c r="AP26" s="128">
        <f t="shared" si="29"/>
        <v>14996.724338359783</v>
      </c>
      <c r="AQ26" s="77">
        <v>13800</v>
      </c>
      <c r="AR26" s="78">
        <v>15800</v>
      </c>
      <c r="AS26" s="63">
        <f t="shared" si="9"/>
        <v>1.0090635842929234</v>
      </c>
      <c r="AT26" s="57">
        <f>'[1]Unadj. Summary'!AD23</f>
        <v>21500</v>
      </c>
      <c r="AU26" s="101"/>
      <c r="AV26" s="101"/>
      <c r="AW26" s="101"/>
      <c r="AX26" s="101"/>
      <c r="AY26" s="101"/>
      <c r="AZ26" s="101"/>
      <c r="BA26" s="101"/>
      <c r="BB26" s="119"/>
      <c r="BC26" s="119"/>
      <c r="BD26" s="119"/>
      <c r="BE26" s="119"/>
      <c r="BF26" s="119"/>
      <c r="BG26" s="119"/>
      <c r="BH26" s="89"/>
    </row>
    <row r="27" spans="1:60" ht="16.5" thickBot="1" x14ac:dyDescent="0.3">
      <c r="A27" s="68"/>
      <c r="B27" s="103"/>
      <c r="C27" s="117"/>
      <c r="D27" s="118"/>
      <c r="E27" s="118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7"/>
      <c r="AE27" s="87"/>
      <c r="AF27" s="87"/>
      <c r="AG27" s="87"/>
      <c r="AH27" s="87"/>
      <c r="AI27" s="86"/>
      <c r="AK27" s="65"/>
      <c r="AL27" s="65"/>
      <c r="AM27" s="65"/>
      <c r="AN27" s="74"/>
      <c r="AO27" s="75"/>
      <c r="AP27" s="82"/>
      <c r="AQ27" s="77"/>
      <c r="AR27" s="78"/>
      <c r="AS27" s="63"/>
      <c r="AT27" s="57"/>
      <c r="AU27" s="100"/>
      <c r="AV27" s="101"/>
      <c r="AW27" s="101"/>
      <c r="AX27" s="101"/>
      <c r="AY27" s="101"/>
      <c r="AZ27" s="101"/>
      <c r="BA27" s="100" t="s">
        <v>37</v>
      </c>
      <c r="BB27" s="102"/>
      <c r="BC27" s="102"/>
      <c r="BD27" s="102"/>
      <c r="BE27" s="102"/>
      <c r="BF27" s="102"/>
      <c r="BG27" s="102"/>
      <c r="BH27" s="95"/>
    </row>
    <row r="28" spans="1:60" ht="16.5" thickBot="1" x14ac:dyDescent="0.3">
      <c r="A28" s="68" t="s">
        <v>38</v>
      </c>
      <c r="B28" s="91"/>
      <c r="C28" s="92"/>
      <c r="D28" s="83"/>
      <c r="E28" s="83"/>
      <c r="F28" s="73">
        <f>'[1]2016-2020'!G28</f>
        <v>58200</v>
      </c>
      <c r="G28" s="73">
        <f>'[1]2016-2020'!J28</f>
        <v>60700</v>
      </c>
      <c r="H28" s="73">
        <f>'[1]2016-2020'!O28</f>
        <v>64900</v>
      </c>
      <c r="I28" s="73">
        <f>'[1]2016-2020'!T28</f>
        <v>67700</v>
      </c>
      <c r="J28" s="73">
        <f>'[1]2016-2020'!Y28</f>
        <v>70600</v>
      </c>
      <c r="K28" s="73">
        <f>'[1]2021-2025'!H28</f>
        <v>72700</v>
      </c>
      <c r="L28" s="73">
        <f>'[1]2021-2025'!M28</f>
        <v>74900</v>
      </c>
      <c r="M28" s="73">
        <f>'[1]2021-2025'!R28</f>
        <v>77200</v>
      </c>
      <c r="N28" s="73">
        <f>'[1]2021-2025'!W28</f>
        <v>79500</v>
      </c>
      <c r="O28" s="73">
        <f>'[1]2021-2025'!AB28</f>
        <v>81900</v>
      </c>
      <c r="P28" s="73">
        <f>'[1]2026-2030'!G28</f>
        <v>84000</v>
      </c>
      <c r="Q28" s="73">
        <f>'[1]2026-2030'!L28</f>
        <v>86100</v>
      </c>
      <c r="R28" s="73">
        <f>'[1]2026-2030'!P28</f>
        <v>88300</v>
      </c>
      <c r="S28" s="73">
        <f>'[1]2026-2030'!R28</f>
        <v>90500</v>
      </c>
      <c r="T28" s="73">
        <f>'[1]2026-2030'!T28</f>
        <v>92800</v>
      </c>
      <c r="U28" s="86">
        <f>(ROUND($T28+(($Y28-$T28)/($Y$4-$T$4)*(U$4-$T$4)),-2))</f>
        <v>94800</v>
      </c>
      <c r="V28" s="86">
        <f t="shared" ref="V28:X28" si="31">(ROUND($T28+(($Y28-$T28)/($Y$4-$T$4)*(V$4-$T$4)),-2))</f>
        <v>96900</v>
      </c>
      <c r="W28" s="86">
        <f t="shared" si="31"/>
        <v>98900</v>
      </c>
      <c r="X28" s="86">
        <f t="shared" si="31"/>
        <v>101000</v>
      </c>
      <c r="Y28" s="86">
        <f>ROUND('[1]2031-2035'!O27*AK28,-2)</f>
        <v>103000</v>
      </c>
      <c r="Z28" s="86">
        <f>(ROUND($Y28+(($AD28-$Y28)/($AD$4-$Y$4)*(Z$4-$Y$4)),-2))</f>
        <v>105000</v>
      </c>
      <c r="AA28" s="86">
        <f>(ROUND($Y28+(($AD28-$Y28)/($AD$4-$Y$4)*(AA$4-$Y$4)),-2))</f>
        <v>107000</v>
      </c>
      <c r="AB28" s="86">
        <f>(ROUND($Y28+(($AD28-$Y28)/($AD$4-$Y$4)*(AB$4-$Y$4)),-2))</f>
        <v>108900</v>
      </c>
      <c r="AC28" s="86">
        <f>(ROUND($Y28+(($AD28-$Y28)/($AD$4-$Y$4)*(AC$4-$Y$4)),-2))</f>
        <v>110900</v>
      </c>
      <c r="AD28" s="87">
        <f>ROUND('[1]2036-2040'!O27*AL28,-2)</f>
        <v>112900</v>
      </c>
      <c r="AE28" s="87">
        <f>(ROUND($AD28+(($AI28-$AD28)/($AI$4-$AD$4)*(AE$4-$AD$4)),-2))</f>
        <v>114700</v>
      </c>
      <c r="AF28" s="87">
        <f t="shared" ref="AF28:AH28" si="32">(ROUND($AD28+(($AI28-$AD28)/($AI$4-$AD$4)*(AF$4-$AD$4)),-2))</f>
        <v>116500</v>
      </c>
      <c r="AG28" s="87">
        <f t="shared" si="32"/>
        <v>118400</v>
      </c>
      <c r="AH28" s="87">
        <f t="shared" si="32"/>
        <v>120200</v>
      </c>
      <c r="AI28" s="86">
        <f>ROUND('[1]2041-2045'!O27*AM28,-2)</f>
        <v>122000</v>
      </c>
      <c r="AK28" s="65">
        <v>1</v>
      </c>
      <c r="AL28" s="65">
        <v>1</v>
      </c>
      <c r="AM28" s="65">
        <v>1</v>
      </c>
      <c r="AN28" s="93">
        <f>AR28-AD28</f>
        <v>-6700</v>
      </c>
      <c r="AO28" s="94">
        <f>(AD28-AR28)/AR28</f>
        <v>6.308851224105462E-2</v>
      </c>
      <c r="AP28" s="82">
        <f>N28*((1+AS28/100)^15)</f>
        <v>92569.292491127315</v>
      </c>
      <c r="AQ28" s="77">
        <v>79100</v>
      </c>
      <c r="AR28" s="78">
        <v>106200</v>
      </c>
      <c r="AS28" s="63">
        <f t="shared" si="9"/>
        <v>1.0198348974358511</v>
      </c>
      <c r="AT28" s="57">
        <f>'[1]Unadj. Summary'!AD25</f>
        <v>112900</v>
      </c>
      <c r="AU28" s="107">
        <v>2016</v>
      </c>
      <c r="AV28" s="108">
        <f>$J$4</f>
        <v>2020</v>
      </c>
      <c r="AW28" s="108">
        <f>$O$4</f>
        <v>2025</v>
      </c>
      <c r="AX28" s="108">
        <f>$T$4</f>
        <v>2030</v>
      </c>
      <c r="AY28" s="108">
        <f>$Y$4</f>
        <v>2035</v>
      </c>
      <c r="AZ28" s="108">
        <v>2040</v>
      </c>
      <c r="BA28" s="109">
        <v>2045</v>
      </c>
      <c r="BB28" s="110" t="s">
        <v>27</v>
      </c>
      <c r="BC28" s="111" t="s">
        <v>28</v>
      </c>
      <c r="BD28" s="112" t="s">
        <v>29</v>
      </c>
      <c r="BE28" s="110" t="s">
        <v>30</v>
      </c>
      <c r="BF28" s="110" t="s">
        <v>4</v>
      </c>
      <c r="BG28" s="110" t="s">
        <v>31</v>
      </c>
      <c r="BH28" s="95"/>
    </row>
    <row r="29" spans="1:60" ht="17.25" customHeight="1" thickTop="1" thickBot="1" x14ac:dyDescent="0.3">
      <c r="A29" s="68"/>
      <c r="B29" s="91"/>
      <c r="C29" s="92"/>
      <c r="D29" s="83"/>
      <c r="E29" s="8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K29" s="65"/>
      <c r="AL29" s="65"/>
      <c r="AM29" s="65"/>
      <c r="AN29" s="74"/>
      <c r="AO29" s="75"/>
      <c r="AP29" s="82"/>
      <c r="AQ29" s="77"/>
      <c r="AR29" s="78"/>
      <c r="AS29" s="63"/>
      <c r="AT29" s="57"/>
      <c r="AU29" s="113">
        <f>F28+F31+F34+F37+F39</f>
        <v>329600</v>
      </c>
      <c r="AV29" s="113">
        <f>J28+J31+J34+J37+J39</f>
        <v>400100</v>
      </c>
      <c r="AW29" s="113">
        <f>O28+O31+O34+O37+O39</f>
        <v>455100</v>
      </c>
      <c r="AX29" s="113">
        <f>T28+T31+T34+T37+T39</f>
        <v>505700</v>
      </c>
      <c r="AY29" s="113">
        <f>Y28+Y31+Y34+Y37+Y39</f>
        <v>561300</v>
      </c>
      <c r="AZ29" s="113">
        <f>AD28+AD31+AD34+AD37+AD39</f>
        <v>615400</v>
      </c>
      <c r="BA29" s="113">
        <f>AI28+AI31+AI34+AI37+AI39</f>
        <v>663100</v>
      </c>
      <c r="BB29" s="114">
        <f>+((AV29/AU29)^(1/4))-1</f>
        <v>4.9651998733649449E-2</v>
      </c>
      <c r="BC29" s="115">
        <f t="shared" ref="BC29:BG29" si="33">+((AW29/AV29)^(1/5))-1</f>
        <v>2.609520191205994E-2</v>
      </c>
      <c r="BD29" s="114">
        <f t="shared" si="33"/>
        <v>2.130915192128624E-2</v>
      </c>
      <c r="BE29" s="116">
        <f t="shared" si="33"/>
        <v>2.1081523559826509E-2</v>
      </c>
      <c r="BF29" s="116">
        <f t="shared" si="33"/>
        <v>1.8573774157798262E-2</v>
      </c>
      <c r="BG29" s="116">
        <f t="shared" si="33"/>
        <v>1.5042688350336952E-2</v>
      </c>
      <c r="BH29" s="95"/>
    </row>
    <row r="30" spans="1:60" ht="15.75" thickTop="1" x14ac:dyDescent="0.2">
      <c r="A30" s="68" t="s">
        <v>39</v>
      </c>
      <c r="B30" s="69"/>
      <c r="C30" s="84"/>
      <c r="D30" s="85"/>
      <c r="E30" s="72"/>
      <c r="F30" s="73">
        <f>'[1]2016-2020'!G30</f>
        <v>4700</v>
      </c>
      <c r="G30" s="73">
        <f>'[1]2016-2020'!J30</f>
        <v>5000</v>
      </c>
      <c r="H30" s="73">
        <f>'[1]2016-2020'!O30</f>
        <v>5700</v>
      </c>
      <c r="I30" s="73">
        <f>'[1]2016-2020'!T30</f>
        <v>5900</v>
      </c>
      <c r="J30" s="73">
        <f>'[1]2016-2020'!Y30</f>
        <v>6200</v>
      </c>
      <c r="K30" s="73">
        <f>'[1]2021-2025'!H30</f>
        <v>6400</v>
      </c>
      <c r="L30" s="73">
        <f>'[1]2021-2025'!M30</f>
        <v>6600</v>
      </c>
      <c r="M30" s="73">
        <f>'[1]2021-2025'!R30</f>
        <v>6800</v>
      </c>
      <c r="N30" s="73">
        <f>'[1]2021-2025'!W30</f>
        <v>7000</v>
      </c>
      <c r="O30" s="73">
        <f>'[1]2021-2025'!AB30</f>
        <v>7200</v>
      </c>
      <c r="P30" s="73">
        <f>'[1]2026-2030'!G30</f>
        <v>7300</v>
      </c>
      <c r="Q30" s="73">
        <f>'[1]2026-2030'!L30</f>
        <v>7500</v>
      </c>
      <c r="R30" s="73">
        <f>'[1]2026-2030'!P30</f>
        <v>7600</v>
      </c>
      <c r="S30" s="73">
        <f>'[1]2026-2030'!R30</f>
        <v>7800</v>
      </c>
      <c r="T30" s="73">
        <f>'[1]2026-2030'!T30</f>
        <v>8000</v>
      </c>
      <c r="U30" s="49">
        <f t="shared" ref="U30:AP30" si="34">U31-U28</f>
        <v>8200</v>
      </c>
      <c r="V30" s="49">
        <f t="shared" si="34"/>
        <v>8300</v>
      </c>
      <c r="W30" s="49">
        <f t="shared" si="34"/>
        <v>8600</v>
      </c>
      <c r="X30" s="49">
        <f t="shared" si="34"/>
        <v>8700</v>
      </c>
      <c r="Y30" s="49">
        <f t="shared" si="34"/>
        <v>8900</v>
      </c>
      <c r="Z30" s="49">
        <f t="shared" si="34"/>
        <v>9100</v>
      </c>
      <c r="AA30" s="49">
        <f t="shared" si="34"/>
        <v>9200</v>
      </c>
      <c r="AB30" s="49">
        <f t="shared" si="34"/>
        <v>9500</v>
      </c>
      <c r="AC30" s="49">
        <f t="shared" si="34"/>
        <v>9600</v>
      </c>
      <c r="AD30" s="49">
        <f>AD31-AD28</f>
        <v>9800</v>
      </c>
      <c r="AE30" s="49">
        <f t="shared" ref="AE30:AH30" si="35">AE31-AE28</f>
        <v>10000</v>
      </c>
      <c r="AF30" s="49">
        <f t="shared" si="35"/>
        <v>10100</v>
      </c>
      <c r="AG30" s="49">
        <f t="shared" si="35"/>
        <v>10200</v>
      </c>
      <c r="AH30" s="49">
        <f t="shared" si="35"/>
        <v>10300</v>
      </c>
      <c r="AI30" s="49">
        <f>AI31-AI28</f>
        <v>10500</v>
      </c>
      <c r="AK30" s="65"/>
      <c r="AL30" s="65"/>
      <c r="AM30" s="65"/>
      <c r="AN30" s="74">
        <f t="shared" ref="AN30:AN39" si="36">AR30-AD30</f>
        <v>-1500</v>
      </c>
      <c r="AO30" s="75">
        <f t="shared" ref="AO30:AO39" si="37">(AD30-AR30)/AR30</f>
        <v>0.18072289156626506</v>
      </c>
      <c r="AP30" s="128">
        <f t="shared" si="34"/>
        <v>8172.2444740888022</v>
      </c>
      <c r="AQ30" s="77">
        <v>4400</v>
      </c>
      <c r="AR30" s="78">
        <v>8300</v>
      </c>
      <c r="AS30" s="63">
        <f t="shared" si="9"/>
        <v>1.0432178938865859</v>
      </c>
      <c r="AT30" s="57">
        <f>'[1]Unadj. Summary'!AD27</f>
        <v>9800</v>
      </c>
      <c r="BG30" s="95"/>
      <c r="BH30" s="95"/>
    </row>
    <row r="31" spans="1:60" ht="15.75" x14ac:dyDescent="0.25">
      <c r="A31"/>
      <c r="B31" s="103"/>
      <c r="C31" s="117"/>
      <c r="D31" s="118"/>
      <c r="E31" s="118"/>
      <c r="F31" s="73">
        <f>'[1]2016-2020'!G31</f>
        <v>62900</v>
      </c>
      <c r="G31" s="73">
        <f>'[1]2016-2020'!J31</f>
        <v>65700</v>
      </c>
      <c r="H31" s="73">
        <f>'[1]2016-2020'!O31</f>
        <v>70600</v>
      </c>
      <c r="I31" s="73">
        <f>'[1]2016-2020'!T31</f>
        <v>73600</v>
      </c>
      <c r="J31" s="73">
        <f>'[1]2016-2020'!Y31</f>
        <v>76800</v>
      </c>
      <c r="K31" s="73">
        <f>'[1]2021-2025'!H31</f>
        <v>79100</v>
      </c>
      <c r="L31" s="73">
        <f>'[1]2021-2025'!M31</f>
        <v>81500</v>
      </c>
      <c r="M31" s="73">
        <f>'[1]2021-2025'!R31</f>
        <v>84000</v>
      </c>
      <c r="N31" s="73">
        <f>'[1]2021-2025'!W31</f>
        <v>86500</v>
      </c>
      <c r="O31" s="73">
        <f>'[1]2021-2025'!AB31</f>
        <v>89100</v>
      </c>
      <c r="P31" s="73">
        <f>'[1]2026-2030'!G31</f>
        <v>91300</v>
      </c>
      <c r="Q31" s="73">
        <f>'[1]2026-2030'!L31</f>
        <v>93600</v>
      </c>
      <c r="R31" s="73">
        <f>'[1]2026-2030'!P31</f>
        <v>95900</v>
      </c>
      <c r="S31" s="73">
        <f>'[1]2026-2030'!R31</f>
        <v>98300</v>
      </c>
      <c r="T31" s="73">
        <f>'[1]2026-2030'!T31</f>
        <v>100800</v>
      </c>
      <c r="U31" s="86">
        <f>(ROUND($T31+(($Y31-$T31)/($Y$4-$T$4)*(U$4-$T$4)),-2))</f>
        <v>103000</v>
      </c>
      <c r="V31" s="86">
        <f t="shared" ref="V31:X32" si="38">(ROUND($T31+(($Y31-$T31)/($Y$4-$T$4)*(V$4-$T$4)),-2))</f>
        <v>105200</v>
      </c>
      <c r="W31" s="86">
        <f t="shared" si="38"/>
        <v>107500</v>
      </c>
      <c r="X31" s="86">
        <f t="shared" si="38"/>
        <v>109700</v>
      </c>
      <c r="Y31" s="86">
        <f>ROUND('[1]2031-2035'!O30*AK31,-2)</f>
        <v>111900</v>
      </c>
      <c r="Z31" s="86">
        <f t="shared" ref="Z31:AC32" si="39">(ROUND($Y31+(($AD31-$Y31)/($AD$4-$Y$4)*(Z$4-$Y$4)),-2))</f>
        <v>114100</v>
      </c>
      <c r="AA31" s="86">
        <f t="shared" si="39"/>
        <v>116200</v>
      </c>
      <c r="AB31" s="86">
        <f t="shared" si="39"/>
        <v>118400</v>
      </c>
      <c r="AC31" s="86">
        <f t="shared" si="39"/>
        <v>120500</v>
      </c>
      <c r="AD31" s="87">
        <f>ROUND('[1]2036-2040'!O30*AL31,-2)</f>
        <v>122700</v>
      </c>
      <c r="AE31" s="87">
        <f>(ROUND($AD31+(($AI31-$AD31)/($AI$4-$AD$4)*(AE$4-$AD$4)),-2))</f>
        <v>124700</v>
      </c>
      <c r="AF31" s="87">
        <f t="shared" ref="AF31:AH32" si="40">(ROUND($AD31+(($AI31-$AD31)/($AI$4-$AD$4)*(AF$4-$AD$4)),-2))</f>
        <v>126600</v>
      </c>
      <c r="AG31" s="87">
        <f t="shared" si="40"/>
        <v>128600</v>
      </c>
      <c r="AH31" s="87">
        <f t="shared" si="40"/>
        <v>130500</v>
      </c>
      <c r="AI31" s="86">
        <f>ROUND('[1]2041-2045'!O30*AM31,-2)</f>
        <v>132500</v>
      </c>
      <c r="AK31" s="65">
        <v>1</v>
      </c>
      <c r="AL31" s="65">
        <v>1</v>
      </c>
      <c r="AM31" s="65">
        <v>1</v>
      </c>
      <c r="AN31" s="93">
        <f t="shared" si="36"/>
        <v>-8200</v>
      </c>
      <c r="AO31" s="94">
        <f t="shared" si="37"/>
        <v>7.1615720524017462E-2</v>
      </c>
      <c r="AP31" s="82">
        <f>N31*((1+AS31/100)^15)</f>
        <v>100741.53696521612</v>
      </c>
      <c r="AQ31" s="77">
        <v>83500</v>
      </c>
      <c r="AR31" s="77">
        <v>114500</v>
      </c>
      <c r="AS31" s="63">
        <f t="shared" si="9"/>
        <v>1.0212716291640764</v>
      </c>
      <c r="AT31" s="57">
        <f>'[1]Unadj. Summary'!AD28</f>
        <v>122700</v>
      </c>
      <c r="BG31" s="89"/>
      <c r="BH31" s="89"/>
    </row>
    <row r="32" spans="1:60" ht="15.75" thickBot="1" x14ac:dyDescent="0.25">
      <c r="A32" s="68" t="s">
        <v>40</v>
      </c>
      <c r="B32" s="96"/>
      <c r="C32" s="97"/>
      <c r="D32" s="98"/>
      <c r="E32" s="99"/>
      <c r="F32" s="73">
        <f>'[1]2016-2020'!G32</f>
        <v>6200</v>
      </c>
      <c r="G32" s="73">
        <f>'[1]2016-2020'!J32</f>
        <v>6500</v>
      </c>
      <c r="H32" s="73">
        <f>'[1]2016-2020'!O32</f>
        <v>7100</v>
      </c>
      <c r="I32" s="73">
        <f>'[1]2016-2020'!T32</f>
        <v>8200</v>
      </c>
      <c r="J32" s="73">
        <f>'[1]2016-2020'!Y32</f>
        <v>9400</v>
      </c>
      <c r="K32" s="73">
        <f>'[1]2021-2025'!H32</f>
        <v>10400</v>
      </c>
      <c r="L32" s="73">
        <f>'[1]2021-2025'!M32</f>
        <v>11100</v>
      </c>
      <c r="M32" s="73">
        <f>'[1]2021-2025'!R32</f>
        <v>11800</v>
      </c>
      <c r="N32" s="73">
        <f>'[1]2021-2025'!W32</f>
        <v>12400</v>
      </c>
      <c r="O32" s="73">
        <f>'[1]2021-2025'!AB32</f>
        <v>13100</v>
      </c>
      <c r="P32" s="73">
        <f>'[1]2026-2030'!G32</f>
        <v>13400</v>
      </c>
      <c r="Q32" s="73">
        <f>'[1]2026-2030'!L32</f>
        <v>13700</v>
      </c>
      <c r="R32" s="73">
        <f>'[1]2026-2030'!P32</f>
        <v>15000</v>
      </c>
      <c r="S32" s="73">
        <f>'[1]2026-2030'!R32</f>
        <v>16400</v>
      </c>
      <c r="T32" s="73">
        <f>'[1]2026-2030'!T32</f>
        <v>18000</v>
      </c>
      <c r="U32" s="86">
        <f>(ROUND($T32+(($Y32-$T32)/($Y$4-$T$4)*(U$4-$T$4)),-2))</f>
        <v>18400</v>
      </c>
      <c r="V32" s="86">
        <f t="shared" si="38"/>
        <v>18800</v>
      </c>
      <c r="W32" s="86">
        <f t="shared" si="38"/>
        <v>19200</v>
      </c>
      <c r="X32" s="86">
        <f t="shared" si="38"/>
        <v>19600</v>
      </c>
      <c r="Y32" s="86">
        <f>ROUND('[1]2031-2035'!O31*AK32,-2)</f>
        <v>20000</v>
      </c>
      <c r="Z32" s="86">
        <f t="shared" si="39"/>
        <v>20400</v>
      </c>
      <c r="AA32" s="86">
        <f t="shared" si="39"/>
        <v>20800</v>
      </c>
      <c r="AB32" s="86">
        <f t="shared" si="39"/>
        <v>21200</v>
      </c>
      <c r="AC32" s="86">
        <f t="shared" si="39"/>
        <v>21600</v>
      </c>
      <c r="AD32" s="87">
        <f>ROUND('[1]2036-2040'!O31*AL32,-2)</f>
        <v>22000</v>
      </c>
      <c r="AE32" s="87">
        <f>(ROUND($AD32+(($AI32-$AD32)/($AI$4-$AD$4)*(AE$4-$AD$4)),-2))</f>
        <v>22200</v>
      </c>
      <c r="AF32" s="87">
        <f t="shared" si="40"/>
        <v>22300</v>
      </c>
      <c r="AG32" s="87">
        <f t="shared" si="40"/>
        <v>22500</v>
      </c>
      <c r="AH32" s="87">
        <f t="shared" si="40"/>
        <v>22600</v>
      </c>
      <c r="AI32" s="86">
        <f>ROUND('[1]2041-2045'!O31*AM32,-2)</f>
        <v>22800</v>
      </c>
      <c r="AK32" s="65">
        <v>1</v>
      </c>
      <c r="AL32" s="65">
        <v>1</v>
      </c>
      <c r="AM32" s="65">
        <v>1</v>
      </c>
      <c r="AN32" s="74">
        <f t="shared" si="36"/>
        <v>-11300</v>
      </c>
      <c r="AO32" s="75">
        <f t="shared" si="37"/>
        <v>1.0560747663551402</v>
      </c>
      <c r="AP32" s="82">
        <f>N32*((1+AS32/100)^15)</f>
        <v>14419.243877840012</v>
      </c>
      <c r="AQ32" s="77">
        <v>9100</v>
      </c>
      <c r="AR32" s="78">
        <v>10700</v>
      </c>
      <c r="AS32" s="63">
        <f t="shared" si="9"/>
        <v>1.0108564635149844</v>
      </c>
      <c r="AT32" s="57">
        <f>'[1]Unadj. Summary'!AD29</f>
        <v>22000</v>
      </c>
      <c r="BG32" s="89"/>
      <c r="BH32" s="89"/>
    </row>
    <row r="33" spans="1:60" ht="16.5" customHeight="1" thickTop="1" x14ac:dyDescent="0.2">
      <c r="A33" s="68"/>
      <c r="B33" s="103"/>
      <c r="C33" s="84"/>
      <c r="D33" s="85"/>
      <c r="E33" s="104"/>
      <c r="F33" s="73">
        <f>'[1]2016-2020'!G33</f>
        <v>14800</v>
      </c>
      <c r="G33" s="73">
        <f>'[1]2016-2020'!J33</f>
        <v>15400</v>
      </c>
      <c r="H33" s="73">
        <f>'[1]2016-2020'!O33</f>
        <v>17400</v>
      </c>
      <c r="I33" s="73">
        <f>'[1]2016-2020'!T33</f>
        <v>17900</v>
      </c>
      <c r="J33" s="73">
        <f>'[1]2016-2020'!Y33</f>
        <v>18400</v>
      </c>
      <c r="K33" s="73">
        <f>'[1]2021-2025'!H33</f>
        <v>18900</v>
      </c>
      <c r="L33" s="73">
        <f>'[1]2021-2025'!M33</f>
        <v>19400</v>
      </c>
      <c r="M33" s="73">
        <f>'[1]2021-2025'!R33</f>
        <v>19900</v>
      </c>
      <c r="N33" s="73">
        <f>'[1]2021-2025'!W33</f>
        <v>20500</v>
      </c>
      <c r="O33" s="73">
        <f>'[1]2021-2025'!AB33</f>
        <v>21100</v>
      </c>
      <c r="P33" s="73">
        <f>'[1]2026-2030'!G33</f>
        <v>21700</v>
      </c>
      <c r="Q33" s="73">
        <f>'[1]2026-2030'!L33</f>
        <v>22500</v>
      </c>
      <c r="R33" s="73">
        <f>'[1]2026-2030'!P33</f>
        <v>22600</v>
      </c>
      <c r="S33" s="73">
        <f>'[1]2026-2030'!R33</f>
        <v>22700</v>
      </c>
      <c r="T33" s="73">
        <f>'[1]2026-2030'!T33</f>
        <v>22800</v>
      </c>
      <c r="U33" s="49">
        <f t="shared" ref="U33:AP33" si="41">U34-U31+U32</f>
        <v>23300</v>
      </c>
      <c r="V33" s="49">
        <f t="shared" si="41"/>
        <v>23800</v>
      </c>
      <c r="W33" s="49">
        <f t="shared" si="41"/>
        <v>24300</v>
      </c>
      <c r="X33" s="49">
        <f t="shared" si="41"/>
        <v>24800</v>
      </c>
      <c r="Y33" s="49">
        <f t="shared" si="41"/>
        <v>25300</v>
      </c>
      <c r="Z33" s="49">
        <f t="shared" si="41"/>
        <v>25800</v>
      </c>
      <c r="AA33" s="49">
        <f t="shared" si="41"/>
        <v>26300</v>
      </c>
      <c r="AB33" s="49">
        <f t="shared" si="41"/>
        <v>26800</v>
      </c>
      <c r="AC33" s="49">
        <f t="shared" si="41"/>
        <v>27300</v>
      </c>
      <c r="AD33" s="49">
        <f>AD34-AD31+AD32</f>
        <v>27800</v>
      </c>
      <c r="AE33" s="49">
        <f t="shared" ref="AE33:AH33" si="42">AE34-AE31+AE32</f>
        <v>28000</v>
      </c>
      <c r="AF33" s="49">
        <f t="shared" si="42"/>
        <v>28200</v>
      </c>
      <c r="AG33" s="49">
        <f t="shared" si="42"/>
        <v>28300</v>
      </c>
      <c r="AH33" s="49">
        <f t="shared" si="42"/>
        <v>28500</v>
      </c>
      <c r="AI33" s="49">
        <f>AI34-AI31+AI32</f>
        <v>28700</v>
      </c>
      <c r="AK33" s="65"/>
      <c r="AL33" s="65"/>
      <c r="AM33" s="65"/>
      <c r="AN33" s="74">
        <f t="shared" si="36"/>
        <v>-2800</v>
      </c>
      <c r="AO33" s="75">
        <f t="shared" si="37"/>
        <v>0.112</v>
      </c>
      <c r="AP33" s="128">
        <f t="shared" si="41"/>
        <v>23811.336209751782</v>
      </c>
      <c r="AQ33" s="77">
        <v>23100</v>
      </c>
      <c r="AR33" s="78">
        <v>25000</v>
      </c>
      <c r="AS33" s="63">
        <f t="shared" si="9"/>
        <v>1.0052834556393828</v>
      </c>
      <c r="AT33" s="57">
        <f>'[1]Unadj. Summary'!AD30</f>
        <v>27800</v>
      </c>
      <c r="BG33" s="89"/>
      <c r="BH33" s="89"/>
    </row>
    <row r="34" spans="1:60" ht="15.75" x14ac:dyDescent="0.25">
      <c r="A34" s="68"/>
      <c r="B34" s="91"/>
      <c r="C34" s="92"/>
      <c r="D34" s="83"/>
      <c r="E34" s="83"/>
      <c r="F34" s="73">
        <f>'[1]2016-2020'!G34</f>
        <v>71500</v>
      </c>
      <c r="G34" s="73">
        <f>'[1]2016-2020'!J34</f>
        <v>74600</v>
      </c>
      <c r="H34" s="73">
        <f>'[1]2016-2020'!O34</f>
        <v>80900</v>
      </c>
      <c r="I34" s="73">
        <f>'[1]2016-2020'!T34</f>
        <v>83300</v>
      </c>
      <c r="J34" s="73">
        <f>'[1]2016-2020'!Y34</f>
        <v>85800</v>
      </c>
      <c r="K34" s="73">
        <f>'[1]2021-2025'!H34</f>
        <v>87600</v>
      </c>
      <c r="L34" s="73">
        <f>'[1]2021-2025'!M34</f>
        <v>89800</v>
      </c>
      <c r="M34" s="73">
        <f>'[1]2021-2025'!R34</f>
        <v>92100</v>
      </c>
      <c r="N34" s="73">
        <f>'[1]2021-2025'!W34</f>
        <v>94600</v>
      </c>
      <c r="O34" s="73">
        <f>'[1]2021-2025'!AB34</f>
        <v>97100</v>
      </c>
      <c r="P34" s="73">
        <f>'[1]2026-2030'!G34</f>
        <v>99600</v>
      </c>
      <c r="Q34" s="73">
        <f>'[1]2026-2030'!L34</f>
        <v>102400</v>
      </c>
      <c r="R34" s="73">
        <f>'[1]2026-2030'!P34</f>
        <v>103500</v>
      </c>
      <c r="S34" s="73">
        <f>'[1]2026-2030'!R34</f>
        <v>104600</v>
      </c>
      <c r="T34" s="73">
        <f>'[1]2026-2030'!T34</f>
        <v>105600</v>
      </c>
      <c r="U34" s="86">
        <f>(ROUND($T34+(($Y34-$T34)/($Y$4-$T$4)*(U$4-$T$4)),-2))</f>
        <v>107900</v>
      </c>
      <c r="V34" s="86">
        <f t="shared" ref="V34:X35" si="43">(ROUND($T34+(($Y34-$T34)/($Y$4-$T$4)*(V$4-$T$4)),-2))</f>
        <v>110200</v>
      </c>
      <c r="W34" s="86">
        <f t="shared" si="43"/>
        <v>112600</v>
      </c>
      <c r="X34" s="86">
        <f t="shared" si="43"/>
        <v>114900</v>
      </c>
      <c r="Y34" s="86">
        <f>ROUND('[1]2031-2035'!O33*AK34,-2)</f>
        <v>117200</v>
      </c>
      <c r="Z34" s="86">
        <f t="shared" ref="Z34:AC35" si="44">(ROUND($Y34+(($AD34-$Y34)/($AD$4-$Y$4)*(Z$4-$Y$4)),-2))</f>
        <v>119500</v>
      </c>
      <c r="AA34" s="86">
        <f t="shared" si="44"/>
        <v>121700</v>
      </c>
      <c r="AB34" s="86">
        <f t="shared" si="44"/>
        <v>124000</v>
      </c>
      <c r="AC34" s="86">
        <f t="shared" si="44"/>
        <v>126200</v>
      </c>
      <c r="AD34" s="87">
        <f>ROUND('[1]2036-2040'!O33*AL34,-2)</f>
        <v>128500</v>
      </c>
      <c r="AE34" s="87">
        <f>(ROUND($AD34+(($AI34-$AD34)/($AI$4-$AD$4)*(AE$4-$AD$4)),-2))</f>
        <v>130500</v>
      </c>
      <c r="AF34" s="87">
        <f t="shared" ref="AF34:AH35" si="45">(ROUND($AD34+(($AI34-$AD34)/($AI$4-$AD$4)*(AF$4-$AD$4)),-2))</f>
        <v>132500</v>
      </c>
      <c r="AG34" s="87">
        <f t="shared" si="45"/>
        <v>134400</v>
      </c>
      <c r="AH34" s="87">
        <f t="shared" si="45"/>
        <v>136400</v>
      </c>
      <c r="AI34" s="86">
        <f>ROUND('[1]2041-2045'!O33*AM34,-2)</f>
        <v>138400</v>
      </c>
      <c r="AK34" s="65">
        <v>1</v>
      </c>
      <c r="AL34" s="65">
        <v>1</v>
      </c>
      <c r="AM34" s="65">
        <v>1</v>
      </c>
      <c r="AN34" s="93">
        <f t="shared" si="36"/>
        <v>300</v>
      </c>
      <c r="AO34" s="94">
        <f t="shared" si="37"/>
        <v>-2.329192546583851E-3</v>
      </c>
      <c r="AP34" s="82">
        <f>N34*((1+AS34/100)^15)</f>
        <v>110133.62929712789</v>
      </c>
      <c r="AQ34" s="77">
        <v>97500</v>
      </c>
      <c r="AR34" s="78">
        <v>128800</v>
      </c>
      <c r="AS34" s="63">
        <f t="shared" si="9"/>
        <v>1.0187338802474519</v>
      </c>
      <c r="AT34" s="57">
        <f>'[1]Unadj. Summary'!AD31</f>
        <v>128500</v>
      </c>
      <c r="BG34" s="89"/>
      <c r="BH34" s="95"/>
    </row>
    <row r="35" spans="1:60" ht="15.75" thickBot="1" x14ac:dyDescent="0.25">
      <c r="A35" s="68" t="s">
        <v>41</v>
      </c>
      <c r="B35" s="96"/>
      <c r="C35" s="97"/>
      <c r="D35" s="98"/>
      <c r="E35" s="99"/>
      <c r="F35" s="73">
        <f>'[1]2016-2020'!G35</f>
        <v>8800</v>
      </c>
      <c r="G35" s="73">
        <f>'[1]2016-2020'!J35</f>
        <v>9200</v>
      </c>
      <c r="H35" s="73">
        <f>'[1]2016-2020'!O35</f>
        <v>10200</v>
      </c>
      <c r="I35" s="73">
        <f>'[1]2016-2020'!T35</f>
        <v>10600</v>
      </c>
      <c r="J35" s="73">
        <f>'[1]2016-2020'!Y35</f>
        <v>11100</v>
      </c>
      <c r="K35" s="73">
        <f>'[1]2021-2025'!H35</f>
        <v>11400</v>
      </c>
      <c r="L35" s="73">
        <f>'[1]2021-2025'!M35</f>
        <v>11700</v>
      </c>
      <c r="M35" s="73">
        <f>'[1]2021-2025'!R35</f>
        <v>12100</v>
      </c>
      <c r="N35" s="73">
        <f>'[1]2021-2025'!W35</f>
        <v>12600</v>
      </c>
      <c r="O35" s="73">
        <f>'[1]2021-2025'!AB35</f>
        <v>13000</v>
      </c>
      <c r="P35" s="73">
        <f>'[1]2026-2030'!G35</f>
        <v>13300</v>
      </c>
      <c r="Q35" s="73">
        <f>'[1]2026-2030'!L35</f>
        <v>13600</v>
      </c>
      <c r="R35" s="73">
        <f>'[1]2026-2030'!P35</f>
        <v>13900</v>
      </c>
      <c r="S35" s="73">
        <f>'[1]2026-2030'!R35</f>
        <v>14200</v>
      </c>
      <c r="T35" s="73">
        <f>'[1]2026-2030'!T35</f>
        <v>14600</v>
      </c>
      <c r="U35" s="86">
        <f>(ROUND($T35+(($Y35-$T35)/($Y$4-$T$4)*(U$4-$T$4)),-2))</f>
        <v>14900</v>
      </c>
      <c r="V35" s="86">
        <f t="shared" si="43"/>
        <v>15200</v>
      </c>
      <c r="W35" s="86">
        <f t="shared" si="43"/>
        <v>15500</v>
      </c>
      <c r="X35" s="86">
        <f t="shared" si="43"/>
        <v>15800</v>
      </c>
      <c r="Y35" s="86">
        <f>ROUND('[1]2031-2035'!O34*AK35,-2)</f>
        <v>16100</v>
      </c>
      <c r="Z35" s="86">
        <f t="shared" si="44"/>
        <v>16400</v>
      </c>
      <c r="AA35" s="86">
        <f t="shared" si="44"/>
        <v>16700</v>
      </c>
      <c r="AB35" s="86">
        <f t="shared" si="44"/>
        <v>17000</v>
      </c>
      <c r="AC35" s="86">
        <f t="shared" si="44"/>
        <v>17300</v>
      </c>
      <c r="AD35" s="87">
        <f>ROUND('[1]2036-2040'!O34*AL35,-2)</f>
        <v>17600</v>
      </c>
      <c r="AE35" s="87">
        <f>(ROUND($AD35+(($AI35-$AD35)/($AI$4-$AD$4)*(AE$4-$AD$4)),-2))</f>
        <v>17900</v>
      </c>
      <c r="AF35" s="87">
        <f t="shared" si="45"/>
        <v>18100</v>
      </c>
      <c r="AG35" s="87">
        <f t="shared" si="45"/>
        <v>18400</v>
      </c>
      <c r="AH35" s="87">
        <f t="shared" si="45"/>
        <v>18600</v>
      </c>
      <c r="AI35" s="86">
        <f>ROUND('[1]2041-2045'!O34*AM35,-2)</f>
        <v>18900</v>
      </c>
      <c r="AK35" s="65">
        <v>1</v>
      </c>
      <c r="AL35" s="65">
        <v>1</v>
      </c>
      <c r="AM35" s="65">
        <v>1</v>
      </c>
      <c r="AN35" s="74">
        <f t="shared" si="36"/>
        <v>-4200</v>
      </c>
      <c r="AO35" s="75">
        <f t="shared" si="37"/>
        <v>0.31343283582089554</v>
      </c>
      <c r="AP35" s="82">
        <f>N35*((1+AS35/100)^15)</f>
        <v>14658.351583366364</v>
      </c>
      <c r="AQ35" s="77">
        <v>10900</v>
      </c>
      <c r="AR35" s="77">
        <v>13400</v>
      </c>
      <c r="AS35" s="63">
        <f t="shared" si="9"/>
        <v>1.0138613172811757</v>
      </c>
      <c r="AT35" s="57">
        <f>'[1]Unadj. Summary'!AD32</f>
        <v>17600</v>
      </c>
      <c r="BG35" s="89"/>
      <c r="BH35" s="89"/>
    </row>
    <row r="36" spans="1:60" ht="15.75" thickTop="1" x14ac:dyDescent="0.2">
      <c r="A36" s="68"/>
      <c r="B36" s="103"/>
      <c r="C36" s="84"/>
      <c r="D36" s="85"/>
      <c r="E36" s="104"/>
      <c r="F36" s="73">
        <f>'[1]2016-2020'!G36</f>
        <v>7300</v>
      </c>
      <c r="G36" s="73">
        <f>'[1]2016-2020'!J36</f>
        <v>7600</v>
      </c>
      <c r="H36" s="73">
        <f>'[1]2016-2020'!O36</f>
        <v>8600</v>
      </c>
      <c r="I36" s="73">
        <f>'[1]2016-2020'!T36</f>
        <v>9600</v>
      </c>
      <c r="J36" s="73">
        <f>'[1]2016-2020'!Y36</f>
        <v>10700</v>
      </c>
      <c r="K36" s="73">
        <f>'[1]2021-2025'!H36</f>
        <v>10800</v>
      </c>
      <c r="L36" s="73">
        <f>'[1]2021-2025'!M36</f>
        <v>10900</v>
      </c>
      <c r="M36" s="73">
        <f>'[1]2021-2025'!R36</f>
        <v>11000</v>
      </c>
      <c r="N36" s="73">
        <f>'[1]2021-2025'!W36</f>
        <v>11100</v>
      </c>
      <c r="O36" s="73">
        <f>'[1]2021-2025'!AB36</f>
        <v>11600</v>
      </c>
      <c r="P36" s="73">
        <f>'[1]2026-2030'!G36</f>
        <v>12000</v>
      </c>
      <c r="Q36" s="73">
        <f>'[1]2026-2030'!L36</f>
        <v>12300</v>
      </c>
      <c r="R36" s="73">
        <f>'[1]2026-2030'!P36</f>
        <v>12600</v>
      </c>
      <c r="S36" s="73">
        <f>'[1]2026-2030'!R36</f>
        <v>14000</v>
      </c>
      <c r="T36" s="73">
        <f>'[1]2026-2030'!T36</f>
        <v>14700</v>
      </c>
      <c r="U36" s="49">
        <f t="shared" ref="U36:AP36" si="46">U37-U34+U35</f>
        <v>15000</v>
      </c>
      <c r="V36" s="49">
        <f t="shared" si="46"/>
        <v>15300</v>
      </c>
      <c r="W36" s="49">
        <f t="shared" si="46"/>
        <v>15600</v>
      </c>
      <c r="X36" s="49">
        <f t="shared" si="46"/>
        <v>15900</v>
      </c>
      <c r="Y36" s="49">
        <f t="shared" si="46"/>
        <v>16200</v>
      </c>
      <c r="Z36" s="49">
        <f t="shared" si="46"/>
        <v>16500</v>
      </c>
      <c r="AA36" s="49">
        <f t="shared" si="46"/>
        <v>16800</v>
      </c>
      <c r="AB36" s="49">
        <f t="shared" si="46"/>
        <v>17100</v>
      </c>
      <c r="AC36" s="49">
        <f t="shared" si="46"/>
        <v>17400</v>
      </c>
      <c r="AD36" s="49">
        <f>AD37-AD34+AD35</f>
        <v>17700</v>
      </c>
      <c r="AE36" s="49">
        <f t="shared" ref="AE36:AH36" si="47">AE37-AE34+AE35</f>
        <v>17900</v>
      </c>
      <c r="AF36" s="49">
        <f t="shared" si="47"/>
        <v>18100</v>
      </c>
      <c r="AG36" s="49">
        <f t="shared" si="47"/>
        <v>18400</v>
      </c>
      <c r="AH36" s="49">
        <f t="shared" si="47"/>
        <v>18600</v>
      </c>
      <c r="AI36" s="49">
        <f>AI37-AI34+AI35</f>
        <v>18800</v>
      </c>
      <c r="AK36" s="65"/>
      <c r="AL36" s="65"/>
      <c r="AM36" s="65"/>
      <c r="AN36" s="74">
        <f t="shared" si="36"/>
        <v>-4700</v>
      </c>
      <c r="AO36" s="75">
        <f t="shared" si="37"/>
        <v>0.36153846153846153</v>
      </c>
      <c r="AP36" s="106">
        <f t="shared" si="46"/>
        <v>12908.647255255559</v>
      </c>
      <c r="AQ36" s="77">
        <v>10900</v>
      </c>
      <c r="AR36" s="77">
        <v>13000</v>
      </c>
      <c r="AS36" s="63">
        <f t="shared" si="9"/>
        <v>1.0118150236613401</v>
      </c>
      <c r="AT36" s="57">
        <f>'[1]Unadj. Summary'!AD33</f>
        <v>17700</v>
      </c>
      <c r="BG36" s="89"/>
      <c r="BH36" s="89"/>
    </row>
    <row r="37" spans="1:60" ht="16.5" customHeight="1" x14ac:dyDescent="0.25">
      <c r="A37" s="68"/>
      <c r="B37" s="91"/>
      <c r="C37" s="92"/>
      <c r="D37" s="83"/>
      <c r="E37" s="83"/>
      <c r="F37" s="73">
        <f>'[1]2016-2020'!G37</f>
        <v>70000</v>
      </c>
      <c r="G37" s="73">
        <f>'[1]2016-2020'!J37</f>
        <v>73000</v>
      </c>
      <c r="H37" s="73">
        <f>'[1]2016-2020'!O37</f>
        <v>79300</v>
      </c>
      <c r="I37" s="73">
        <f>'[1]2016-2020'!T37</f>
        <v>82300</v>
      </c>
      <c r="J37" s="73">
        <f>'[1]2016-2020'!Y37</f>
        <v>85400</v>
      </c>
      <c r="K37" s="73">
        <f>'[1]2021-2025'!H37</f>
        <v>87000</v>
      </c>
      <c r="L37" s="73">
        <f>'[1]2021-2025'!M37</f>
        <v>89000</v>
      </c>
      <c r="M37" s="73">
        <f>'[1]2021-2025'!R37</f>
        <v>91000</v>
      </c>
      <c r="N37" s="73">
        <f>'[1]2021-2025'!W37</f>
        <v>93100</v>
      </c>
      <c r="O37" s="73">
        <f>'[1]2021-2025'!AB37</f>
        <v>95700</v>
      </c>
      <c r="P37" s="73">
        <f>'[1]2026-2030'!G37</f>
        <v>98300</v>
      </c>
      <c r="Q37" s="73">
        <f>'[1]2026-2030'!L37</f>
        <v>101100</v>
      </c>
      <c r="R37" s="73">
        <f>'[1]2026-2030'!P37</f>
        <v>102200</v>
      </c>
      <c r="S37" s="73">
        <f>'[1]2026-2030'!R37</f>
        <v>104400</v>
      </c>
      <c r="T37" s="73">
        <f>'[1]2026-2030'!T37</f>
        <v>105700</v>
      </c>
      <c r="U37" s="86">
        <f>(ROUND($T37+(($Y37-$T37)/($Y$4-$T$4)*(U$4-$T$4)),-2))</f>
        <v>108000</v>
      </c>
      <c r="V37" s="86">
        <f t="shared" ref="V37:X38" si="48">(ROUND($T37+(($Y37-$T37)/($Y$4-$T$4)*(V$4-$T$4)),-2))</f>
        <v>110300</v>
      </c>
      <c r="W37" s="86">
        <f t="shared" si="48"/>
        <v>112700</v>
      </c>
      <c r="X37" s="86">
        <f t="shared" si="48"/>
        <v>115000</v>
      </c>
      <c r="Y37" s="86">
        <f>ROUND('[1]2031-2035'!O36*AK37,-2)</f>
        <v>117300</v>
      </c>
      <c r="Z37" s="86">
        <f t="shared" ref="Z37:AC38" si="49">(ROUND($Y37+(($AD37-$Y37)/($AD$4-$Y$4)*(Z$4-$Y$4)),-2))</f>
        <v>119600</v>
      </c>
      <c r="AA37" s="86">
        <f t="shared" si="49"/>
        <v>121800</v>
      </c>
      <c r="AB37" s="86">
        <f t="shared" si="49"/>
        <v>124100</v>
      </c>
      <c r="AC37" s="86">
        <f t="shared" si="49"/>
        <v>126300</v>
      </c>
      <c r="AD37" s="87">
        <f>ROUND('[1]2036-2040'!O36*AL37,-2)</f>
        <v>128600</v>
      </c>
      <c r="AE37" s="87">
        <f>(ROUND($AD37+(($AI37-$AD37)/($AI$4-$AD$4)*(AE$4-$AD$4)),-2))</f>
        <v>130500</v>
      </c>
      <c r="AF37" s="87">
        <f t="shared" ref="AF37:AH38" si="50">(ROUND($AD37+(($AI37-$AD37)/($AI$4-$AD$4)*(AF$4-$AD$4)),-2))</f>
        <v>132500</v>
      </c>
      <c r="AG37" s="87">
        <f t="shared" si="50"/>
        <v>134400</v>
      </c>
      <c r="AH37" s="87">
        <f t="shared" si="50"/>
        <v>136400</v>
      </c>
      <c r="AI37" s="86">
        <f>ROUND('[1]2041-2045'!O36*AM37,-2)</f>
        <v>138300</v>
      </c>
      <c r="AK37" s="65">
        <v>1</v>
      </c>
      <c r="AL37" s="65">
        <v>1</v>
      </c>
      <c r="AM37" s="65">
        <v>1</v>
      </c>
      <c r="AN37" s="93">
        <f t="shared" si="36"/>
        <v>-200</v>
      </c>
      <c r="AO37" s="94">
        <f t="shared" si="37"/>
        <v>1.557632398753894E-3</v>
      </c>
      <c r="AP37" s="82">
        <f>N37*((1+AS37/100)^15)</f>
        <v>108383.92496901708</v>
      </c>
      <c r="AQ37" s="77">
        <v>97500</v>
      </c>
      <c r="AR37" s="77">
        <v>128400</v>
      </c>
      <c r="AS37" s="63">
        <f t="shared" si="9"/>
        <v>1.0185226559684051</v>
      </c>
      <c r="AT37" s="57">
        <f>'[1]Unadj. Summary'!AD34</f>
        <v>128600</v>
      </c>
      <c r="BG37" s="95"/>
      <c r="BH37" s="95"/>
    </row>
    <row r="38" spans="1:60" ht="15.75" thickBot="1" x14ac:dyDescent="0.25">
      <c r="A38" s="68" t="s">
        <v>42</v>
      </c>
      <c r="B38" s="96"/>
      <c r="C38" s="97"/>
      <c r="D38" s="98"/>
      <c r="E38" s="99"/>
      <c r="F38" s="73">
        <f>'[1]2016-2020'!G38</f>
        <v>3000</v>
      </c>
      <c r="G38" s="73">
        <f>'[1]2016-2020'!J38</f>
        <v>3100</v>
      </c>
      <c r="H38" s="73">
        <f>'[1]2016-2020'!O38</f>
        <v>3500</v>
      </c>
      <c r="I38" s="73">
        <f>'[1]2016-2020'!T38</f>
        <v>3700</v>
      </c>
      <c r="J38" s="73">
        <f>'[1]2016-2020'!Y38</f>
        <v>3900</v>
      </c>
      <c r="K38" s="73">
        <f>'[1]2021-2025'!H38</f>
        <v>4000</v>
      </c>
      <c r="L38" s="73">
        <f>'[1]2021-2025'!M38</f>
        <v>4100</v>
      </c>
      <c r="M38" s="73">
        <f>'[1]2021-2025'!R38</f>
        <v>4200</v>
      </c>
      <c r="N38" s="73">
        <f>'[1]2021-2025'!W38</f>
        <v>4300</v>
      </c>
      <c r="O38" s="73">
        <f>'[1]2021-2025'!AB38</f>
        <v>4400</v>
      </c>
      <c r="P38" s="73">
        <f>'[1]2026-2030'!G38</f>
        <v>4500</v>
      </c>
      <c r="Q38" s="73">
        <f>'[1]2026-2030'!L38</f>
        <v>4600</v>
      </c>
      <c r="R38" s="73">
        <f>'[1]2026-2030'!P38</f>
        <v>4700</v>
      </c>
      <c r="S38" s="73">
        <f>'[1]2026-2030'!R38</f>
        <v>4800</v>
      </c>
      <c r="T38" s="73">
        <f>'[1]2026-2030'!T38</f>
        <v>4900</v>
      </c>
      <c r="U38" s="86">
        <f>(ROUND($T38+(($Y38-$T38)/($Y$4-$T$4)*(U$4-$T$4)),-2))</f>
        <v>5000</v>
      </c>
      <c r="V38" s="86">
        <f t="shared" si="48"/>
        <v>5100</v>
      </c>
      <c r="W38" s="86">
        <f t="shared" si="48"/>
        <v>5200</v>
      </c>
      <c r="X38" s="86">
        <f t="shared" si="48"/>
        <v>5300</v>
      </c>
      <c r="Y38" s="86">
        <f>ROUND('[1]2031-2035'!O37*AK38,-2)</f>
        <v>5400</v>
      </c>
      <c r="Z38" s="86">
        <f t="shared" si="49"/>
        <v>5500</v>
      </c>
      <c r="AA38" s="86">
        <f t="shared" si="49"/>
        <v>5600</v>
      </c>
      <c r="AB38" s="86">
        <f t="shared" si="49"/>
        <v>5700</v>
      </c>
      <c r="AC38" s="86">
        <f t="shared" si="49"/>
        <v>5800</v>
      </c>
      <c r="AD38" s="87">
        <f>ROUND('[1]2036-2040'!O37*AL38,-2)</f>
        <v>5900</v>
      </c>
      <c r="AE38" s="87">
        <f>(ROUND($AD38+(($AI38-$AD38)/($AI$4-$AD$4)*(AE$4-$AD$4)),-2))</f>
        <v>6000</v>
      </c>
      <c r="AF38" s="87">
        <f t="shared" si="50"/>
        <v>6100</v>
      </c>
      <c r="AG38" s="87">
        <f t="shared" si="50"/>
        <v>6200</v>
      </c>
      <c r="AH38" s="87">
        <f t="shared" si="50"/>
        <v>6300</v>
      </c>
      <c r="AI38" s="86">
        <f>ROUND('[1]2041-2045'!O37*AM38,-2)</f>
        <v>6400</v>
      </c>
      <c r="AK38" s="65">
        <v>1</v>
      </c>
      <c r="AL38" s="65">
        <v>1</v>
      </c>
      <c r="AM38" s="65">
        <v>1</v>
      </c>
      <c r="AN38" s="74">
        <f t="shared" si="36"/>
        <v>-100</v>
      </c>
      <c r="AO38" s="75">
        <f t="shared" si="37"/>
        <v>1.7241379310344827E-2</v>
      </c>
      <c r="AP38" s="82">
        <f>N38*((1+AS38/100)^15)</f>
        <v>5007.1267055505496</v>
      </c>
      <c r="AQ38" s="77">
        <v>4300</v>
      </c>
      <c r="AR38" s="77">
        <v>5800</v>
      </c>
      <c r="AS38" s="63">
        <f t="shared" si="9"/>
        <v>1.0201498480138853</v>
      </c>
      <c r="AT38" s="57">
        <f>'[1]Unadj. Summary'!AD35</f>
        <v>5900</v>
      </c>
      <c r="BG38" s="89"/>
      <c r="BH38" s="89"/>
    </row>
    <row r="39" spans="1:60" ht="17.25" thickTop="1" thickBot="1" x14ac:dyDescent="0.3">
      <c r="B39" s="91"/>
      <c r="C39" s="92"/>
      <c r="D39" s="83"/>
      <c r="E39" s="83"/>
      <c r="F39" s="73">
        <f>'[1]2016-2020'!G39</f>
        <v>67000</v>
      </c>
      <c r="G39" s="73">
        <f>'[1]2016-2020'!J39</f>
        <v>69900</v>
      </c>
      <c r="H39" s="73">
        <f>'[1]2016-2020'!O39</f>
        <v>75800</v>
      </c>
      <c r="I39" s="73">
        <f>'[1]2016-2020'!T39</f>
        <v>78600</v>
      </c>
      <c r="J39" s="73">
        <f>'[1]2016-2020'!Y39</f>
        <v>81500</v>
      </c>
      <c r="K39" s="73">
        <f>'[1]2021-2025'!H39</f>
        <v>83000</v>
      </c>
      <c r="L39" s="73">
        <f>'[1]2021-2025'!M39</f>
        <v>84900</v>
      </c>
      <c r="M39" s="73">
        <f>'[1]2021-2025'!R39</f>
        <v>86800</v>
      </c>
      <c r="N39" s="73">
        <f>'[1]2021-2025'!W39</f>
        <v>88800</v>
      </c>
      <c r="O39" s="73">
        <f>'[1]2021-2025'!AB39</f>
        <v>91300</v>
      </c>
      <c r="P39" s="73">
        <f>'[1]2026-2030'!G39</f>
        <v>93800</v>
      </c>
      <c r="Q39" s="73">
        <f>'[1]2026-2030'!L39</f>
        <v>96500</v>
      </c>
      <c r="R39" s="73">
        <f>'[1]2026-2030'!P39</f>
        <v>97500</v>
      </c>
      <c r="S39" s="73">
        <f>'[1]2026-2030'!R39</f>
        <v>99600</v>
      </c>
      <c r="T39" s="73">
        <f>'[1]2026-2030'!T39</f>
        <v>100800</v>
      </c>
      <c r="U39" s="49">
        <f t="shared" ref="U39:AP39" si="51">U37-U38</f>
        <v>103000</v>
      </c>
      <c r="V39" s="49">
        <f t="shared" si="51"/>
        <v>105200</v>
      </c>
      <c r="W39" s="49">
        <f t="shared" si="51"/>
        <v>107500</v>
      </c>
      <c r="X39" s="49">
        <f t="shared" si="51"/>
        <v>109700</v>
      </c>
      <c r="Y39" s="49">
        <f t="shared" si="51"/>
        <v>111900</v>
      </c>
      <c r="Z39" s="49">
        <f t="shared" si="51"/>
        <v>114100</v>
      </c>
      <c r="AA39" s="49">
        <f t="shared" si="51"/>
        <v>116200</v>
      </c>
      <c r="AB39" s="49">
        <f t="shared" si="51"/>
        <v>118400</v>
      </c>
      <c r="AC39" s="49">
        <f t="shared" si="51"/>
        <v>120500</v>
      </c>
      <c r="AD39" s="49">
        <f>AD37-AD38</f>
        <v>122700</v>
      </c>
      <c r="AE39" s="49">
        <f t="shared" ref="AE39:AH39" si="52">AE37-AE38</f>
        <v>124500</v>
      </c>
      <c r="AF39" s="49">
        <f t="shared" si="52"/>
        <v>126400</v>
      </c>
      <c r="AG39" s="49">
        <f t="shared" si="52"/>
        <v>128200</v>
      </c>
      <c r="AH39" s="49">
        <f t="shared" si="52"/>
        <v>130100</v>
      </c>
      <c r="AI39" s="49">
        <f>AI37-AI38</f>
        <v>131900</v>
      </c>
      <c r="AK39" s="129"/>
      <c r="AL39" s="129"/>
      <c r="AM39" s="129"/>
      <c r="AN39" s="130">
        <f t="shared" si="36"/>
        <v>-100</v>
      </c>
      <c r="AO39" s="131">
        <f t="shared" si="37"/>
        <v>8.1566068515497557E-4</v>
      </c>
      <c r="AP39" s="132">
        <f t="shared" si="51"/>
        <v>103376.79826346654</v>
      </c>
      <c r="AQ39" s="133">
        <v>93200</v>
      </c>
      <c r="AR39" s="133">
        <v>122600</v>
      </c>
      <c r="AS39" s="134">
        <f t="shared" si="9"/>
        <v>1.018446696604417</v>
      </c>
      <c r="AT39" s="135">
        <f>'[1]Unadj. Summary'!AD36</f>
        <v>122700</v>
      </c>
    </row>
    <row r="40" spans="1:60" ht="15" customHeight="1" x14ac:dyDescent="0.2">
      <c r="B40" s="136" t="s">
        <v>43</v>
      </c>
      <c r="C40" s="136"/>
      <c r="D40" s="137"/>
      <c r="E40" s="137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60" ht="15" customHeight="1" x14ac:dyDescent="0.2">
      <c r="B41" s="136" t="s">
        <v>44</v>
      </c>
      <c r="C41" s="136"/>
      <c r="D41" s="137"/>
      <c r="E41" s="137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N41" s="89"/>
      <c r="AO41" s="89">
        <f>AVERAGE(AO9:AO39)</f>
        <v>0.11625921997370976</v>
      </c>
    </row>
    <row r="42" spans="1:60" ht="15.75" x14ac:dyDescent="0.25">
      <c r="A42" s="139"/>
      <c r="B42" s="140"/>
      <c r="C42" s="140"/>
      <c r="D42" s="140"/>
      <c r="E42" s="140"/>
      <c r="F42" s="141">
        <f t="shared" ref="F42:J42" si="53">F43-F39</f>
        <v>0</v>
      </c>
      <c r="G42" s="141">
        <f t="shared" si="53"/>
        <v>0</v>
      </c>
      <c r="H42" s="141">
        <f t="shared" si="53"/>
        <v>0</v>
      </c>
      <c r="I42" s="141">
        <f t="shared" si="53"/>
        <v>0</v>
      </c>
      <c r="J42" s="141">
        <f t="shared" si="53"/>
        <v>0</v>
      </c>
      <c r="K42" s="141">
        <f>K43-K39</f>
        <v>0</v>
      </c>
      <c r="L42" s="141">
        <f>L43-L39</f>
        <v>0</v>
      </c>
      <c r="M42" s="141">
        <f t="shared" ref="M42:AC42" si="54">M43-M39</f>
        <v>0</v>
      </c>
      <c r="N42" s="141">
        <f t="shared" si="54"/>
        <v>0</v>
      </c>
      <c r="O42" s="141">
        <f t="shared" si="54"/>
        <v>0</v>
      </c>
      <c r="P42" s="141">
        <f t="shared" si="54"/>
        <v>0</v>
      </c>
      <c r="Q42" s="141">
        <f t="shared" si="54"/>
        <v>0</v>
      </c>
      <c r="R42" s="141">
        <f t="shared" si="54"/>
        <v>0</v>
      </c>
      <c r="S42" s="141">
        <f t="shared" si="54"/>
        <v>0</v>
      </c>
      <c r="T42" s="141">
        <f t="shared" si="54"/>
        <v>0</v>
      </c>
      <c r="U42" s="141">
        <f t="shared" si="54"/>
        <v>0</v>
      </c>
      <c r="V42" s="141">
        <f t="shared" si="54"/>
        <v>0</v>
      </c>
      <c r="W42" s="141">
        <f t="shared" si="54"/>
        <v>0</v>
      </c>
      <c r="X42" s="141">
        <f t="shared" si="54"/>
        <v>0</v>
      </c>
      <c r="Y42" s="141">
        <f t="shared" si="54"/>
        <v>0</v>
      </c>
      <c r="Z42" s="141">
        <f t="shared" si="54"/>
        <v>0</v>
      </c>
      <c r="AA42" s="141">
        <f t="shared" si="54"/>
        <v>0</v>
      </c>
      <c r="AB42" s="141">
        <f t="shared" si="54"/>
        <v>0</v>
      </c>
      <c r="AC42" s="141">
        <f t="shared" si="54"/>
        <v>0</v>
      </c>
      <c r="AD42" s="141">
        <f>AD43-AD39</f>
        <v>0</v>
      </c>
      <c r="AE42" s="141">
        <f t="shared" ref="AE42:AH42" si="55">AE43-AE39</f>
        <v>0</v>
      </c>
      <c r="AF42" s="141">
        <f t="shared" si="55"/>
        <v>0</v>
      </c>
      <c r="AG42" s="141">
        <f t="shared" si="55"/>
        <v>0</v>
      </c>
      <c r="AH42" s="141">
        <f t="shared" si="55"/>
        <v>0</v>
      </c>
      <c r="AI42" s="141">
        <f>AI43-AI39</f>
        <v>0</v>
      </c>
      <c r="AP42" s="142">
        <f t="shared" ref="AP42:AR42" si="56">AP43-AP39</f>
        <v>0</v>
      </c>
      <c r="AQ42" s="142">
        <f t="shared" si="56"/>
        <v>0</v>
      </c>
      <c r="AR42" s="142">
        <f t="shared" si="56"/>
        <v>0</v>
      </c>
      <c r="AS42" s="50"/>
      <c r="AT42" s="142">
        <f t="shared" ref="AT42" si="57">AT43-AT39</f>
        <v>0</v>
      </c>
    </row>
    <row r="43" spans="1:60" ht="15.75" x14ac:dyDescent="0.25">
      <c r="A43" s="48"/>
      <c r="F43" s="143">
        <f t="shared" ref="F43:AR43" si="58">F12-F13+F14-F18+F19-F21+F22-F24+F26+F30-F32+F33-F35+F36-F38</f>
        <v>67000</v>
      </c>
      <c r="G43" s="143">
        <f t="shared" si="58"/>
        <v>69900</v>
      </c>
      <c r="H43" s="143">
        <f t="shared" si="58"/>
        <v>75800</v>
      </c>
      <c r="I43" s="143">
        <f t="shared" si="58"/>
        <v>78600</v>
      </c>
      <c r="J43" s="143">
        <f t="shared" si="58"/>
        <v>81500</v>
      </c>
      <c r="K43" s="143">
        <f t="shared" si="58"/>
        <v>83000</v>
      </c>
      <c r="L43" s="143">
        <f t="shared" si="58"/>
        <v>84900</v>
      </c>
      <c r="M43" s="143">
        <f t="shared" si="58"/>
        <v>86800</v>
      </c>
      <c r="N43" s="143">
        <f t="shared" si="58"/>
        <v>88800</v>
      </c>
      <c r="O43" s="143">
        <f t="shared" si="58"/>
        <v>91300</v>
      </c>
      <c r="P43" s="143">
        <f t="shared" si="58"/>
        <v>93800</v>
      </c>
      <c r="Q43" s="143">
        <f t="shared" si="58"/>
        <v>96500</v>
      </c>
      <c r="R43" s="143">
        <f t="shared" si="58"/>
        <v>97500</v>
      </c>
      <c r="S43" s="143">
        <f t="shared" si="58"/>
        <v>99600</v>
      </c>
      <c r="T43" s="143">
        <f t="shared" si="58"/>
        <v>100800</v>
      </c>
      <c r="U43" s="143">
        <f t="shared" si="58"/>
        <v>103000</v>
      </c>
      <c r="V43" s="143">
        <f t="shared" si="58"/>
        <v>105200</v>
      </c>
      <c r="W43" s="143">
        <f t="shared" si="58"/>
        <v>107500</v>
      </c>
      <c r="X43" s="143">
        <f t="shared" si="58"/>
        <v>109700</v>
      </c>
      <c r="Y43" s="143">
        <f t="shared" si="58"/>
        <v>111900</v>
      </c>
      <c r="Z43" s="143">
        <f t="shared" si="58"/>
        <v>114100</v>
      </c>
      <c r="AA43" s="143">
        <f t="shared" si="58"/>
        <v>116200</v>
      </c>
      <c r="AB43" s="143">
        <f t="shared" si="58"/>
        <v>118400</v>
      </c>
      <c r="AC43" s="143">
        <f t="shared" si="58"/>
        <v>120500</v>
      </c>
      <c r="AD43" s="143">
        <f>AD12-AD13+AD14-AD18+AD19-AD21+AD22-AD24+AD26+AD30-AD32+AD33-AD35+AD36-AD38</f>
        <v>122700</v>
      </c>
      <c r="AE43" s="143">
        <f t="shared" ref="AE43:AH43" si="59">AE12-AE13+AE14-AE18+AE19-AE21+AE22-AE24+AE26+AE30-AE32+AE33-AE35+AE36-AE38</f>
        <v>124500</v>
      </c>
      <c r="AF43" s="143">
        <f t="shared" si="59"/>
        <v>126400</v>
      </c>
      <c r="AG43" s="143">
        <f t="shared" si="59"/>
        <v>128200</v>
      </c>
      <c r="AH43" s="143">
        <f t="shared" si="59"/>
        <v>130100</v>
      </c>
      <c r="AI43" s="143">
        <f>AI12-AI13+AI14-AI18+AI19-AI21+AI22-AI24+AI26+AI30-AI32+AI33-AI35+AI36-AI38</f>
        <v>131900</v>
      </c>
      <c r="AP43" s="143">
        <f t="shared" si="58"/>
        <v>103376.79826346654</v>
      </c>
      <c r="AQ43" s="143">
        <f t="shared" si="58"/>
        <v>93200</v>
      </c>
      <c r="AR43" s="143">
        <f t="shared" si="58"/>
        <v>122600</v>
      </c>
      <c r="AT43" s="143">
        <f t="shared" ref="AT43" si="60">AT12-AT13+AT14-AT18+AT19-AT21+AT22-AT24+AT26+AT30-AT32+AT33-AT35+AT36-AT38</f>
        <v>122700</v>
      </c>
      <c r="AU43" s="138"/>
      <c r="AV43" s="144"/>
      <c r="AW43" s="144"/>
      <c r="AX43" s="144"/>
      <c r="AY43" s="145"/>
      <c r="AZ43" s="145"/>
      <c r="BA43" s="146"/>
      <c r="BB43" s="146"/>
      <c r="BC43" s="146"/>
      <c r="BD43" s="146"/>
      <c r="BE43" s="146"/>
    </row>
    <row r="44" spans="1:60" ht="15.75" x14ac:dyDescent="0.25">
      <c r="A44" s="48"/>
      <c r="AT44" s="147"/>
      <c r="AU44" s="138"/>
      <c r="AV44" s="144"/>
      <c r="AW44" s="144"/>
      <c r="AX44" s="144"/>
      <c r="AY44" s="145"/>
      <c r="AZ44" s="145"/>
      <c r="BA44" s="146"/>
      <c r="BB44" s="146"/>
      <c r="BC44" s="146"/>
      <c r="BD44" s="146"/>
      <c r="BE44" s="146"/>
    </row>
    <row r="45" spans="1:60" ht="23.25" customHeight="1" x14ac:dyDescent="0.35">
      <c r="A45" s="148" t="s">
        <v>45</v>
      </c>
      <c r="F45" s="37">
        <f>F4+1</f>
        <v>2017</v>
      </c>
      <c r="G45" s="37">
        <f t="shared" ref="G45:AH45" si="61">F45+1</f>
        <v>2018</v>
      </c>
      <c r="H45" s="37">
        <f t="shared" si="61"/>
        <v>2019</v>
      </c>
      <c r="I45" s="37">
        <f t="shared" si="61"/>
        <v>2020</v>
      </c>
      <c r="J45" s="37">
        <f t="shared" si="61"/>
        <v>2021</v>
      </c>
      <c r="K45" s="37">
        <f t="shared" si="61"/>
        <v>2022</v>
      </c>
      <c r="L45" s="37">
        <f t="shared" si="61"/>
        <v>2023</v>
      </c>
      <c r="M45" s="37">
        <f t="shared" si="61"/>
        <v>2024</v>
      </c>
      <c r="N45" s="37">
        <f t="shared" si="61"/>
        <v>2025</v>
      </c>
      <c r="O45" s="37">
        <f t="shared" si="61"/>
        <v>2026</v>
      </c>
      <c r="P45" s="37">
        <f t="shared" si="61"/>
        <v>2027</v>
      </c>
      <c r="Q45" s="37">
        <f t="shared" si="61"/>
        <v>2028</v>
      </c>
      <c r="R45" s="37">
        <f t="shared" si="61"/>
        <v>2029</v>
      </c>
      <c r="S45" s="37">
        <f t="shared" si="61"/>
        <v>2030</v>
      </c>
      <c r="T45" s="37">
        <f t="shared" si="61"/>
        <v>2031</v>
      </c>
      <c r="U45" s="37">
        <f t="shared" si="61"/>
        <v>2032</v>
      </c>
      <c r="V45" s="37">
        <f t="shared" si="61"/>
        <v>2033</v>
      </c>
      <c r="W45" s="37">
        <f t="shared" si="61"/>
        <v>2034</v>
      </c>
      <c r="X45" s="37">
        <f t="shared" si="61"/>
        <v>2035</v>
      </c>
      <c r="Y45" s="37">
        <f t="shared" si="61"/>
        <v>2036</v>
      </c>
      <c r="Z45" s="37">
        <f t="shared" si="61"/>
        <v>2037</v>
      </c>
      <c r="AA45" s="37">
        <f t="shared" si="61"/>
        <v>2038</v>
      </c>
      <c r="AB45" s="37">
        <f t="shared" si="61"/>
        <v>2039</v>
      </c>
      <c r="AC45" s="37">
        <f t="shared" si="61"/>
        <v>2040</v>
      </c>
      <c r="AD45" s="37">
        <f t="shared" si="61"/>
        <v>2041</v>
      </c>
      <c r="AE45" s="37">
        <f t="shared" si="61"/>
        <v>2042</v>
      </c>
      <c r="AF45" s="37">
        <f t="shared" si="61"/>
        <v>2043</v>
      </c>
      <c r="AG45" s="37">
        <f t="shared" si="61"/>
        <v>2044</v>
      </c>
      <c r="AH45" s="37">
        <f t="shared" si="61"/>
        <v>2045</v>
      </c>
      <c r="AI45" s="49"/>
      <c r="AJ45" s="49"/>
      <c r="AK45" s="49"/>
      <c r="AL45" s="49"/>
      <c r="AM45" s="49"/>
      <c r="AP45" s="149"/>
      <c r="AQ45" s="149"/>
      <c r="AR45" s="149"/>
      <c r="AS45" s="150"/>
      <c r="AT45" s="149"/>
      <c r="AU45" s="138"/>
      <c r="AV45" s="138"/>
      <c r="AW45" s="138"/>
      <c r="AX45" s="138"/>
    </row>
    <row r="46" spans="1:60" ht="21" thickBot="1" x14ac:dyDescent="0.35">
      <c r="A46" s="48"/>
      <c r="F46" s="151" t="str">
        <f>CONCATENATE("-",F4)</f>
        <v>-2016</v>
      </c>
      <c r="G46" s="151" t="str">
        <f t="shared" ref="G46:I46" si="62">CONCATENATE("-",F45)</f>
        <v>-2017</v>
      </c>
      <c r="H46" s="151" t="str">
        <f t="shared" si="62"/>
        <v>-2018</v>
      </c>
      <c r="I46" s="151" t="str">
        <f t="shared" si="62"/>
        <v>-2019</v>
      </c>
      <c r="J46" s="151" t="str">
        <f>CONCATENATE("-",I45)</f>
        <v>-2020</v>
      </c>
      <c r="K46" s="151" t="str">
        <f>CONCATENATE("-",J45)</f>
        <v>-2021</v>
      </c>
      <c r="L46" s="151" t="str">
        <f t="shared" ref="L46:AH46" si="63">CONCATENATE("-",K45)</f>
        <v>-2022</v>
      </c>
      <c r="M46" s="151" t="str">
        <f t="shared" si="63"/>
        <v>-2023</v>
      </c>
      <c r="N46" s="151" t="str">
        <f t="shared" si="63"/>
        <v>-2024</v>
      </c>
      <c r="O46" s="151" t="str">
        <f t="shared" si="63"/>
        <v>-2025</v>
      </c>
      <c r="P46" s="151" t="str">
        <f t="shared" si="63"/>
        <v>-2026</v>
      </c>
      <c r="Q46" s="151" t="str">
        <f t="shared" si="63"/>
        <v>-2027</v>
      </c>
      <c r="R46" s="151" t="str">
        <f t="shared" si="63"/>
        <v>-2028</v>
      </c>
      <c r="S46" s="151" t="str">
        <f t="shared" si="63"/>
        <v>-2029</v>
      </c>
      <c r="T46" s="151" t="str">
        <f t="shared" si="63"/>
        <v>-2030</v>
      </c>
      <c r="U46" s="151" t="str">
        <f t="shared" si="63"/>
        <v>-2031</v>
      </c>
      <c r="V46" s="151" t="str">
        <f t="shared" si="63"/>
        <v>-2032</v>
      </c>
      <c r="W46" s="151" t="str">
        <f t="shared" si="63"/>
        <v>-2033</v>
      </c>
      <c r="X46" s="151" t="str">
        <f t="shared" si="63"/>
        <v>-2034</v>
      </c>
      <c r="Y46" s="151" t="str">
        <f t="shared" si="63"/>
        <v>-2035</v>
      </c>
      <c r="Z46" s="151" t="str">
        <f t="shared" si="63"/>
        <v>-2036</v>
      </c>
      <c r="AA46" s="151" t="str">
        <f t="shared" si="63"/>
        <v>-2037</v>
      </c>
      <c r="AB46" s="151" t="str">
        <f t="shared" si="63"/>
        <v>-2038</v>
      </c>
      <c r="AC46" s="151" t="str">
        <f t="shared" si="63"/>
        <v>-2039</v>
      </c>
      <c r="AD46" s="151" t="str">
        <f t="shared" si="63"/>
        <v>-2040</v>
      </c>
      <c r="AE46" s="151" t="str">
        <f t="shared" si="63"/>
        <v>-2041</v>
      </c>
      <c r="AF46" s="151" t="str">
        <f t="shared" si="63"/>
        <v>-2042</v>
      </c>
      <c r="AG46" s="151" t="str">
        <f t="shared" si="63"/>
        <v>-2043</v>
      </c>
      <c r="AH46" s="151" t="str">
        <f t="shared" si="63"/>
        <v>-2044</v>
      </c>
      <c r="AI46" s="49"/>
      <c r="AJ46" s="49"/>
      <c r="AK46" s="152"/>
      <c r="AL46" s="152"/>
      <c r="AM46" s="152"/>
      <c r="AP46" s="149"/>
      <c r="AQ46" s="149"/>
      <c r="AR46" s="149"/>
      <c r="AS46" s="150"/>
      <c r="AT46" s="149"/>
    </row>
    <row r="47" spans="1:60" ht="15.75" thickTop="1" x14ac:dyDescent="0.2">
      <c r="A47" s="48"/>
      <c r="AI47" s="49"/>
      <c r="AJ47" s="49"/>
      <c r="AK47" s="153"/>
      <c r="AL47" s="153"/>
      <c r="AM47" s="49"/>
      <c r="AP47" s="149"/>
      <c r="AQ47" s="149"/>
      <c r="AR47" s="149"/>
      <c r="AS47" s="150"/>
      <c r="AT47" s="149"/>
    </row>
    <row r="48" spans="1:60" ht="21" thickBot="1" x14ac:dyDescent="0.35">
      <c r="A48" s="58" t="s">
        <v>22</v>
      </c>
      <c r="B48" s="154"/>
      <c r="C48" s="154"/>
      <c r="D48" s="154"/>
      <c r="E48" s="154"/>
      <c r="K48" s="48"/>
      <c r="AI48" s="49"/>
      <c r="AJ48" s="49"/>
      <c r="AK48" s="153"/>
      <c r="AL48" s="153"/>
      <c r="AM48" s="49"/>
      <c r="AN48" s="48"/>
      <c r="AO48" s="48"/>
      <c r="AP48" s="155"/>
      <c r="AQ48" s="155"/>
      <c r="AR48" s="155"/>
    </row>
    <row r="49" spans="1:46" ht="16.5" customHeight="1" thickTop="1" x14ac:dyDescent="0.2">
      <c r="A49" s="156" t="s">
        <v>46</v>
      </c>
      <c r="B49" s="157"/>
      <c r="C49" s="158"/>
      <c r="D49" s="159"/>
      <c r="E49" s="160"/>
      <c r="F49" s="161">
        <f t="shared" ref="F49:I49" si="64">G9-F9</f>
        <v>400</v>
      </c>
      <c r="G49" s="161">
        <f t="shared" si="64"/>
        <v>1500</v>
      </c>
      <c r="H49" s="161">
        <f t="shared" si="64"/>
        <v>600</v>
      </c>
      <c r="I49" s="161">
        <f t="shared" si="64"/>
        <v>600</v>
      </c>
      <c r="J49" s="161">
        <f>K9-J9</f>
        <v>400</v>
      </c>
      <c r="K49" s="161">
        <f t="shared" ref="K49:AB49" si="65">L9-K9</f>
        <v>500</v>
      </c>
      <c r="L49" s="161">
        <f t="shared" si="65"/>
        <v>400</v>
      </c>
      <c r="M49" s="161">
        <f t="shared" si="65"/>
        <v>500</v>
      </c>
      <c r="N49" s="161">
        <f t="shared" si="65"/>
        <v>500</v>
      </c>
      <c r="O49" s="161">
        <f t="shared" si="65"/>
        <v>400</v>
      </c>
      <c r="P49" s="161">
        <f t="shared" si="65"/>
        <v>500</v>
      </c>
      <c r="Q49" s="161">
        <f t="shared" si="65"/>
        <v>400</v>
      </c>
      <c r="R49" s="161">
        <f t="shared" si="65"/>
        <v>500</v>
      </c>
      <c r="S49" s="161">
        <f t="shared" si="65"/>
        <v>500</v>
      </c>
      <c r="T49" s="161">
        <f t="shared" si="65"/>
        <v>400</v>
      </c>
      <c r="U49" s="161">
        <f t="shared" si="65"/>
        <v>400</v>
      </c>
      <c r="V49" s="161">
        <f t="shared" si="65"/>
        <v>400</v>
      </c>
      <c r="W49" s="161">
        <f t="shared" si="65"/>
        <v>400</v>
      </c>
      <c r="X49" s="161">
        <f t="shared" si="65"/>
        <v>400</v>
      </c>
      <c r="Y49" s="161">
        <f t="shared" si="65"/>
        <v>400</v>
      </c>
      <c r="Z49" s="161">
        <f t="shared" si="65"/>
        <v>400</v>
      </c>
      <c r="AA49" s="161">
        <f t="shared" si="65"/>
        <v>200</v>
      </c>
      <c r="AB49" s="161">
        <f t="shared" si="65"/>
        <v>400</v>
      </c>
      <c r="AC49" s="161">
        <f>AD9-AC9</f>
        <v>400</v>
      </c>
      <c r="AD49" s="161">
        <f t="shared" ref="AD49:AH49" si="66">AE9-AD9</f>
        <v>400</v>
      </c>
      <c r="AE49" s="161">
        <f t="shared" si="66"/>
        <v>300</v>
      </c>
      <c r="AF49" s="161">
        <f t="shared" si="66"/>
        <v>400</v>
      </c>
      <c r="AG49" s="161">
        <f t="shared" si="66"/>
        <v>300</v>
      </c>
      <c r="AH49" s="161">
        <f t="shared" si="66"/>
        <v>400</v>
      </c>
      <c r="AI49" s="49"/>
      <c r="AJ49" s="49"/>
      <c r="AK49" s="152"/>
      <c r="AL49" s="162"/>
      <c r="AM49" s="49"/>
      <c r="AN49" s="48"/>
      <c r="AO49" s="48"/>
      <c r="AP49" s="155"/>
      <c r="AQ49" s="155"/>
      <c r="AR49" s="155"/>
    </row>
    <row r="50" spans="1:46" s="170" customFormat="1" ht="15.75" thickBot="1" x14ac:dyDescent="0.25">
      <c r="A50" s="163"/>
      <c r="B50" s="164"/>
      <c r="C50" s="165"/>
      <c r="D50" s="164"/>
      <c r="E50" s="164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49"/>
      <c r="AJ50" s="49"/>
      <c r="AK50" s="49"/>
      <c r="AL50" s="167"/>
      <c r="AM50" s="49"/>
      <c r="AN50" s="49"/>
      <c r="AO50" s="49"/>
      <c r="AP50" s="168"/>
      <c r="AQ50" s="168"/>
      <c r="AR50" s="168"/>
      <c r="AS50" s="169"/>
      <c r="AT50" s="169"/>
    </row>
    <row r="51" spans="1:46" ht="15.75" thickTop="1" x14ac:dyDescent="0.2">
      <c r="A51" s="156" t="s">
        <v>24</v>
      </c>
      <c r="B51" s="157"/>
      <c r="C51" s="171"/>
      <c r="D51" s="172"/>
      <c r="E51" s="160"/>
      <c r="F51" s="161">
        <f t="shared" ref="F51:I54" si="67">G11-F11</f>
        <v>1800</v>
      </c>
      <c r="G51" s="161">
        <f t="shared" si="67"/>
        <v>1800</v>
      </c>
      <c r="H51" s="161">
        <f t="shared" si="67"/>
        <v>1900</v>
      </c>
      <c r="I51" s="161">
        <f t="shared" si="67"/>
        <v>2000</v>
      </c>
      <c r="J51" s="161">
        <f>K11-J11</f>
        <v>1500</v>
      </c>
      <c r="K51" s="161">
        <f t="shared" ref="K51:AB54" si="68">L11-K11</f>
        <v>1500</v>
      </c>
      <c r="L51" s="161">
        <f t="shared" si="68"/>
        <v>1600</v>
      </c>
      <c r="M51" s="161">
        <f t="shared" si="68"/>
        <v>1600</v>
      </c>
      <c r="N51" s="161">
        <f t="shared" si="68"/>
        <v>1700</v>
      </c>
      <c r="O51" s="161">
        <f t="shared" si="68"/>
        <v>1500</v>
      </c>
      <c r="P51" s="161">
        <f t="shared" si="68"/>
        <v>1500</v>
      </c>
      <c r="Q51" s="161">
        <f t="shared" si="68"/>
        <v>1600</v>
      </c>
      <c r="R51" s="161">
        <f t="shared" si="68"/>
        <v>1600</v>
      </c>
      <c r="S51" s="161">
        <f t="shared" si="68"/>
        <v>1600</v>
      </c>
      <c r="T51" s="161">
        <f t="shared" si="68"/>
        <v>1400</v>
      </c>
      <c r="U51" s="161">
        <f t="shared" si="68"/>
        <v>1400</v>
      </c>
      <c r="V51" s="161">
        <f t="shared" si="68"/>
        <v>1400</v>
      </c>
      <c r="W51" s="161">
        <f t="shared" si="68"/>
        <v>1400</v>
      </c>
      <c r="X51" s="161">
        <f t="shared" si="68"/>
        <v>1400</v>
      </c>
      <c r="Y51" s="161">
        <f t="shared" si="68"/>
        <v>1300</v>
      </c>
      <c r="Z51" s="161">
        <f t="shared" si="68"/>
        <v>1300</v>
      </c>
      <c r="AA51" s="161">
        <f t="shared" si="68"/>
        <v>1400</v>
      </c>
      <c r="AB51" s="161">
        <f t="shared" si="68"/>
        <v>1300</v>
      </c>
      <c r="AC51" s="161">
        <f>AD11-AC11</f>
        <v>1300</v>
      </c>
      <c r="AD51" s="161">
        <f t="shared" ref="AD51:AH54" si="69">AE11-AD11</f>
        <v>1200</v>
      </c>
      <c r="AE51" s="161">
        <f t="shared" si="69"/>
        <v>1200</v>
      </c>
      <c r="AF51" s="161">
        <f t="shared" si="69"/>
        <v>1200</v>
      </c>
      <c r="AG51" s="161">
        <f t="shared" si="69"/>
        <v>1200</v>
      </c>
      <c r="AH51" s="161">
        <f t="shared" si="69"/>
        <v>1200</v>
      </c>
      <c r="AI51" s="49"/>
      <c r="AJ51" s="49"/>
      <c r="AK51" s="167"/>
      <c r="AL51" s="173"/>
      <c r="AM51" s="167"/>
      <c r="AN51" s="48"/>
      <c r="AO51" s="48"/>
      <c r="AP51" s="155"/>
      <c r="AQ51" s="155"/>
      <c r="AR51" s="155"/>
    </row>
    <row r="52" spans="1:46" x14ac:dyDescent="0.2">
      <c r="A52" s="163"/>
      <c r="B52" s="174"/>
      <c r="C52" s="175"/>
      <c r="D52" s="174"/>
      <c r="E52" s="174"/>
      <c r="F52" s="161">
        <f t="shared" si="67"/>
        <v>2200</v>
      </c>
      <c r="G52" s="161">
        <f t="shared" si="67"/>
        <v>3300</v>
      </c>
      <c r="H52" s="161">
        <f t="shared" si="67"/>
        <v>2500</v>
      </c>
      <c r="I52" s="161">
        <f t="shared" si="67"/>
        <v>2600</v>
      </c>
      <c r="J52" s="161">
        <f>K12-J12</f>
        <v>1900</v>
      </c>
      <c r="K52" s="161">
        <f t="shared" si="68"/>
        <v>2000</v>
      </c>
      <c r="L52" s="161">
        <f t="shared" si="68"/>
        <v>2000</v>
      </c>
      <c r="M52" s="161">
        <f t="shared" si="68"/>
        <v>2100</v>
      </c>
      <c r="N52" s="161">
        <f t="shared" si="68"/>
        <v>2200</v>
      </c>
      <c r="O52" s="161">
        <f t="shared" si="68"/>
        <v>1900</v>
      </c>
      <c r="P52" s="161">
        <f t="shared" si="68"/>
        <v>2000</v>
      </c>
      <c r="Q52" s="161">
        <f t="shared" si="68"/>
        <v>2000</v>
      </c>
      <c r="R52" s="161">
        <f t="shared" si="68"/>
        <v>2100</v>
      </c>
      <c r="S52" s="161">
        <f t="shared" si="68"/>
        <v>2100</v>
      </c>
      <c r="T52" s="161">
        <f t="shared" si="68"/>
        <v>1800</v>
      </c>
      <c r="U52" s="161">
        <f t="shared" si="68"/>
        <v>1800</v>
      </c>
      <c r="V52" s="161">
        <f t="shared" si="68"/>
        <v>1800</v>
      </c>
      <c r="W52" s="161">
        <f t="shared" si="68"/>
        <v>1800</v>
      </c>
      <c r="X52" s="161">
        <f t="shared" si="68"/>
        <v>1800</v>
      </c>
      <c r="Y52" s="161">
        <f t="shared" si="68"/>
        <v>1700</v>
      </c>
      <c r="Z52" s="161">
        <f t="shared" si="68"/>
        <v>1700</v>
      </c>
      <c r="AA52" s="161">
        <f t="shared" si="68"/>
        <v>1600</v>
      </c>
      <c r="AB52" s="161">
        <f t="shared" si="68"/>
        <v>1700</v>
      </c>
      <c r="AC52" s="161">
        <f>AD12-AC12</f>
        <v>1700</v>
      </c>
      <c r="AD52" s="161">
        <f t="shared" si="69"/>
        <v>1600</v>
      </c>
      <c r="AE52" s="161">
        <f t="shared" si="69"/>
        <v>1500</v>
      </c>
      <c r="AF52" s="161">
        <f t="shared" si="69"/>
        <v>1600</v>
      </c>
      <c r="AG52" s="161">
        <f t="shared" si="69"/>
        <v>1500</v>
      </c>
      <c r="AH52" s="161">
        <f t="shared" si="69"/>
        <v>1600</v>
      </c>
      <c r="AI52" s="49"/>
      <c r="AJ52" s="49"/>
      <c r="AK52" s="167"/>
      <c r="AL52" s="167"/>
      <c r="AM52" s="167"/>
      <c r="AN52" s="48"/>
      <c r="AO52" s="48"/>
      <c r="AP52" s="155"/>
      <c r="AQ52" s="155"/>
      <c r="AR52" s="155"/>
    </row>
    <row r="53" spans="1:46" ht="17.25" customHeight="1" thickBot="1" x14ac:dyDescent="0.25">
      <c r="A53" s="163" t="s">
        <v>47</v>
      </c>
      <c r="B53" s="176"/>
      <c r="C53" s="177"/>
      <c r="D53" s="178"/>
      <c r="E53" s="179"/>
      <c r="F53" s="161">
        <f t="shared" si="67"/>
        <v>200</v>
      </c>
      <c r="G53" s="161">
        <f t="shared" si="67"/>
        <v>1000</v>
      </c>
      <c r="H53" s="161">
        <f t="shared" si="67"/>
        <v>200</v>
      </c>
      <c r="I53" s="161">
        <f t="shared" si="67"/>
        <v>300</v>
      </c>
      <c r="J53" s="161">
        <f>K13-J13</f>
        <v>200</v>
      </c>
      <c r="K53" s="161">
        <f t="shared" si="68"/>
        <v>200</v>
      </c>
      <c r="L53" s="161">
        <f t="shared" si="68"/>
        <v>200</v>
      </c>
      <c r="M53" s="161">
        <f t="shared" si="68"/>
        <v>200</v>
      </c>
      <c r="N53" s="161">
        <f t="shared" si="68"/>
        <v>200</v>
      </c>
      <c r="O53" s="161">
        <f t="shared" si="68"/>
        <v>200</v>
      </c>
      <c r="P53" s="161">
        <f t="shared" si="68"/>
        <v>200</v>
      </c>
      <c r="Q53" s="161">
        <f t="shared" si="68"/>
        <v>200</v>
      </c>
      <c r="R53" s="161">
        <f t="shared" si="68"/>
        <v>200</v>
      </c>
      <c r="S53" s="161">
        <f t="shared" si="68"/>
        <v>200</v>
      </c>
      <c r="T53" s="161">
        <f t="shared" si="68"/>
        <v>200</v>
      </c>
      <c r="U53" s="161">
        <f t="shared" si="68"/>
        <v>200</v>
      </c>
      <c r="V53" s="161">
        <f t="shared" si="68"/>
        <v>200</v>
      </c>
      <c r="W53" s="161">
        <f t="shared" si="68"/>
        <v>200</v>
      </c>
      <c r="X53" s="161">
        <f t="shared" si="68"/>
        <v>200</v>
      </c>
      <c r="Y53" s="161">
        <f t="shared" si="68"/>
        <v>200</v>
      </c>
      <c r="Z53" s="161">
        <f t="shared" si="68"/>
        <v>200</v>
      </c>
      <c r="AA53" s="161">
        <f t="shared" si="68"/>
        <v>200</v>
      </c>
      <c r="AB53" s="161">
        <f t="shared" si="68"/>
        <v>200</v>
      </c>
      <c r="AC53" s="161">
        <f>AD13-AC13</f>
        <v>200</v>
      </c>
      <c r="AD53" s="161">
        <f t="shared" si="69"/>
        <v>300</v>
      </c>
      <c r="AE53" s="161">
        <f t="shared" si="69"/>
        <v>400</v>
      </c>
      <c r="AF53" s="161">
        <f t="shared" si="69"/>
        <v>300</v>
      </c>
      <c r="AG53" s="161">
        <f t="shared" si="69"/>
        <v>400</v>
      </c>
      <c r="AH53" s="161">
        <f t="shared" si="69"/>
        <v>300</v>
      </c>
      <c r="AI53" s="49"/>
      <c r="AJ53" s="49"/>
      <c r="AK53" s="167"/>
      <c r="AL53" s="167"/>
      <c r="AM53" s="167"/>
      <c r="AN53" s="48"/>
      <c r="AO53" s="48"/>
      <c r="AP53" s="155"/>
      <c r="AQ53" s="155"/>
      <c r="AR53" s="155"/>
    </row>
    <row r="54" spans="1:46" ht="16.5" thickTop="1" x14ac:dyDescent="0.25">
      <c r="A54" s="163"/>
      <c r="B54" s="180"/>
      <c r="C54" s="181"/>
      <c r="D54" s="182"/>
      <c r="E54" s="183"/>
      <c r="F54" s="161">
        <f t="shared" si="67"/>
        <v>200</v>
      </c>
      <c r="G54" s="161">
        <f t="shared" si="67"/>
        <v>300</v>
      </c>
      <c r="H54" s="161">
        <f t="shared" si="67"/>
        <v>100</v>
      </c>
      <c r="I54" s="161">
        <f t="shared" si="67"/>
        <v>200</v>
      </c>
      <c r="J54" s="161">
        <f>K14-J14</f>
        <v>100</v>
      </c>
      <c r="K54" s="161">
        <f t="shared" si="68"/>
        <v>100</v>
      </c>
      <c r="L54" s="161">
        <f t="shared" si="68"/>
        <v>200</v>
      </c>
      <c r="M54" s="161">
        <f t="shared" si="68"/>
        <v>100</v>
      </c>
      <c r="N54" s="161">
        <f t="shared" si="68"/>
        <v>100</v>
      </c>
      <c r="O54" s="161">
        <f t="shared" si="68"/>
        <v>100</v>
      </c>
      <c r="P54" s="161">
        <f t="shared" si="68"/>
        <v>100</v>
      </c>
      <c r="Q54" s="161">
        <f t="shared" si="68"/>
        <v>100</v>
      </c>
      <c r="R54" s="161">
        <f t="shared" si="68"/>
        <v>100</v>
      </c>
      <c r="S54" s="161">
        <f t="shared" si="68"/>
        <v>100</v>
      </c>
      <c r="T54" s="161">
        <f t="shared" si="68"/>
        <v>100</v>
      </c>
      <c r="U54" s="161">
        <f t="shared" si="68"/>
        <v>200</v>
      </c>
      <c r="V54" s="161">
        <f t="shared" si="68"/>
        <v>100</v>
      </c>
      <c r="W54" s="161">
        <f t="shared" si="68"/>
        <v>200</v>
      </c>
      <c r="X54" s="161">
        <f t="shared" si="68"/>
        <v>100</v>
      </c>
      <c r="Y54" s="161">
        <f t="shared" si="68"/>
        <v>100</v>
      </c>
      <c r="Z54" s="161">
        <f t="shared" si="68"/>
        <v>200</v>
      </c>
      <c r="AA54" s="161">
        <f t="shared" si="68"/>
        <v>200</v>
      </c>
      <c r="AB54" s="161">
        <f t="shared" si="68"/>
        <v>200</v>
      </c>
      <c r="AC54" s="161">
        <f>AD14-AC14</f>
        <v>100</v>
      </c>
      <c r="AD54" s="161">
        <f t="shared" si="69"/>
        <v>200</v>
      </c>
      <c r="AE54" s="161">
        <f t="shared" si="69"/>
        <v>400</v>
      </c>
      <c r="AF54" s="161">
        <f t="shared" si="69"/>
        <v>200</v>
      </c>
      <c r="AG54" s="161">
        <f t="shared" si="69"/>
        <v>400</v>
      </c>
      <c r="AH54" s="161">
        <f t="shared" si="69"/>
        <v>200</v>
      </c>
      <c r="AI54" s="49"/>
      <c r="AJ54" s="49"/>
      <c r="AK54" s="167"/>
      <c r="AL54" s="173"/>
      <c r="AM54" s="162"/>
      <c r="AN54" s="48"/>
      <c r="AO54" s="48"/>
      <c r="AP54" s="155"/>
      <c r="AQ54" s="155"/>
      <c r="AR54" s="155"/>
    </row>
    <row r="55" spans="1:46" x14ac:dyDescent="0.2">
      <c r="A55" s="163"/>
      <c r="B55" s="174"/>
      <c r="C55" s="175"/>
      <c r="D55" s="174"/>
      <c r="E55" s="174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49"/>
      <c r="AJ55" s="49"/>
      <c r="AK55" s="167"/>
      <c r="AL55" s="167"/>
      <c r="AM55" s="167"/>
      <c r="AN55" s="48"/>
      <c r="AO55" s="48"/>
      <c r="AP55" s="155"/>
      <c r="AQ55" s="155"/>
      <c r="AR55" s="155"/>
    </row>
    <row r="56" spans="1:46" x14ac:dyDescent="0.2">
      <c r="A56" s="163" t="s">
        <v>32</v>
      </c>
      <c r="B56" s="184"/>
      <c r="C56" s="185"/>
      <c r="D56" s="186"/>
      <c r="E56" s="186"/>
      <c r="F56" s="161">
        <f t="shared" ref="F56:I56" si="70">G16-F16</f>
        <v>2200</v>
      </c>
      <c r="G56" s="161">
        <f t="shared" si="70"/>
        <v>2600</v>
      </c>
      <c r="H56" s="161">
        <f t="shared" si="70"/>
        <v>2400</v>
      </c>
      <c r="I56" s="161">
        <f t="shared" si="70"/>
        <v>2500</v>
      </c>
      <c r="J56" s="161">
        <f>K16-J16</f>
        <v>1800</v>
      </c>
      <c r="K56" s="161">
        <f t="shared" ref="K56:AB56" si="71">L16-K16</f>
        <v>1900</v>
      </c>
      <c r="L56" s="161">
        <f t="shared" si="71"/>
        <v>2000</v>
      </c>
      <c r="M56" s="161">
        <f t="shared" si="71"/>
        <v>2000</v>
      </c>
      <c r="N56" s="161">
        <f t="shared" si="71"/>
        <v>2100</v>
      </c>
      <c r="O56" s="161">
        <f t="shared" si="71"/>
        <v>1800</v>
      </c>
      <c r="P56" s="161">
        <f t="shared" si="71"/>
        <v>1900</v>
      </c>
      <c r="Q56" s="161">
        <f t="shared" si="71"/>
        <v>1900</v>
      </c>
      <c r="R56" s="161">
        <f t="shared" si="71"/>
        <v>2000</v>
      </c>
      <c r="S56" s="161">
        <f t="shared" si="71"/>
        <v>2000</v>
      </c>
      <c r="T56" s="161">
        <f t="shared" si="71"/>
        <v>1700</v>
      </c>
      <c r="U56" s="161">
        <f t="shared" si="71"/>
        <v>1800</v>
      </c>
      <c r="V56" s="161">
        <f t="shared" si="71"/>
        <v>1700</v>
      </c>
      <c r="W56" s="161">
        <f t="shared" si="71"/>
        <v>1800</v>
      </c>
      <c r="X56" s="161">
        <f t="shared" si="71"/>
        <v>1700</v>
      </c>
      <c r="Y56" s="161">
        <f t="shared" si="71"/>
        <v>1600</v>
      </c>
      <c r="Z56" s="161">
        <f t="shared" si="71"/>
        <v>1700</v>
      </c>
      <c r="AA56" s="161">
        <f t="shared" si="71"/>
        <v>1600</v>
      </c>
      <c r="AB56" s="161">
        <f t="shared" si="71"/>
        <v>1700</v>
      </c>
      <c r="AC56" s="161">
        <f>AD16-AC16</f>
        <v>1600</v>
      </c>
      <c r="AD56" s="161">
        <f t="shared" ref="AD56:AH56" si="72">AE16-AD16</f>
        <v>1500</v>
      </c>
      <c r="AE56" s="161">
        <f t="shared" si="72"/>
        <v>1500</v>
      </c>
      <c r="AF56" s="161">
        <f t="shared" si="72"/>
        <v>1500</v>
      </c>
      <c r="AG56" s="161">
        <f t="shared" si="72"/>
        <v>1500</v>
      </c>
      <c r="AH56" s="161">
        <f t="shared" si="72"/>
        <v>1500</v>
      </c>
      <c r="AI56" s="49"/>
      <c r="AJ56" s="49"/>
      <c r="AK56" s="167"/>
      <c r="AL56" s="167"/>
      <c r="AM56" s="167"/>
      <c r="AN56" s="48"/>
      <c r="AO56" s="48"/>
      <c r="AP56" s="155"/>
      <c r="AQ56" s="155"/>
      <c r="AR56" s="155"/>
    </row>
    <row r="57" spans="1:46" ht="16.5" customHeight="1" x14ac:dyDescent="0.2">
      <c r="A57" s="163"/>
      <c r="B57" s="184"/>
      <c r="C57" s="185"/>
      <c r="D57" s="186"/>
      <c r="E57" s="186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49"/>
      <c r="AJ57" s="49"/>
      <c r="AK57" s="167"/>
      <c r="AL57" s="167"/>
      <c r="AM57" s="167"/>
      <c r="AN57" s="48"/>
      <c r="AO57" s="48"/>
      <c r="AP57" s="155"/>
      <c r="AQ57" s="155"/>
      <c r="AR57" s="155"/>
    </row>
    <row r="58" spans="1:46" ht="15.75" thickBot="1" x14ac:dyDescent="0.25">
      <c r="A58" s="163" t="s">
        <v>48</v>
      </c>
      <c r="B58" s="176"/>
      <c r="C58" s="177"/>
      <c r="D58" s="178"/>
      <c r="E58" s="179"/>
      <c r="F58" s="161">
        <f t="shared" ref="F58:AH64" si="73">G18-F18</f>
        <v>200</v>
      </c>
      <c r="G58" s="161">
        <f t="shared" si="73"/>
        <v>500</v>
      </c>
      <c r="H58" s="161">
        <f t="shared" si="73"/>
        <v>200</v>
      </c>
      <c r="I58" s="161">
        <f t="shared" si="73"/>
        <v>200</v>
      </c>
      <c r="J58" s="161">
        <f t="shared" si="73"/>
        <v>200</v>
      </c>
      <c r="K58" s="161">
        <f t="shared" si="73"/>
        <v>200</v>
      </c>
      <c r="L58" s="161">
        <f t="shared" si="73"/>
        <v>200</v>
      </c>
      <c r="M58" s="161">
        <f t="shared" si="73"/>
        <v>200</v>
      </c>
      <c r="N58" s="161">
        <f t="shared" si="73"/>
        <v>200</v>
      </c>
      <c r="O58" s="161">
        <f t="shared" si="73"/>
        <v>200</v>
      </c>
      <c r="P58" s="161">
        <f t="shared" si="73"/>
        <v>200</v>
      </c>
      <c r="Q58" s="161">
        <f t="shared" si="73"/>
        <v>200</v>
      </c>
      <c r="R58" s="161">
        <f t="shared" si="73"/>
        <v>200</v>
      </c>
      <c r="S58" s="161">
        <f t="shared" si="73"/>
        <v>200</v>
      </c>
      <c r="T58" s="161">
        <f t="shared" si="73"/>
        <v>200</v>
      </c>
      <c r="U58" s="161">
        <f t="shared" si="73"/>
        <v>200</v>
      </c>
      <c r="V58" s="161">
        <f t="shared" si="73"/>
        <v>200</v>
      </c>
      <c r="W58" s="161">
        <f t="shared" si="73"/>
        <v>200</v>
      </c>
      <c r="X58" s="161">
        <f t="shared" si="73"/>
        <v>200</v>
      </c>
      <c r="Y58" s="161">
        <f t="shared" si="73"/>
        <v>200</v>
      </c>
      <c r="Z58" s="161">
        <f t="shared" si="73"/>
        <v>200</v>
      </c>
      <c r="AA58" s="161">
        <f t="shared" si="73"/>
        <v>200</v>
      </c>
      <c r="AB58" s="161">
        <f t="shared" si="73"/>
        <v>200</v>
      </c>
      <c r="AC58" s="161">
        <f t="shared" si="73"/>
        <v>200</v>
      </c>
      <c r="AD58" s="161">
        <f t="shared" si="73"/>
        <v>100</v>
      </c>
      <c r="AE58" s="161">
        <f t="shared" si="73"/>
        <v>100</v>
      </c>
      <c r="AF58" s="161">
        <f t="shared" si="73"/>
        <v>200</v>
      </c>
      <c r="AG58" s="161">
        <f t="shared" si="73"/>
        <v>100</v>
      </c>
      <c r="AH58" s="161">
        <f t="shared" si="73"/>
        <v>100</v>
      </c>
      <c r="AI58" s="49"/>
      <c r="AJ58" s="49"/>
      <c r="AK58" s="167"/>
      <c r="AL58" s="167"/>
      <c r="AM58" s="167"/>
      <c r="AN58" s="48"/>
      <c r="AO58" s="48"/>
      <c r="AP58" s="155"/>
      <c r="AQ58" s="155"/>
      <c r="AR58" s="155"/>
    </row>
    <row r="59" spans="1:46" ht="16.5" thickTop="1" x14ac:dyDescent="0.25">
      <c r="A59" s="163"/>
      <c r="B59" s="180"/>
      <c r="C59" s="181"/>
      <c r="D59" s="182"/>
      <c r="E59" s="183"/>
      <c r="F59" s="161">
        <f t="shared" si="73"/>
        <v>400</v>
      </c>
      <c r="G59" s="161">
        <f t="shared" si="73"/>
        <v>1300</v>
      </c>
      <c r="H59" s="161">
        <f t="shared" si="73"/>
        <v>400</v>
      </c>
      <c r="I59" s="161">
        <f t="shared" si="73"/>
        <v>500</v>
      </c>
      <c r="J59" s="161">
        <f t="shared" si="73"/>
        <v>500</v>
      </c>
      <c r="K59" s="161">
        <f t="shared" si="73"/>
        <v>400</v>
      </c>
      <c r="L59" s="161">
        <f t="shared" si="73"/>
        <v>400</v>
      </c>
      <c r="M59" s="161">
        <f t="shared" si="73"/>
        <v>500</v>
      </c>
      <c r="N59" s="161">
        <f t="shared" si="73"/>
        <v>400</v>
      </c>
      <c r="O59" s="161">
        <f t="shared" si="73"/>
        <v>400</v>
      </c>
      <c r="P59" s="161">
        <f t="shared" si="73"/>
        <v>400</v>
      </c>
      <c r="Q59" s="161">
        <f t="shared" si="73"/>
        <v>500</v>
      </c>
      <c r="R59" s="161">
        <f t="shared" si="73"/>
        <v>400</v>
      </c>
      <c r="S59" s="161">
        <f t="shared" si="73"/>
        <v>100</v>
      </c>
      <c r="T59" s="161">
        <f t="shared" si="73"/>
        <v>100</v>
      </c>
      <c r="U59" s="161">
        <f t="shared" si="73"/>
        <v>100</v>
      </c>
      <c r="V59" s="161">
        <f t="shared" si="73"/>
        <v>100</v>
      </c>
      <c r="W59" s="161">
        <f t="shared" si="73"/>
        <v>100</v>
      </c>
      <c r="X59" s="161">
        <f t="shared" si="73"/>
        <v>100</v>
      </c>
      <c r="Y59" s="161">
        <f t="shared" si="73"/>
        <v>100</v>
      </c>
      <c r="Z59" s="161">
        <f t="shared" si="73"/>
        <v>0</v>
      </c>
      <c r="AA59" s="161">
        <f t="shared" si="73"/>
        <v>100</v>
      </c>
      <c r="AB59" s="161">
        <f t="shared" si="73"/>
        <v>0</v>
      </c>
      <c r="AC59" s="161">
        <f t="shared" si="73"/>
        <v>100</v>
      </c>
      <c r="AD59" s="161">
        <f t="shared" si="73"/>
        <v>100</v>
      </c>
      <c r="AE59" s="161">
        <f t="shared" si="73"/>
        <v>100</v>
      </c>
      <c r="AF59" s="161">
        <f t="shared" si="73"/>
        <v>100</v>
      </c>
      <c r="AG59" s="161">
        <f t="shared" si="73"/>
        <v>100</v>
      </c>
      <c r="AH59" s="161">
        <f t="shared" si="73"/>
        <v>100</v>
      </c>
      <c r="AI59" s="49"/>
      <c r="AJ59" s="49"/>
      <c r="AK59" s="167"/>
      <c r="AL59" s="167"/>
      <c r="AM59" s="167"/>
      <c r="AN59" s="48"/>
      <c r="AO59" s="48"/>
      <c r="AP59" s="155"/>
      <c r="AQ59" s="155"/>
      <c r="AR59" s="155"/>
    </row>
    <row r="60" spans="1:46" x14ac:dyDescent="0.2">
      <c r="A60" s="163"/>
      <c r="B60" s="174"/>
      <c r="C60" s="175"/>
      <c r="D60" s="174"/>
      <c r="E60" s="174"/>
      <c r="F60" s="161">
        <f t="shared" si="73"/>
        <v>2400</v>
      </c>
      <c r="G60" s="161">
        <f t="shared" si="73"/>
        <v>3400</v>
      </c>
      <c r="H60" s="161">
        <f t="shared" si="73"/>
        <v>2600</v>
      </c>
      <c r="I60" s="161">
        <f t="shared" si="73"/>
        <v>2800</v>
      </c>
      <c r="J60" s="161">
        <f t="shared" si="73"/>
        <v>2100</v>
      </c>
      <c r="K60" s="161">
        <f t="shared" si="73"/>
        <v>2100</v>
      </c>
      <c r="L60" s="161">
        <f t="shared" si="73"/>
        <v>2200</v>
      </c>
      <c r="M60" s="161">
        <f t="shared" si="73"/>
        <v>2300</v>
      </c>
      <c r="N60" s="161">
        <f t="shared" si="73"/>
        <v>2300</v>
      </c>
      <c r="O60" s="161">
        <f t="shared" si="73"/>
        <v>2000</v>
      </c>
      <c r="P60" s="161">
        <f t="shared" si="73"/>
        <v>2100</v>
      </c>
      <c r="Q60" s="161">
        <f t="shared" si="73"/>
        <v>2200</v>
      </c>
      <c r="R60" s="161">
        <f t="shared" si="73"/>
        <v>2200</v>
      </c>
      <c r="S60" s="161">
        <f t="shared" si="73"/>
        <v>1900</v>
      </c>
      <c r="T60" s="161">
        <f t="shared" si="73"/>
        <v>1600</v>
      </c>
      <c r="U60" s="161">
        <f t="shared" si="73"/>
        <v>1700</v>
      </c>
      <c r="V60" s="161">
        <f t="shared" si="73"/>
        <v>1600</v>
      </c>
      <c r="W60" s="161">
        <f t="shared" si="73"/>
        <v>1700</v>
      </c>
      <c r="X60" s="161">
        <f t="shared" si="73"/>
        <v>1600</v>
      </c>
      <c r="Y60" s="161">
        <f t="shared" si="73"/>
        <v>1500</v>
      </c>
      <c r="Z60" s="161">
        <f t="shared" si="73"/>
        <v>1500</v>
      </c>
      <c r="AA60" s="161">
        <f t="shared" si="73"/>
        <v>1500</v>
      </c>
      <c r="AB60" s="161">
        <f t="shared" si="73"/>
        <v>1500</v>
      </c>
      <c r="AC60" s="161">
        <f t="shared" si="73"/>
        <v>1500</v>
      </c>
      <c r="AD60" s="161">
        <f t="shared" si="73"/>
        <v>1500</v>
      </c>
      <c r="AE60" s="161">
        <f t="shared" si="73"/>
        <v>1500</v>
      </c>
      <c r="AF60" s="161">
        <f t="shared" si="73"/>
        <v>1400</v>
      </c>
      <c r="AG60" s="161">
        <f t="shared" si="73"/>
        <v>1500</v>
      </c>
      <c r="AH60" s="161">
        <f t="shared" si="73"/>
        <v>1500</v>
      </c>
      <c r="AI60" s="49"/>
      <c r="AJ60" s="49"/>
      <c r="AK60" s="167"/>
      <c r="AL60" s="167"/>
      <c r="AM60" s="173"/>
      <c r="AN60" s="48"/>
      <c r="AO60" s="48"/>
      <c r="AP60" s="155"/>
      <c r="AQ60" s="155"/>
      <c r="AR60" s="155"/>
    </row>
    <row r="61" spans="1:46" ht="17.25" customHeight="1" thickBot="1" x14ac:dyDescent="0.25">
      <c r="A61" s="163" t="s">
        <v>49</v>
      </c>
      <c r="B61" s="176"/>
      <c r="C61" s="177"/>
      <c r="D61" s="178"/>
      <c r="E61" s="179"/>
      <c r="F61" s="161">
        <f t="shared" si="73"/>
        <v>300</v>
      </c>
      <c r="G61" s="161">
        <f t="shared" si="73"/>
        <v>800</v>
      </c>
      <c r="H61" s="161">
        <f t="shared" si="73"/>
        <v>400</v>
      </c>
      <c r="I61" s="161">
        <f t="shared" si="73"/>
        <v>400</v>
      </c>
      <c r="J61" s="161">
        <f t="shared" si="73"/>
        <v>300</v>
      </c>
      <c r="K61" s="161">
        <f t="shared" si="73"/>
        <v>300</v>
      </c>
      <c r="L61" s="161">
        <f t="shared" si="73"/>
        <v>300</v>
      </c>
      <c r="M61" s="161">
        <f t="shared" si="73"/>
        <v>300</v>
      </c>
      <c r="N61" s="161">
        <f t="shared" si="73"/>
        <v>300</v>
      </c>
      <c r="O61" s="161">
        <f t="shared" si="73"/>
        <v>300</v>
      </c>
      <c r="P61" s="161">
        <f t="shared" si="73"/>
        <v>300</v>
      </c>
      <c r="Q61" s="161">
        <f t="shared" si="73"/>
        <v>300</v>
      </c>
      <c r="R61" s="161">
        <f t="shared" si="73"/>
        <v>300</v>
      </c>
      <c r="S61" s="161">
        <f t="shared" si="73"/>
        <v>300</v>
      </c>
      <c r="T61" s="161">
        <f t="shared" si="73"/>
        <v>300</v>
      </c>
      <c r="U61" s="161">
        <f t="shared" si="73"/>
        <v>300</v>
      </c>
      <c r="V61" s="161">
        <f t="shared" si="73"/>
        <v>300</v>
      </c>
      <c r="W61" s="161">
        <f t="shared" si="73"/>
        <v>300</v>
      </c>
      <c r="X61" s="161">
        <f t="shared" si="73"/>
        <v>300</v>
      </c>
      <c r="Y61" s="161">
        <f t="shared" si="73"/>
        <v>200</v>
      </c>
      <c r="Z61" s="161">
        <f t="shared" si="73"/>
        <v>300</v>
      </c>
      <c r="AA61" s="161">
        <f t="shared" si="73"/>
        <v>200</v>
      </c>
      <c r="AB61" s="161">
        <f t="shared" si="73"/>
        <v>300</v>
      </c>
      <c r="AC61" s="161">
        <f t="shared" si="73"/>
        <v>200</v>
      </c>
      <c r="AD61" s="161">
        <f t="shared" si="73"/>
        <v>500</v>
      </c>
      <c r="AE61" s="161">
        <f t="shared" si="73"/>
        <v>500</v>
      </c>
      <c r="AF61" s="161">
        <f t="shared" si="73"/>
        <v>600</v>
      </c>
      <c r="AG61" s="161">
        <f t="shared" si="73"/>
        <v>500</v>
      </c>
      <c r="AH61" s="161">
        <f t="shared" si="73"/>
        <v>500</v>
      </c>
      <c r="AI61" s="49"/>
      <c r="AJ61" s="49"/>
      <c r="AK61" s="167"/>
      <c r="AL61" s="167"/>
      <c r="AM61" s="167"/>
      <c r="AN61" s="48"/>
      <c r="AO61" s="48"/>
      <c r="AP61" s="155"/>
      <c r="AQ61" s="155"/>
      <c r="AR61" s="155"/>
    </row>
    <row r="62" spans="1:46" ht="16.5" thickTop="1" x14ac:dyDescent="0.25">
      <c r="A62" s="163"/>
      <c r="B62" s="180"/>
      <c r="C62" s="181"/>
      <c r="D62" s="182"/>
      <c r="E62" s="183"/>
      <c r="F62" s="161">
        <f t="shared" si="73"/>
        <v>300</v>
      </c>
      <c r="G62" s="161">
        <f t="shared" si="73"/>
        <v>900</v>
      </c>
      <c r="H62" s="161">
        <f t="shared" si="73"/>
        <v>400</v>
      </c>
      <c r="I62" s="161">
        <f t="shared" si="73"/>
        <v>300</v>
      </c>
      <c r="J62" s="161">
        <f t="shared" si="73"/>
        <v>200</v>
      </c>
      <c r="K62" s="161">
        <f t="shared" si="73"/>
        <v>300</v>
      </c>
      <c r="L62" s="161">
        <f t="shared" si="73"/>
        <v>300</v>
      </c>
      <c r="M62" s="161">
        <f t="shared" si="73"/>
        <v>200</v>
      </c>
      <c r="N62" s="161">
        <f t="shared" si="73"/>
        <v>300</v>
      </c>
      <c r="O62" s="161">
        <f t="shared" si="73"/>
        <v>300</v>
      </c>
      <c r="P62" s="161">
        <f t="shared" si="73"/>
        <v>300</v>
      </c>
      <c r="Q62" s="161">
        <f t="shared" si="73"/>
        <v>200</v>
      </c>
      <c r="R62" s="161">
        <f t="shared" si="73"/>
        <v>300</v>
      </c>
      <c r="S62" s="161">
        <f t="shared" si="73"/>
        <v>300</v>
      </c>
      <c r="T62" s="161">
        <f t="shared" si="73"/>
        <v>100</v>
      </c>
      <c r="U62" s="161">
        <f t="shared" si="73"/>
        <v>100</v>
      </c>
      <c r="V62" s="161">
        <f t="shared" si="73"/>
        <v>100</v>
      </c>
      <c r="W62" s="161">
        <f t="shared" si="73"/>
        <v>100</v>
      </c>
      <c r="X62" s="161">
        <f t="shared" si="73"/>
        <v>100</v>
      </c>
      <c r="Y62" s="161">
        <f t="shared" si="73"/>
        <v>300</v>
      </c>
      <c r="Z62" s="161">
        <f t="shared" si="73"/>
        <v>500</v>
      </c>
      <c r="AA62" s="161">
        <f t="shared" si="73"/>
        <v>300</v>
      </c>
      <c r="AB62" s="161">
        <f t="shared" si="73"/>
        <v>500</v>
      </c>
      <c r="AC62" s="161">
        <f t="shared" si="73"/>
        <v>300</v>
      </c>
      <c r="AD62" s="161">
        <f t="shared" si="73"/>
        <v>600</v>
      </c>
      <c r="AE62" s="161">
        <f t="shared" si="73"/>
        <v>500</v>
      </c>
      <c r="AF62" s="161">
        <f t="shared" si="73"/>
        <v>800</v>
      </c>
      <c r="AG62" s="161">
        <f t="shared" si="73"/>
        <v>500</v>
      </c>
      <c r="AH62" s="161">
        <f t="shared" si="73"/>
        <v>600</v>
      </c>
      <c r="AI62" s="49"/>
      <c r="AJ62" s="49"/>
      <c r="AK62" s="167"/>
      <c r="AL62" s="167"/>
      <c r="AM62" s="167"/>
      <c r="AN62" s="48"/>
      <c r="AO62" s="48"/>
      <c r="AP62" s="155"/>
      <c r="AQ62" s="155"/>
      <c r="AR62" s="155"/>
    </row>
    <row r="63" spans="1:46" x14ac:dyDescent="0.2">
      <c r="A63" s="163"/>
      <c r="B63" s="174"/>
      <c r="C63" s="175"/>
      <c r="D63" s="174"/>
      <c r="E63" s="174"/>
      <c r="F63" s="161">
        <f t="shared" si="73"/>
        <v>2400</v>
      </c>
      <c r="G63" s="161">
        <f t="shared" si="73"/>
        <v>3500</v>
      </c>
      <c r="H63" s="161">
        <f t="shared" si="73"/>
        <v>2600</v>
      </c>
      <c r="I63" s="161">
        <f t="shared" si="73"/>
        <v>2700</v>
      </c>
      <c r="J63" s="161">
        <f t="shared" si="73"/>
        <v>2000</v>
      </c>
      <c r="K63" s="161">
        <f t="shared" si="73"/>
        <v>2100</v>
      </c>
      <c r="L63" s="161">
        <f t="shared" si="73"/>
        <v>2200</v>
      </c>
      <c r="M63" s="161">
        <f t="shared" si="73"/>
        <v>2200</v>
      </c>
      <c r="N63" s="161">
        <f t="shared" si="73"/>
        <v>2300</v>
      </c>
      <c r="O63" s="161">
        <f t="shared" si="73"/>
        <v>2000</v>
      </c>
      <c r="P63" s="161">
        <f t="shared" si="73"/>
        <v>2100</v>
      </c>
      <c r="Q63" s="161">
        <f t="shared" si="73"/>
        <v>2100</v>
      </c>
      <c r="R63" s="161">
        <f t="shared" si="73"/>
        <v>2200</v>
      </c>
      <c r="S63" s="161">
        <f t="shared" si="73"/>
        <v>1900</v>
      </c>
      <c r="T63" s="161">
        <f t="shared" si="73"/>
        <v>1400</v>
      </c>
      <c r="U63" s="161">
        <f t="shared" si="73"/>
        <v>1500</v>
      </c>
      <c r="V63" s="161">
        <f t="shared" si="73"/>
        <v>1400</v>
      </c>
      <c r="W63" s="161">
        <f t="shared" si="73"/>
        <v>1500</v>
      </c>
      <c r="X63" s="161">
        <f t="shared" si="73"/>
        <v>1400</v>
      </c>
      <c r="Y63" s="161">
        <f t="shared" si="73"/>
        <v>1600</v>
      </c>
      <c r="Z63" s="161">
        <f t="shared" si="73"/>
        <v>1700</v>
      </c>
      <c r="AA63" s="161">
        <f t="shared" si="73"/>
        <v>1600</v>
      </c>
      <c r="AB63" s="161">
        <f t="shared" si="73"/>
        <v>1700</v>
      </c>
      <c r="AC63" s="161">
        <f t="shared" si="73"/>
        <v>1600</v>
      </c>
      <c r="AD63" s="161">
        <f t="shared" si="73"/>
        <v>1600</v>
      </c>
      <c r="AE63" s="161">
        <f t="shared" si="73"/>
        <v>1500</v>
      </c>
      <c r="AF63" s="161">
        <f t="shared" si="73"/>
        <v>1600</v>
      </c>
      <c r="AG63" s="161">
        <f t="shared" si="73"/>
        <v>1500</v>
      </c>
      <c r="AH63" s="161">
        <f t="shared" si="73"/>
        <v>1600</v>
      </c>
      <c r="AI63" s="49"/>
      <c r="AJ63" s="49"/>
      <c r="AK63" s="167"/>
      <c r="AL63" s="167"/>
      <c r="AM63" s="173"/>
      <c r="AN63" s="48"/>
      <c r="AO63" s="48"/>
      <c r="AP63" s="155"/>
      <c r="AQ63" s="155"/>
      <c r="AR63" s="155"/>
    </row>
    <row r="64" spans="1:46" ht="15.75" thickBot="1" x14ac:dyDescent="0.25">
      <c r="A64" s="163" t="s">
        <v>50</v>
      </c>
      <c r="B64" s="176"/>
      <c r="C64" s="177"/>
      <c r="D64" s="178"/>
      <c r="E64" s="179"/>
      <c r="F64" s="161">
        <f t="shared" si="73"/>
        <v>300</v>
      </c>
      <c r="G64" s="161">
        <f t="shared" si="73"/>
        <v>600</v>
      </c>
      <c r="H64" s="161">
        <f t="shared" si="73"/>
        <v>300</v>
      </c>
      <c r="I64" s="161">
        <f t="shared" si="73"/>
        <v>300</v>
      </c>
      <c r="J64" s="161">
        <f t="shared" si="73"/>
        <v>200</v>
      </c>
      <c r="K64" s="161">
        <f t="shared" si="73"/>
        <v>200</v>
      </c>
      <c r="L64" s="161">
        <f t="shared" si="73"/>
        <v>200</v>
      </c>
      <c r="M64" s="161">
        <f t="shared" si="73"/>
        <v>200</v>
      </c>
      <c r="N64" s="161">
        <f t="shared" si="73"/>
        <v>200</v>
      </c>
      <c r="O64" s="161">
        <f t="shared" si="73"/>
        <v>200</v>
      </c>
      <c r="P64" s="161">
        <f t="shared" si="73"/>
        <v>200</v>
      </c>
      <c r="Q64" s="161">
        <f t="shared" si="73"/>
        <v>200</v>
      </c>
      <c r="R64" s="161">
        <f t="shared" si="73"/>
        <v>200</v>
      </c>
      <c r="S64" s="161">
        <f t="shared" si="73"/>
        <v>200</v>
      </c>
      <c r="T64" s="161">
        <f t="shared" si="73"/>
        <v>200</v>
      </c>
      <c r="U64" s="161">
        <f t="shared" si="73"/>
        <v>200</v>
      </c>
      <c r="V64" s="161">
        <f t="shared" si="73"/>
        <v>200</v>
      </c>
      <c r="W64" s="161">
        <f t="shared" si="73"/>
        <v>200</v>
      </c>
      <c r="X64" s="161">
        <f t="shared" si="73"/>
        <v>200</v>
      </c>
      <c r="Y64" s="161">
        <f t="shared" si="73"/>
        <v>200</v>
      </c>
      <c r="Z64" s="161">
        <f t="shared" si="73"/>
        <v>200</v>
      </c>
      <c r="AA64" s="161">
        <f t="shared" si="73"/>
        <v>200</v>
      </c>
      <c r="AB64" s="161">
        <f t="shared" si="73"/>
        <v>200</v>
      </c>
      <c r="AC64" s="161">
        <f t="shared" si="73"/>
        <v>200</v>
      </c>
      <c r="AD64" s="161">
        <f t="shared" si="73"/>
        <v>200</v>
      </c>
      <c r="AE64" s="161">
        <f t="shared" si="73"/>
        <v>200</v>
      </c>
      <c r="AF64" s="161">
        <f t="shared" si="73"/>
        <v>200</v>
      </c>
      <c r="AG64" s="161">
        <f t="shared" si="73"/>
        <v>200</v>
      </c>
      <c r="AH64" s="161">
        <f t="shared" si="73"/>
        <v>200</v>
      </c>
      <c r="AI64" s="49"/>
      <c r="AJ64" s="49"/>
      <c r="AK64" s="167"/>
      <c r="AL64" s="167"/>
      <c r="AM64" s="167"/>
      <c r="AN64" s="48"/>
      <c r="AO64" s="48"/>
      <c r="AP64" s="155"/>
      <c r="AQ64" s="155"/>
      <c r="AR64" s="155"/>
    </row>
    <row r="65" spans="1:44" ht="17.25" customHeight="1" thickTop="1" thickBot="1" x14ac:dyDescent="0.25">
      <c r="A65" s="164"/>
      <c r="B65" s="187"/>
      <c r="C65" s="188"/>
      <c r="D65" s="187"/>
      <c r="E65" s="187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49"/>
      <c r="AJ65" s="49"/>
      <c r="AK65" s="167"/>
      <c r="AL65" s="173"/>
      <c r="AM65" s="167"/>
      <c r="AN65" s="48"/>
      <c r="AO65" s="48"/>
      <c r="AP65" s="155"/>
      <c r="AQ65" s="155"/>
      <c r="AR65" s="155"/>
    </row>
    <row r="66" spans="1:44" ht="16.5" thickTop="1" x14ac:dyDescent="0.25">
      <c r="A66" s="164" t="s">
        <v>51</v>
      </c>
      <c r="B66" s="189"/>
      <c r="C66" s="181"/>
      <c r="D66" s="182"/>
      <c r="E66" s="190"/>
      <c r="F66" s="161">
        <f t="shared" ref="F66:I66" si="74">G26-F26</f>
        <v>400</v>
      </c>
      <c r="G66" s="161">
        <f t="shared" si="74"/>
        <v>1300</v>
      </c>
      <c r="H66" s="161">
        <f t="shared" si="74"/>
        <v>500</v>
      </c>
      <c r="I66" s="161">
        <f t="shared" si="74"/>
        <v>500</v>
      </c>
      <c r="J66" s="161">
        <f>K26-J26</f>
        <v>300</v>
      </c>
      <c r="K66" s="161">
        <f t="shared" ref="K66:AB66" si="75">L26-K26</f>
        <v>300</v>
      </c>
      <c r="L66" s="161">
        <f t="shared" si="75"/>
        <v>300</v>
      </c>
      <c r="M66" s="161">
        <f t="shared" si="75"/>
        <v>300</v>
      </c>
      <c r="N66" s="161">
        <f t="shared" si="75"/>
        <v>300</v>
      </c>
      <c r="O66" s="161">
        <f t="shared" si="75"/>
        <v>300</v>
      </c>
      <c r="P66" s="161">
        <f t="shared" si="75"/>
        <v>200</v>
      </c>
      <c r="Q66" s="161">
        <f t="shared" si="75"/>
        <v>300</v>
      </c>
      <c r="R66" s="161">
        <f t="shared" si="75"/>
        <v>200</v>
      </c>
      <c r="S66" s="161">
        <f t="shared" si="75"/>
        <v>600</v>
      </c>
      <c r="T66" s="161">
        <f t="shared" si="75"/>
        <v>800</v>
      </c>
      <c r="U66" s="161">
        <f t="shared" si="75"/>
        <v>800</v>
      </c>
      <c r="V66" s="161">
        <f t="shared" si="75"/>
        <v>800</v>
      </c>
      <c r="W66" s="161">
        <f t="shared" si="75"/>
        <v>800</v>
      </c>
      <c r="X66" s="161">
        <f t="shared" si="75"/>
        <v>800</v>
      </c>
      <c r="Y66" s="161">
        <f t="shared" si="75"/>
        <v>600</v>
      </c>
      <c r="Z66" s="161">
        <f t="shared" si="75"/>
        <v>500</v>
      </c>
      <c r="AA66" s="161">
        <f t="shared" si="75"/>
        <v>500</v>
      </c>
      <c r="AB66" s="161">
        <f t="shared" si="75"/>
        <v>500</v>
      </c>
      <c r="AC66" s="166">
        <f>AD26-AC26</f>
        <v>600</v>
      </c>
      <c r="AD66" s="166">
        <f t="shared" ref="AD66:AH66" si="76">AE26-AD26</f>
        <v>400</v>
      </c>
      <c r="AE66" s="166">
        <f t="shared" si="76"/>
        <v>500</v>
      </c>
      <c r="AF66" s="166">
        <f t="shared" si="76"/>
        <v>500</v>
      </c>
      <c r="AG66" s="166">
        <f t="shared" si="76"/>
        <v>500</v>
      </c>
      <c r="AH66" s="166">
        <f t="shared" si="76"/>
        <v>400</v>
      </c>
      <c r="AI66" s="49"/>
      <c r="AJ66" s="49"/>
      <c r="AK66" s="167"/>
      <c r="AL66" s="167"/>
      <c r="AM66" s="167"/>
      <c r="AN66" s="48"/>
      <c r="AO66" s="48"/>
      <c r="AP66" s="155"/>
      <c r="AQ66" s="155"/>
      <c r="AR66" s="155"/>
    </row>
    <row r="67" spans="1:44" x14ac:dyDescent="0.2">
      <c r="A67" s="164"/>
      <c r="B67" s="174"/>
      <c r="C67" s="175"/>
      <c r="D67" s="174"/>
      <c r="E67" s="174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6"/>
      <c r="AD67" s="166"/>
      <c r="AE67" s="166"/>
      <c r="AF67" s="166"/>
      <c r="AG67" s="166"/>
      <c r="AH67" s="166"/>
      <c r="AI67" s="49"/>
      <c r="AJ67" s="49"/>
      <c r="AK67" s="167"/>
      <c r="AL67" s="167"/>
      <c r="AM67" s="167"/>
      <c r="AN67" s="48"/>
      <c r="AO67" s="48"/>
      <c r="AP67" s="155"/>
      <c r="AQ67" s="155"/>
      <c r="AR67" s="155"/>
    </row>
    <row r="68" spans="1:44" x14ac:dyDescent="0.2">
      <c r="A68" s="68" t="s">
        <v>38</v>
      </c>
      <c r="B68" s="91"/>
      <c r="C68" s="92"/>
      <c r="D68" s="83"/>
      <c r="E68" s="83"/>
      <c r="F68" s="161">
        <f t="shared" ref="F68:AH77" si="77">G28-F28</f>
        <v>2500</v>
      </c>
      <c r="G68" s="161">
        <f t="shared" si="77"/>
        <v>4200</v>
      </c>
      <c r="H68" s="161">
        <f t="shared" si="77"/>
        <v>2800</v>
      </c>
      <c r="I68" s="161">
        <f t="shared" si="77"/>
        <v>2900</v>
      </c>
      <c r="J68" s="161">
        <f t="shared" si="77"/>
        <v>2100</v>
      </c>
      <c r="K68" s="161">
        <f t="shared" si="77"/>
        <v>2200</v>
      </c>
      <c r="L68" s="161">
        <f t="shared" si="77"/>
        <v>2300</v>
      </c>
      <c r="M68" s="161">
        <f t="shared" si="77"/>
        <v>2300</v>
      </c>
      <c r="N68" s="161">
        <f t="shared" si="77"/>
        <v>2400</v>
      </c>
      <c r="O68" s="161">
        <f t="shared" si="77"/>
        <v>2100</v>
      </c>
      <c r="P68" s="161">
        <f t="shared" si="77"/>
        <v>2100</v>
      </c>
      <c r="Q68" s="161">
        <f t="shared" si="77"/>
        <v>2200</v>
      </c>
      <c r="R68" s="161">
        <f t="shared" si="77"/>
        <v>2200</v>
      </c>
      <c r="S68" s="161">
        <f t="shared" si="77"/>
        <v>2300</v>
      </c>
      <c r="T68" s="161">
        <f t="shared" si="77"/>
        <v>2000</v>
      </c>
      <c r="U68" s="161">
        <f t="shared" si="77"/>
        <v>2100</v>
      </c>
      <c r="V68" s="161">
        <f t="shared" si="77"/>
        <v>2000</v>
      </c>
      <c r="W68" s="161">
        <f t="shared" si="77"/>
        <v>2100</v>
      </c>
      <c r="X68" s="161">
        <f t="shared" si="77"/>
        <v>2000</v>
      </c>
      <c r="Y68" s="161">
        <f t="shared" si="77"/>
        <v>2000</v>
      </c>
      <c r="Z68" s="161">
        <f t="shared" si="77"/>
        <v>2000</v>
      </c>
      <c r="AA68" s="161">
        <f t="shared" si="77"/>
        <v>1900</v>
      </c>
      <c r="AB68" s="161">
        <f t="shared" si="77"/>
        <v>2000</v>
      </c>
      <c r="AC68" s="166">
        <f t="shared" si="77"/>
        <v>2000</v>
      </c>
      <c r="AD68" s="166">
        <f t="shared" si="77"/>
        <v>1800</v>
      </c>
      <c r="AE68" s="166">
        <f t="shared" si="77"/>
        <v>1800</v>
      </c>
      <c r="AF68" s="166">
        <f t="shared" si="77"/>
        <v>1900</v>
      </c>
      <c r="AG68" s="166">
        <f t="shared" si="77"/>
        <v>1800</v>
      </c>
      <c r="AH68" s="166">
        <f t="shared" si="77"/>
        <v>1800</v>
      </c>
      <c r="AI68" s="49"/>
      <c r="AJ68" s="49"/>
      <c r="AK68" s="167"/>
      <c r="AL68" s="173"/>
      <c r="AM68" s="167"/>
      <c r="AN68" s="48"/>
      <c r="AO68" s="48"/>
      <c r="AP68" s="155"/>
      <c r="AQ68" s="155"/>
      <c r="AR68" s="155"/>
    </row>
    <row r="69" spans="1:44" ht="16.5" customHeight="1" thickBot="1" x14ac:dyDescent="0.25">
      <c r="A69" s="68"/>
      <c r="B69" s="91"/>
      <c r="C69" s="92"/>
      <c r="D69" s="83"/>
      <c r="E69" s="83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6"/>
      <c r="AD69" s="166"/>
      <c r="AE69" s="166"/>
      <c r="AF69" s="166"/>
      <c r="AG69" s="166"/>
      <c r="AH69" s="166"/>
      <c r="AI69" s="49"/>
      <c r="AJ69" s="49"/>
      <c r="AK69" s="167"/>
      <c r="AL69" s="167"/>
      <c r="AM69" s="167"/>
      <c r="AN69" s="48"/>
      <c r="AO69" s="48"/>
      <c r="AP69" s="155"/>
      <c r="AQ69" s="155"/>
      <c r="AR69" s="155"/>
    </row>
    <row r="70" spans="1:44" ht="15.75" thickTop="1" x14ac:dyDescent="0.2">
      <c r="A70" s="68" t="s">
        <v>39</v>
      </c>
      <c r="B70" s="69"/>
      <c r="C70" s="84"/>
      <c r="D70" s="85"/>
      <c r="E70" s="72"/>
      <c r="F70" s="161">
        <f t="shared" si="77"/>
        <v>300</v>
      </c>
      <c r="G70" s="161">
        <f t="shared" si="77"/>
        <v>700</v>
      </c>
      <c r="H70" s="161">
        <f t="shared" si="77"/>
        <v>200</v>
      </c>
      <c r="I70" s="161">
        <f t="shared" si="77"/>
        <v>300</v>
      </c>
      <c r="J70" s="161">
        <f t="shared" si="77"/>
        <v>200</v>
      </c>
      <c r="K70" s="161">
        <f t="shared" si="77"/>
        <v>200</v>
      </c>
      <c r="L70" s="161">
        <f t="shared" si="77"/>
        <v>200</v>
      </c>
      <c r="M70" s="161">
        <f t="shared" si="77"/>
        <v>200</v>
      </c>
      <c r="N70" s="161">
        <f t="shared" si="77"/>
        <v>200</v>
      </c>
      <c r="O70" s="161">
        <f t="shared" si="77"/>
        <v>100</v>
      </c>
      <c r="P70" s="161">
        <f t="shared" si="77"/>
        <v>200</v>
      </c>
      <c r="Q70" s="161">
        <f t="shared" si="77"/>
        <v>100</v>
      </c>
      <c r="R70" s="161">
        <f t="shared" si="77"/>
        <v>200</v>
      </c>
      <c r="S70" s="161">
        <f t="shared" si="77"/>
        <v>200</v>
      </c>
      <c r="T70" s="161">
        <f t="shared" si="77"/>
        <v>200</v>
      </c>
      <c r="U70" s="161">
        <f t="shared" si="77"/>
        <v>100</v>
      </c>
      <c r="V70" s="161">
        <f t="shared" si="77"/>
        <v>300</v>
      </c>
      <c r="W70" s="161">
        <f t="shared" si="77"/>
        <v>100</v>
      </c>
      <c r="X70" s="161">
        <f t="shared" si="77"/>
        <v>200</v>
      </c>
      <c r="Y70" s="161">
        <f t="shared" si="77"/>
        <v>200</v>
      </c>
      <c r="Z70" s="161">
        <f t="shared" si="77"/>
        <v>100</v>
      </c>
      <c r="AA70" s="161">
        <f t="shared" si="77"/>
        <v>300</v>
      </c>
      <c r="AB70" s="161">
        <f t="shared" si="77"/>
        <v>100</v>
      </c>
      <c r="AC70" s="166">
        <f t="shared" si="77"/>
        <v>200</v>
      </c>
      <c r="AD70" s="166">
        <f t="shared" si="77"/>
        <v>200</v>
      </c>
      <c r="AE70" s="166">
        <f t="shared" si="77"/>
        <v>100</v>
      </c>
      <c r="AF70" s="166">
        <f t="shared" si="77"/>
        <v>100</v>
      </c>
      <c r="AG70" s="166">
        <f t="shared" si="77"/>
        <v>100</v>
      </c>
      <c r="AH70" s="166">
        <f t="shared" si="77"/>
        <v>200</v>
      </c>
      <c r="AI70" s="49"/>
      <c r="AJ70" s="49"/>
      <c r="AK70" s="167"/>
      <c r="AL70" s="167"/>
      <c r="AM70" s="167"/>
      <c r="AN70" s="48"/>
      <c r="AO70" s="48"/>
      <c r="AP70" s="155"/>
      <c r="AQ70" s="155"/>
      <c r="AR70" s="155"/>
    </row>
    <row r="71" spans="1:44" x14ac:dyDescent="0.2">
      <c r="A71"/>
      <c r="B71" s="103"/>
      <c r="C71" s="117"/>
      <c r="D71" s="118"/>
      <c r="E71" s="118"/>
      <c r="F71" s="161">
        <f t="shared" si="77"/>
        <v>2800</v>
      </c>
      <c r="G71" s="161">
        <f t="shared" si="77"/>
        <v>4900</v>
      </c>
      <c r="H71" s="161">
        <f t="shared" si="77"/>
        <v>3000</v>
      </c>
      <c r="I71" s="161">
        <f t="shared" si="77"/>
        <v>3200</v>
      </c>
      <c r="J71" s="161">
        <f t="shared" si="77"/>
        <v>2300</v>
      </c>
      <c r="K71" s="161">
        <f t="shared" si="77"/>
        <v>2400</v>
      </c>
      <c r="L71" s="161">
        <f t="shared" si="77"/>
        <v>2500</v>
      </c>
      <c r="M71" s="161">
        <f t="shared" si="77"/>
        <v>2500</v>
      </c>
      <c r="N71" s="161">
        <f t="shared" si="77"/>
        <v>2600</v>
      </c>
      <c r="O71" s="161">
        <f t="shared" si="77"/>
        <v>2200</v>
      </c>
      <c r="P71" s="161">
        <f t="shared" si="77"/>
        <v>2300</v>
      </c>
      <c r="Q71" s="161">
        <f t="shared" si="77"/>
        <v>2300</v>
      </c>
      <c r="R71" s="161">
        <f t="shared" si="77"/>
        <v>2400</v>
      </c>
      <c r="S71" s="161">
        <f t="shared" si="77"/>
        <v>2500</v>
      </c>
      <c r="T71" s="161">
        <f t="shared" si="77"/>
        <v>2200</v>
      </c>
      <c r="U71" s="161">
        <f t="shared" si="77"/>
        <v>2200</v>
      </c>
      <c r="V71" s="161">
        <f t="shared" si="77"/>
        <v>2300</v>
      </c>
      <c r="W71" s="161">
        <f t="shared" si="77"/>
        <v>2200</v>
      </c>
      <c r="X71" s="161">
        <f t="shared" si="77"/>
        <v>2200</v>
      </c>
      <c r="Y71" s="161">
        <f t="shared" si="77"/>
        <v>2200</v>
      </c>
      <c r="Z71" s="161">
        <f t="shared" si="77"/>
        <v>2100</v>
      </c>
      <c r="AA71" s="161">
        <f t="shared" si="77"/>
        <v>2200</v>
      </c>
      <c r="AB71" s="161">
        <f t="shared" si="77"/>
        <v>2100</v>
      </c>
      <c r="AC71" s="166">
        <f t="shared" si="77"/>
        <v>2200</v>
      </c>
      <c r="AD71" s="166">
        <f t="shared" si="77"/>
        <v>2000</v>
      </c>
      <c r="AE71" s="166">
        <f t="shared" si="77"/>
        <v>1900</v>
      </c>
      <c r="AF71" s="166">
        <f t="shared" si="77"/>
        <v>2000</v>
      </c>
      <c r="AG71" s="166">
        <f t="shared" si="77"/>
        <v>1900</v>
      </c>
      <c r="AH71" s="166">
        <f t="shared" si="77"/>
        <v>2000</v>
      </c>
      <c r="AI71" s="49"/>
      <c r="AJ71" s="49"/>
      <c r="AK71" s="167"/>
      <c r="AL71" s="167"/>
      <c r="AM71" s="167"/>
      <c r="AN71" s="48"/>
      <c r="AO71" s="48"/>
      <c r="AP71" s="155"/>
      <c r="AQ71" s="155"/>
      <c r="AR71" s="155"/>
    </row>
    <row r="72" spans="1:44" ht="15.75" thickBot="1" x14ac:dyDescent="0.25">
      <c r="A72" s="68" t="s">
        <v>40</v>
      </c>
      <c r="B72" s="96"/>
      <c r="C72" s="97"/>
      <c r="D72" s="98"/>
      <c r="E72" s="99"/>
      <c r="F72" s="161">
        <f t="shared" si="77"/>
        <v>300</v>
      </c>
      <c r="G72" s="161">
        <f t="shared" si="77"/>
        <v>600</v>
      </c>
      <c r="H72" s="161">
        <f t="shared" si="77"/>
        <v>1100</v>
      </c>
      <c r="I72" s="161">
        <f t="shared" si="77"/>
        <v>1200</v>
      </c>
      <c r="J72" s="161">
        <f t="shared" si="77"/>
        <v>1000</v>
      </c>
      <c r="K72" s="161">
        <f t="shared" si="77"/>
        <v>700</v>
      </c>
      <c r="L72" s="161">
        <f t="shared" si="77"/>
        <v>700</v>
      </c>
      <c r="M72" s="161">
        <f t="shared" si="77"/>
        <v>600</v>
      </c>
      <c r="N72" s="161">
        <f t="shared" si="77"/>
        <v>700</v>
      </c>
      <c r="O72" s="161">
        <f t="shared" si="77"/>
        <v>300</v>
      </c>
      <c r="P72" s="161">
        <f t="shared" si="77"/>
        <v>300</v>
      </c>
      <c r="Q72" s="161">
        <f t="shared" si="77"/>
        <v>1300</v>
      </c>
      <c r="R72" s="161">
        <f t="shared" si="77"/>
        <v>1400</v>
      </c>
      <c r="S72" s="161">
        <f t="shared" si="77"/>
        <v>1600</v>
      </c>
      <c r="T72" s="161">
        <f t="shared" si="77"/>
        <v>400</v>
      </c>
      <c r="U72" s="161">
        <f t="shared" si="77"/>
        <v>400</v>
      </c>
      <c r="V72" s="161">
        <f t="shared" si="77"/>
        <v>400</v>
      </c>
      <c r="W72" s="161">
        <f t="shared" si="77"/>
        <v>400</v>
      </c>
      <c r="X72" s="161">
        <f t="shared" si="77"/>
        <v>400</v>
      </c>
      <c r="Y72" s="161">
        <f t="shared" si="77"/>
        <v>400</v>
      </c>
      <c r="Z72" s="161">
        <f t="shared" si="77"/>
        <v>400</v>
      </c>
      <c r="AA72" s="161">
        <f t="shared" si="77"/>
        <v>400</v>
      </c>
      <c r="AB72" s="161">
        <f t="shared" si="77"/>
        <v>400</v>
      </c>
      <c r="AC72" s="166">
        <f t="shared" si="77"/>
        <v>400</v>
      </c>
      <c r="AD72" s="166">
        <f t="shared" si="77"/>
        <v>200</v>
      </c>
      <c r="AE72" s="166">
        <f t="shared" si="77"/>
        <v>100</v>
      </c>
      <c r="AF72" s="166">
        <f t="shared" si="77"/>
        <v>200</v>
      </c>
      <c r="AG72" s="166">
        <f t="shared" si="77"/>
        <v>100</v>
      </c>
      <c r="AH72" s="166">
        <f t="shared" si="77"/>
        <v>200</v>
      </c>
      <c r="AI72" s="49"/>
      <c r="AJ72" s="49"/>
      <c r="AK72" s="167"/>
      <c r="AL72" s="167"/>
      <c r="AM72" s="167"/>
      <c r="AN72" s="48"/>
      <c r="AO72" s="48"/>
      <c r="AP72" s="155"/>
      <c r="AQ72" s="155"/>
      <c r="AR72" s="155"/>
    </row>
    <row r="73" spans="1:44" ht="16.5" customHeight="1" thickTop="1" x14ac:dyDescent="0.2">
      <c r="A73" s="68"/>
      <c r="B73" s="103"/>
      <c r="C73" s="84"/>
      <c r="D73" s="85"/>
      <c r="E73" s="104"/>
      <c r="F73" s="161">
        <f t="shared" si="77"/>
        <v>600</v>
      </c>
      <c r="G73" s="161">
        <f t="shared" si="77"/>
        <v>2000</v>
      </c>
      <c r="H73" s="161">
        <f t="shared" si="77"/>
        <v>500</v>
      </c>
      <c r="I73" s="161">
        <f t="shared" si="77"/>
        <v>500</v>
      </c>
      <c r="J73" s="161">
        <f t="shared" si="77"/>
        <v>500</v>
      </c>
      <c r="K73" s="161">
        <f t="shared" si="77"/>
        <v>500</v>
      </c>
      <c r="L73" s="161">
        <f t="shared" si="77"/>
        <v>500</v>
      </c>
      <c r="M73" s="161">
        <f t="shared" si="77"/>
        <v>600</v>
      </c>
      <c r="N73" s="161">
        <f t="shared" si="77"/>
        <v>600</v>
      </c>
      <c r="O73" s="161">
        <f t="shared" si="77"/>
        <v>600</v>
      </c>
      <c r="P73" s="161">
        <f t="shared" si="77"/>
        <v>800</v>
      </c>
      <c r="Q73" s="161">
        <f t="shared" si="77"/>
        <v>100</v>
      </c>
      <c r="R73" s="161">
        <f t="shared" si="77"/>
        <v>100</v>
      </c>
      <c r="S73" s="161">
        <f t="shared" si="77"/>
        <v>100</v>
      </c>
      <c r="T73" s="161">
        <f t="shared" si="77"/>
        <v>500</v>
      </c>
      <c r="U73" s="161">
        <f t="shared" si="77"/>
        <v>500</v>
      </c>
      <c r="V73" s="161">
        <f t="shared" si="77"/>
        <v>500</v>
      </c>
      <c r="W73" s="161">
        <f t="shared" si="77"/>
        <v>500</v>
      </c>
      <c r="X73" s="161">
        <f t="shared" si="77"/>
        <v>500</v>
      </c>
      <c r="Y73" s="161">
        <f t="shared" si="77"/>
        <v>500</v>
      </c>
      <c r="Z73" s="161">
        <f t="shared" si="77"/>
        <v>500</v>
      </c>
      <c r="AA73" s="161">
        <f t="shared" si="77"/>
        <v>500</v>
      </c>
      <c r="AB73" s="161">
        <f t="shared" si="77"/>
        <v>500</v>
      </c>
      <c r="AC73" s="166">
        <f t="shared" si="77"/>
        <v>500</v>
      </c>
      <c r="AD73" s="166">
        <f t="shared" si="77"/>
        <v>200</v>
      </c>
      <c r="AE73" s="166">
        <f t="shared" si="77"/>
        <v>200</v>
      </c>
      <c r="AF73" s="166">
        <f t="shared" si="77"/>
        <v>100</v>
      </c>
      <c r="AG73" s="166">
        <f t="shared" si="77"/>
        <v>200</v>
      </c>
      <c r="AH73" s="166">
        <f t="shared" si="77"/>
        <v>200</v>
      </c>
      <c r="AI73" s="49"/>
      <c r="AJ73" s="49"/>
      <c r="AK73" s="167"/>
      <c r="AL73" s="167"/>
      <c r="AM73" s="167"/>
      <c r="AN73" s="48"/>
      <c r="AO73" s="48"/>
      <c r="AP73" s="155"/>
      <c r="AQ73" s="155"/>
      <c r="AR73" s="155"/>
    </row>
    <row r="74" spans="1:44" x14ac:dyDescent="0.2">
      <c r="A74" s="68"/>
      <c r="B74" s="91"/>
      <c r="C74" s="92"/>
      <c r="D74" s="83"/>
      <c r="E74" s="83"/>
      <c r="F74" s="161">
        <f t="shared" si="77"/>
        <v>3100</v>
      </c>
      <c r="G74" s="161">
        <f t="shared" si="77"/>
        <v>6300</v>
      </c>
      <c r="H74" s="161">
        <f t="shared" si="77"/>
        <v>2400</v>
      </c>
      <c r="I74" s="161">
        <f t="shared" si="77"/>
        <v>2500</v>
      </c>
      <c r="J74" s="161">
        <f t="shared" si="77"/>
        <v>1800</v>
      </c>
      <c r="K74" s="161">
        <f t="shared" si="77"/>
        <v>2200</v>
      </c>
      <c r="L74" s="161">
        <f t="shared" si="77"/>
        <v>2300</v>
      </c>
      <c r="M74" s="161">
        <f t="shared" si="77"/>
        <v>2500</v>
      </c>
      <c r="N74" s="161">
        <f t="shared" si="77"/>
        <v>2500</v>
      </c>
      <c r="O74" s="161">
        <f t="shared" si="77"/>
        <v>2500</v>
      </c>
      <c r="P74" s="161">
        <f t="shared" si="77"/>
        <v>2800</v>
      </c>
      <c r="Q74" s="161">
        <f t="shared" si="77"/>
        <v>1100</v>
      </c>
      <c r="R74" s="161">
        <f t="shared" si="77"/>
        <v>1100</v>
      </c>
      <c r="S74" s="161">
        <f t="shared" si="77"/>
        <v>1000</v>
      </c>
      <c r="T74" s="161">
        <f t="shared" si="77"/>
        <v>2300</v>
      </c>
      <c r="U74" s="161">
        <f t="shared" si="77"/>
        <v>2300</v>
      </c>
      <c r="V74" s="161">
        <f t="shared" si="77"/>
        <v>2400</v>
      </c>
      <c r="W74" s="161">
        <f t="shared" si="77"/>
        <v>2300</v>
      </c>
      <c r="X74" s="161">
        <f t="shared" si="77"/>
        <v>2300</v>
      </c>
      <c r="Y74" s="161">
        <f t="shared" si="77"/>
        <v>2300</v>
      </c>
      <c r="Z74" s="161">
        <f t="shared" si="77"/>
        <v>2200</v>
      </c>
      <c r="AA74" s="161">
        <f t="shared" si="77"/>
        <v>2300</v>
      </c>
      <c r="AB74" s="161">
        <f t="shared" si="77"/>
        <v>2200</v>
      </c>
      <c r="AC74" s="166">
        <f t="shared" si="77"/>
        <v>2300</v>
      </c>
      <c r="AD74" s="166">
        <f t="shared" si="77"/>
        <v>2000</v>
      </c>
      <c r="AE74" s="166">
        <f t="shared" si="77"/>
        <v>2000</v>
      </c>
      <c r="AF74" s="166">
        <f t="shared" si="77"/>
        <v>1900</v>
      </c>
      <c r="AG74" s="166">
        <f t="shared" si="77"/>
        <v>2000</v>
      </c>
      <c r="AH74" s="166">
        <f t="shared" si="77"/>
        <v>2000</v>
      </c>
      <c r="AI74" s="49"/>
      <c r="AJ74" s="49"/>
      <c r="AK74" s="167"/>
      <c r="AL74" s="173"/>
      <c r="AM74" s="167"/>
      <c r="AN74" s="48"/>
      <c r="AO74" s="48"/>
      <c r="AP74" s="155"/>
      <c r="AQ74" s="155"/>
      <c r="AR74" s="155"/>
    </row>
    <row r="75" spans="1:44" ht="15.75" thickBot="1" x14ac:dyDescent="0.25">
      <c r="A75" s="68" t="s">
        <v>41</v>
      </c>
      <c r="B75" s="96"/>
      <c r="C75" s="97"/>
      <c r="D75" s="98"/>
      <c r="E75" s="99"/>
      <c r="F75" s="161">
        <f t="shared" si="77"/>
        <v>400</v>
      </c>
      <c r="G75" s="161">
        <f t="shared" si="77"/>
        <v>1000</v>
      </c>
      <c r="H75" s="161">
        <f t="shared" si="77"/>
        <v>400</v>
      </c>
      <c r="I75" s="161">
        <f t="shared" si="77"/>
        <v>500</v>
      </c>
      <c r="J75" s="161">
        <f t="shared" si="77"/>
        <v>300</v>
      </c>
      <c r="K75" s="161">
        <f t="shared" si="77"/>
        <v>300</v>
      </c>
      <c r="L75" s="161">
        <f t="shared" si="77"/>
        <v>400</v>
      </c>
      <c r="M75" s="161">
        <f t="shared" si="77"/>
        <v>500</v>
      </c>
      <c r="N75" s="161">
        <f t="shared" si="77"/>
        <v>400</v>
      </c>
      <c r="O75" s="161">
        <f t="shared" si="77"/>
        <v>300</v>
      </c>
      <c r="P75" s="161">
        <f t="shared" si="77"/>
        <v>300</v>
      </c>
      <c r="Q75" s="161">
        <f t="shared" si="77"/>
        <v>300</v>
      </c>
      <c r="R75" s="161">
        <f t="shared" si="77"/>
        <v>300</v>
      </c>
      <c r="S75" s="161">
        <f t="shared" si="77"/>
        <v>400</v>
      </c>
      <c r="T75" s="161">
        <f t="shared" si="77"/>
        <v>300</v>
      </c>
      <c r="U75" s="161">
        <f t="shared" si="77"/>
        <v>300</v>
      </c>
      <c r="V75" s="161">
        <f t="shared" si="77"/>
        <v>300</v>
      </c>
      <c r="W75" s="161">
        <f t="shared" si="77"/>
        <v>300</v>
      </c>
      <c r="X75" s="161">
        <f t="shared" si="77"/>
        <v>300</v>
      </c>
      <c r="Y75" s="161">
        <f t="shared" si="77"/>
        <v>300</v>
      </c>
      <c r="Z75" s="161">
        <f t="shared" si="77"/>
        <v>300</v>
      </c>
      <c r="AA75" s="161">
        <f t="shared" si="77"/>
        <v>300</v>
      </c>
      <c r="AB75" s="161">
        <f t="shared" si="77"/>
        <v>300</v>
      </c>
      <c r="AC75" s="166">
        <f t="shared" si="77"/>
        <v>300</v>
      </c>
      <c r="AD75" s="166">
        <f t="shared" si="77"/>
        <v>300</v>
      </c>
      <c r="AE75" s="166">
        <f t="shared" si="77"/>
        <v>200</v>
      </c>
      <c r="AF75" s="166">
        <f t="shared" si="77"/>
        <v>300</v>
      </c>
      <c r="AG75" s="166">
        <f t="shared" si="77"/>
        <v>200</v>
      </c>
      <c r="AH75" s="166">
        <f t="shared" si="77"/>
        <v>300</v>
      </c>
      <c r="AI75" s="49"/>
      <c r="AJ75" s="49"/>
      <c r="AK75" s="167"/>
      <c r="AL75" s="167"/>
      <c r="AM75" s="167"/>
      <c r="AN75" s="48"/>
      <c r="AO75" s="48"/>
      <c r="AP75" s="155"/>
      <c r="AQ75" s="155"/>
      <c r="AR75" s="155"/>
    </row>
    <row r="76" spans="1:44" ht="15.75" thickTop="1" x14ac:dyDescent="0.2">
      <c r="A76" s="68"/>
      <c r="B76" s="103"/>
      <c r="C76" s="84"/>
      <c r="D76" s="85"/>
      <c r="E76" s="104"/>
      <c r="F76" s="161">
        <f t="shared" si="77"/>
        <v>300</v>
      </c>
      <c r="G76" s="161">
        <f t="shared" si="77"/>
        <v>1000</v>
      </c>
      <c r="H76" s="161">
        <f t="shared" si="77"/>
        <v>1000</v>
      </c>
      <c r="I76" s="161">
        <f t="shared" si="77"/>
        <v>1100</v>
      </c>
      <c r="J76" s="161">
        <f t="shared" si="77"/>
        <v>100</v>
      </c>
      <c r="K76" s="161">
        <f t="shared" si="77"/>
        <v>100</v>
      </c>
      <c r="L76" s="161">
        <f t="shared" si="77"/>
        <v>100</v>
      </c>
      <c r="M76" s="161">
        <f t="shared" si="77"/>
        <v>100</v>
      </c>
      <c r="N76" s="161">
        <f t="shared" si="77"/>
        <v>500</v>
      </c>
      <c r="O76" s="161">
        <f t="shared" si="77"/>
        <v>400</v>
      </c>
      <c r="P76" s="161">
        <f t="shared" si="77"/>
        <v>300</v>
      </c>
      <c r="Q76" s="161">
        <f t="shared" si="77"/>
        <v>300</v>
      </c>
      <c r="R76" s="161">
        <f t="shared" si="77"/>
        <v>1400</v>
      </c>
      <c r="S76" s="161">
        <f t="shared" si="77"/>
        <v>700</v>
      </c>
      <c r="T76" s="161">
        <f t="shared" si="77"/>
        <v>300</v>
      </c>
      <c r="U76" s="161">
        <f t="shared" si="77"/>
        <v>300</v>
      </c>
      <c r="V76" s="161">
        <f t="shared" si="77"/>
        <v>300</v>
      </c>
      <c r="W76" s="161">
        <f t="shared" si="77"/>
        <v>300</v>
      </c>
      <c r="X76" s="161">
        <f t="shared" si="77"/>
        <v>300</v>
      </c>
      <c r="Y76" s="161">
        <f t="shared" si="77"/>
        <v>300</v>
      </c>
      <c r="Z76" s="161">
        <f t="shared" si="77"/>
        <v>300</v>
      </c>
      <c r="AA76" s="161">
        <f t="shared" si="77"/>
        <v>300</v>
      </c>
      <c r="AB76" s="161">
        <f t="shared" si="77"/>
        <v>300</v>
      </c>
      <c r="AC76" s="166">
        <f t="shared" si="77"/>
        <v>300</v>
      </c>
      <c r="AD76" s="166">
        <f t="shared" si="77"/>
        <v>200</v>
      </c>
      <c r="AE76" s="166">
        <f t="shared" si="77"/>
        <v>200</v>
      </c>
      <c r="AF76" s="166">
        <f t="shared" si="77"/>
        <v>300</v>
      </c>
      <c r="AG76" s="166">
        <f t="shared" si="77"/>
        <v>200</v>
      </c>
      <c r="AH76" s="166">
        <f t="shared" si="77"/>
        <v>200</v>
      </c>
      <c r="AK76" s="167"/>
      <c r="AL76" s="167"/>
      <c r="AM76" s="167"/>
      <c r="AN76" s="48"/>
      <c r="AO76" s="48"/>
      <c r="AP76" s="155"/>
      <c r="AQ76" s="155"/>
      <c r="AR76" s="155"/>
    </row>
    <row r="77" spans="1:44" ht="16.5" customHeight="1" x14ac:dyDescent="0.2">
      <c r="A77" s="68"/>
      <c r="B77" s="91"/>
      <c r="C77" s="92"/>
      <c r="D77" s="83"/>
      <c r="E77" s="83"/>
      <c r="F77" s="161">
        <f t="shared" si="77"/>
        <v>3000</v>
      </c>
      <c r="G77" s="161">
        <f t="shared" si="77"/>
        <v>6300</v>
      </c>
      <c r="H77" s="161">
        <f t="shared" si="77"/>
        <v>3000</v>
      </c>
      <c r="I77" s="161">
        <f t="shared" si="77"/>
        <v>3100</v>
      </c>
      <c r="J77" s="161">
        <f t="shared" si="77"/>
        <v>1600</v>
      </c>
      <c r="K77" s="161">
        <f t="shared" si="77"/>
        <v>2000</v>
      </c>
      <c r="L77" s="161">
        <f t="shared" si="77"/>
        <v>2000</v>
      </c>
      <c r="M77" s="161">
        <f t="shared" si="77"/>
        <v>2100</v>
      </c>
      <c r="N77" s="161">
        <f t="shared" si="77"/>
        <v>2600</v>
      </c>
      <c r="O77" s="161">
        <f t="shared" si="77"/>
        <v>2600</v>
      </c>
      <c r="P77" s="161">
        <f t="shared" si="77"/>
        <v>2800</v>
      </c>
      <c r="Q77" s="161">
        <f t="shared" si="77"/>
        <v>1100</v>
      </c>
      <c r="R77" s="161">
        <f t="shared" si="77"/>
        <v>2200</v>
      </c>
      <c r="S77" s="161">
        <f t="shared" si="77"/>
        <v>1300</v>
      </c>
      <c r="T77" s="161">
        <f t="shared" si="77"/>
        <v>2300</v>
      </c>
      <c r="U77" s="161">
        <f t="shared" si="77"/>
        <v>2300</v>
      </c>
      <c r="V77" s="161">
        <f t="shared" si="77"/>
        <v>2400</v>
      </c>
      <c r="W77" s="161">
        <f t="shared" si="77"/>
        <v>2300</v>
      </c>
      <c r="X77" s="161">
        <f t="shared" si="77"/>
        <v>2300</v>
      </c>
      <c r="Y77" s="161">
        <f t="shared" si="77"/>
        <v>2300</v>
      </c>
      <c r="Z77" s="161">
        <f t="shared" si="77"/>
        <v>2200</v>
      </c>
      <c r="AA77" s="161">
        <f t="shared" si="77"/>
        <v>2300</v>
      </c>
      <c r="AB77" s="161">
        <f t="shared" si="77"/>
        <v>2200</v>
      </c>
      <c r="AC77" s="166">
        <f t="shared" ref="AC77:AH79" si="78">AD37-AC37</f>
        <v>2300</v>
      </c>
      <c r="AD77" s="166">
        <f t="shared" si="78"/>
        <v>1900</v>
      </c>
      <c r="AE77" s="166">
        <f t="shared" si="78"/>
        <v>2000</v>
      </c>
      <c r="AF77" s="166">
        <f t="shared" si="78"/>
        <v>1900</v>
      </c>
      <c r="AG77" s="166">
        <f t="shared" si="78"/>
        <v>2000</v>
      </c>
      <c r="AH77" s="166">
        <f t="shared" si="78"/>
        <v>1900</v>
      </c>
      <c r="AK77" s="167"/>
      <c r="AL77" s="167"/>
      <c r="AM77" s="173"/>
      <c r="AN77" s="48"/>
      <c r="AO77" s="48"/>
      <c r="AP77" s="155"/>
      <c r="AQ77" s="155"/>
      <c r="AR77" s="155"/>
    </row>
    <row r="78" spans="1:44" ht="15.75" thickBot="1" x14ac:dyDescent="0.25">
      <c r="A78" s="68" t="s">
        <v>42</v>
      </c>
      <c r="B78" s="96"/>
      <c r="C78" s="97"/>
      <c r="D78" s="98"/>
      <c r="E78" s="99"/>
      <c r="F78" s="161">
        <f t="shared" ref="F78:AB79" si="79">G38-F38</f>
        <v>100</v>
      </c>
      <c r="G78" s="161">
        <f t="shared" si="79"/>
        <v>400</v>
      </c>
      <c r="H78" s="161">
        <f t="shared" si="79"/>
        <v>200</v>
      </c>
      <c r="I78" s="161">
        <f t="shared" si="79"/>
        <v>200</v>
      </c>
      <c r="J78" s="161">
        <f t="shared" si="79"/>
        <v>100</v>
      </c>
      <c r="K78" s="161">
        <f t="shared" si="79"/>
        <v>100</v>
      </c>
      <c r="L78" s="161">
        <f t="shared" si="79"/>
        <v>100</v>
      </c>
      <c r="M78" s="161">
        <f t="shared" si="79"/>
        <v>100</v>
      </c>
      <c r="N78" s="161">
        <f t="shared" si="79"/>
        <v>100</v>
      </c>
      <c r="O78" s="161">
        <f t="shared" si="79"/>
        <v>100</v>
      </c>
      <c r="P78" s="161">
        <f t="shared" si="79"/>
        <v>100</v>
      </c>
      <c r="Q78" s="161">
        <f t="shared" si="79"/>
        <v>100</v>
      </c>
      <c r="R78" s="161">
        <f t="shared" si="79"/>
        <v>100</v>
      </c>
      <c r="S78" s="161">
        <f t="shared" si="79"/>
        <v>100</v>
      </c>
      <c r="T78" s="161">
        <f t="shared" si="79"/>
        <v>100</v>
      </c>
      <c r="U78" s="161">
        <f t="shared" si="79"/>
        <v>100</v>
      </c>
      <c r="V78" s="161">
        <f t="shared" si="79"/>
        <v>100</v>
      </c>
      <c r="W78" s="161">
        <f t="shared" si="79"/>
        <v>100</v>
      </c>
      <c r="X78" s="161">
        <f t="shared" si="79"/>
        <v>100</v>
      </c>
      <c r="Y78" s="161">
        <f t="shared" si="79"/>
        <v>100</v>
      </c>
      <c r="Z78" s="161">
        <f t="shared" si="79"/>
        <v>100</v>
      </c>
      <c r="AA78" s="161">
        <f t="shared" si="79"/>
        <v>100</v>
      </c>
      <c r="AB78" s="161">
        <f t="shared" si="79"/>
        <v>100</v>
      </c>
      <c r="AC78" s="166">
        <f t="shared" si="78"/>
        <v>100</v>
      </c>
      <c r="AD78" s="166">
        <f t="shared" si="78"/>
        <v>100</v>
      </c>
      <c r="AE78" s="166">
        <f t="shared" si="78"/>
        <v>100</v>
      </c>
      <c r="AF78" s="166">
        <f t="shared" si="78"/>
        <v>100</v>
      </c>
      <c r="AG78" s="166">
        <f t="shared" si="78"/>
        <v>100</v>
      </c>
      <c r="AH78" s="166">
        <f t="shared" si="78"/>
        <v>100</v>
      </c>
      <c r="AK78" s="167"/>
      <c r="AL78" s="167"/>
      <c r="AM78" s="167"/>
      <c r="AN78" s="48"/>
      <c r="AO78" s="48"/>
      <c r="AP78" s="155"/>
      <c r="AQ78" s="155"/>
      <c r="AR78" s="155"/>
    </row>
    <row r="79" spans="1:44" ht="15.75" thickTop="1" x14ac:dyDescent="0.2">
      <c r="B79" s="91"/>
      <c r="C79" s="92"/>
      <c r="D79" s="83"/>
      <c r="E79" s="83"/>
      <c r="F79" s="161">
        <f t="shared" si="79"/>
        <v>2900</v>
      </c>
      <c r="G79" s="161">
        <f t="shared" si="79"/>
        <v>5900</v>
      </c>
      <c r="H79" s="161">
        <f t="shared" si="79"/>
        <v>2800</v>
      </c>
      <c r="I79" s="161">
        <f t="shared" si="79"/>
        <v>2900</v>
      </c>
      <c r="J79" s="161">
        <f t="shared" si="79"/>
        <v>1500</v>
      </c>
      <c r="K79" s="161">
        <f t="shared" si="79"/>
        <v>1900</v>
      </c>
      <c r="L79" s="161">
        <f t="shared" si="79"/>
        <v>1900</v>
      </c>
      <c r="M79" s="161">
        <f t="shared" si="79"/>
        <v>2000</v>
      </c>
      <c r="N79" s="161">
        <f t="shared" si="79"/>
        <v>2500</v>
      </c>
      <c r="O79" s="161">
        <f t="shared" si="79"/>
        <v>2500</v>
      </c>
      <c r="P79" s="161">
        <f t="shared" si="79"/>
        <v>2700</v>
      </c>
      <c r="Q79" s="161">
        <f t="shared" si="79"/>
        <v>1000</v>
      </c>
      <c r="R79" s="161">
        <f t="shared" si="79"/>
        <v>2100</v>
      </c>
      <c r="S79" s="161">
        <f t="shared" si="79"/>
        <v>1200</v>
      </c>
      <c r="T79" s="161">
        <f t="shared" si="79"/>
        <v>2200</v>
      </c>
      <c r="U79" s="161">
        <f t="shared" si="79"/>
        <v>2200</v>
      </c>
      <c r="V79" s="161">
        <f t="shared" si="79"/>
        <v>2300</v>
      </c>
      <c r="W79" s="161">
        <f t="shared" si="79"/>
        <v>2200</v>
      </c>
      <c r="X79" s="161">
        <f t="shared" si="79"/>
        <v>2200</v>
      </c>
      <c r="Y79" s="161">
        <f t="shared" si="79"/>
        <v>2200</v>
      </c>
      <c r="Z79" s="161">
        <f t="shared" si="79"/>
        <v>2100</v>
      </c>
      <c r="AA79" s="161">
        <f t="shared" si="79"/>
        <v>2200</v>
      </c>
      <c r="AB79" s="161">
        <f t="shared" si="79"/>
        <v>2100</v>
      </c>
      <c r="AC79" s="166">
        <f t="shared" si="78"/>
        <v>2200</v>
      </c>
      <c r="AD79" s="166">
        <f t="shared" si="78"/>
        <v>1800</v>
      </c>
      <c r="AE79" s="166">
        <f t="shared" si="78"/>
        <v>1900</v>
      </c>
      <c r="AF79" s="166">
        <f t="shared" si="78"/>
        <v>1800</v>
      </c>
      <c r="AG79" s="166">
        <f t="shared" si="78"/>
        <v>1900</v>
      </c>
      <c r="AH79" s="166">
        <f t="shared" si="78"/>
        <v>1800</v>
      </c>
      <c r="AK79" s="48"/>
      <c r="AL79" s="48"/>
      <c r="AM79" s="48"/>
      <c r="AN79" s="48"/>
      <c r="AO79" s="48"/>
      <c r="AP79" s="155"/>
      <c r="AQ79" s="155"/>
      <c r="AR79" s="155"/>
    </row>
    <row r="80" spans="1:44" ht="15" customHeight="1" x14ac:dyDescent="0.2">
      <c r="B80" s="136" t="s">
        <v>43</v>
      </c>
      <c r="C80" s="136"/>
      <c r="D80" s="137"/>
      <c r="E80" s="137"/>
      <c r="AK80" s="48"/>
      <c r="AL80" s="48"/>
      <c r="AM80" s="48"/>
      <c r="AN80" s="48"/>
      <c r="AO80" s="48"/>
      <c r="AP80" s="155"/>
      <c r="AQ80" s="155"/>
      <c r="AR80" s="155"/>
    </row>
    <row r="81" spans="2:44" ht="16.5" customHeight="1" x14ac:dyDescent="0.2">
      <c r="B81" s="136" t="s">
        <v>44</v>
      </c>
      <c r="C81" s="136"/>
      <c r="D81" s="137"/>
      <c r="E81" s="137"/>
      <c r="AK81" s="48"/>
      <c r="AL81" s="48"/>
      <c r="AM81" s="48"/>
      <c r="AN81" s="48"/>
      <c r="AO81" s="48"/>
      <c r="AP81" s="155"/>
      <c r="AQ81" s="155"/>
      <c r="AR81" s="155"/>
    </row>
  </sheetData>
  <mergeCells count="10">
    <mergeCell ref="AO2:AO5"/>
    <mergeCell ref="AQ2:AS2"/>
    <mergeCell ref="AV17:AX17"/>
    <mergeCell ref="B48:E48"/>
    <mergeCell ref="F1:O1"/>
    <mergeCell ref="U1:AI1"/>
    <mergeCell ref="AK2:AK3"/>
    <mergeCell ref="AL2:AL3"/>
    <mergeCell ref="AM2:AM3"/>
    <mergeCell ref="AN2:AN5"/>
  </mergeCells>
  <conditionalFormatting sqref="F49:N49 F51:AC79">
    <cfRule type="cellIs" dxfId="5" priority="6" operator="between">
      <formula>0</formula>
      <formula>-2000</formula>
    </cfRule>
  </conditionalFormatting>
  <conditionalFormatting sqref="AT5">
    <cfRule type="cellIs" dxfId="4" priority="5" stopIfTrue="1" operator="lessThan">
      <formula>0</formula>
    </cfRule>
  </conditionalFormatting>
  <conditionalFormatting sqref="AD51:AH66">
    <cfRule type="cellIs" dxfId="3" priority="4" operator="between">
      <formula>0</formula>
      <formula>-2000</formula>
    </cfRule>
  </conditionalFormatting>
  <conditionalFormatting sqref="O49:AC49">
    <cfRule type="cellIs" dxfId="2" priority="3" operator="between">
      <formula>0</formula>
      <formula>-2000</formula>
    </cfRule>
  </conditionalFormatting>
  <conditionalFormatting sqref="AD49:AH49">
    <cfRule type="cellIs" dxfId="1" priority="2" operator="between">
      <formula>0</formula>
      <formula>-2000</formula>
    </cfRule>
  </conditionalFormatting>
  <conditionalFormatting sqref="AD67:AH79">
    <cfRule type="cellIs" dxfId="0" priority="1" operator="between">
      <formula>0</formula>
      <formula>-2000</formula>
    </cfRule>
  </conditionalFormatting>
  <printOptions horizontalCentered="1"/>
  <pageMargins left="0.7" right="0.7" top="0.75" bottom="0.75" header="0.3" footer="0.3"/>
  <pageSetup paperSize="17" scale="34" fitToHeight="0" orientation="landscape" r:id="rId1"/>
  <headerFooter>
    <oddFooter>&amp;LThe traffic forecasts used in this analysis are for high-level planning purposes only.  
They are not to be taken as design traffic or used for any specific projects.</oddFooter>
  </headerFooter>
  <rowBreaks count="1" manualBreakCount="1">
    <brk id="44" max="42" man="1"/>
  </rowBreaks>
  <colBreaks count="1" manualBreakCount="1">
    <brk id="35" min="1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B-8 Veterans Expwy.</vt:lpstr>
      <vt:lpstr>'B-8 Veterans Expwy.'!Print_Area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Forecasting</dc:creator>
  <cp:lastModifiedBy>Traffic Forecasting</cp:lastModifiedBy>
  <dcterms:created xsi:type="dcterms:W3CDTF">2017-07-12T15:10:42Z</dcterms:created>
  <dcterms:modified xsi:type="dcterms:W3CDTF">2017-07-12T15:11:08Z</dcterms:modified>
</cp:coreProperties>
</file>