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0160" windowHeight="9612" firstSheet="2" activeTab="2"/>
  </bookViews>
  <sheets>
    <sheet name="tarieven fmb2014" sheetId="4" state="hidden" r:id="rId1"/>
    <sheet name="verkoopplan ronde 3" sheetId="2" state="hidden" r:id="rId2"/>
    <sheet name="Tarieven2016FMB" sheetId="8" r:id="rId3"/>
    <sheet name="Upload tarieven" sheetId="3" state="hidden" r:id="rId4"/>
    <sheet name="hardcopy inleestarieven r&amp;i" sheetId="11" state="hidden" r:id="rId5"/>
  </sheets>
  <definedNames>
    <definedName name="_xlnm._FilterDatabase" localSheetId="4" hidden="1">'hardcopy inleestarieven r&amp;i'!$A$1:$I$117</definedName>
    <definedName name="_xlnm._FilterDatabase" localSheetId="0" hidden="1">'tarieven fmb2014'!$A$1:$G$133</definedName>
    <definedName name="_xlnm._FilterDatabase" localSheetId="2" hidden="1">Tarieven2016FMB!$B$1:$K$119</definedName>
  </definedNames>
  <calcPr calcId="152511"/>
</workbook>
</file>

<file path=xl/calcChain.xml><?xml version="1.0" encoding="utf-8"?>
<calcChain xmlns="http://schemas.openxmlformats.org/spreadsheetml/2006/main">
  <c r="C119" i="8" l="1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9" i="8"/>
  <c r="A8" i="8"/>
  <c r="A7" i="8"/>
  <c r="A6" i="8"/>
  <c r="A5" i="8"/>
  <c r="A4" i="8"/>
  <c r="K111" i="8" l="1"/>
  <c r="K39" i="8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2" i="3"/>
  <c r="A3" i="3" l="1"/>
  <c r="D3" i="3"/>
  <c r="E3" i="3"/>
  <c r="F3" i="3"/>
  <c r="I3" i="3"/>
  <c r="A4" i="3"/>
  <c r="D4" i="3"/>
  <c r="E4" i="3"/>
  <c r="F4" i="3"/>
  <c r="I4" i="3"/>
  <c r="A5" i="3"/>
  <c r="D5" i="3"/>
  <c r="E5" i="3"/>
  <c r="F5" i="3"/>
  <c r="I5" i="3"/>
  <c r="A6" i="3"/>
  <c r="D6" i="3"/>
  <c r="E6" i="3"/>
  <c r="F6" i="3"/>
  <c r="I6" i="3"/>
  <c r="A7" i="3"/>
  <c r="D7" i="3"/>
  <c r="E7" i="3"/>
  <c r="F7" i="3"/>
  <c r="I7" i="3"/>
  <c r="A8" i="3"/>
  <c r="D8" i="3"/>
  <c r="E8" i="3"/>
  <c r="F8" i="3"/>
  <c r="I8" i="3"/>
  <c r="A9" i="3"/>
  <c r="D9" i="3"/>
  <c r="E9" i="3"/>
  <c r="F9" i="3"/>
  <c r="I9" i="3"/>
  <c r="A10" i="3"/>
  <c r="D10" i="3"/>
  <c r="E10" i="3"/>
  <c r="F10" i="3"/>
  <c r="I10" i="3"/>
  <c r="A11" i="3"/>
  <c r="D11" i="3"/>
  <c r="E11" i="3"/>
  <c r="F11" i="3"/>
  <c r="I11" i="3"/>
  <c r="A12" i="3"/>
  <c r="D12" i="3"/>
  <c r="E12" i="3"/>
  <c r="F12" i="3"/>
  <c r="I12" i="3"/>
  <c r="A13" i="3"/>
  <c r="D13" i="3"/>
  <c r="E13" i="3"/>
  <c r="F13" i="3"/>
  <c r="I13" i="3"/>
  <c r="A14" i="3"/>
  <c r="D14" i="3"/>
  <c r="E14" i="3"/>
  <c r="F14" i="3"/>
  <c r="I14" i="3"/>
  <c r="A15" i="3"/>
  <c r="D15" i="3"/>
  <c r="E15" i="3"/>
  <c r="F15" i="3"/>
  <c r="I15" i="3"/>
  <c r="A16" i="3"/>
  <c r="D16" i="3"/>
  <c r="E16" i="3"/>
  <c r="F16" i="3"/>
  <c r="I16" i="3"/>
  <c r="A17" i="3"/>
  <c r="D17" i="3"/>
  <c r="E17" i="3"/>
  <c r="F17" i="3"/>
  <c r="I17" i="3"/>
  <c r="A18" i="3"/>
  <c r="D18" i="3"/>
  <c r="E18" i="3"/>
  <c r="F18" i="3"/>
  <c r="I18" i="3"/>
  <c r="A19" i="3"/>
  <c r="D19" i="3"/>
  <c r="E19" i="3"/>
  <c r="F19" i="3"/>
  <c r="I19" i="3"/>
  <c r="A20" i="3"/>
  <c r="D20" i="3"/>
  <c r="E20" i="3"/>
  <c r="F20" i="3"/>
  <c r="I20" i="3"/>
  <c r="A21" i="3"/>
  <c r="D21" i="3"/>
  <c r="E21" i="3"/>
  <c r="F21" i="3"/>
  <c r="I21" i="3"/>
  <c r="A22" i="3"/>
  <c r="D22" i="3"/>
  <c r="E22" i="3"/>
  <c r="F22" i="3"/>
  <c r="I22" i="3"/>
  <c r="A23" i="3"/>
  <c r="D23" i="3"/>
  <c r="E23" i="3"/>
  <c r="F23" i="3"/>
  <c r="I23" i="3"/>
  <c r="A24" i="3"/>
  <c r="D24" i="3"/>
  <c r="E24" i="3"/>
  <c r="F24" i="3"/>
  <c r="I24" i="3"/>
  <c r="A25" i="3"/>
  <c r="D25" i="3"/>
  <c r="E25" i="3"/>
  <c r="F25" i="3"/>
  <c r="I25" i="3"/>
  <c r="A26" i="3"/>
  <c r="D26" i="3"/>
  <c r="E26" i="3"/>
  <c r="F26" i="3"/>
  <c r="I26" i="3"/>
  <c r="A27" i="3"/>
  <c r="D27" i="3"/>
  <c r="E27" i="3"/>
  <c r="F27" i="3"/>
  <c r="I27" i="3"/>
  <c r="A28" i="3"/>
  <c r="D28" i="3"/>
  <c r="E28" i="3"/>
  <c r="F28" i="3"/>
  <c r="I28" i="3"/>
  <c r="A29" i="3"/>
  <c r="D29" i="3"/>
  <c r="E29" i="3"/>
  <c r="F29" i="3"/>
  <c r="I29" i="3"/>
  <c r="A30" i="3"/>
  <c r="D30" i="3"/>
  <c r="E30" i="3"/>
  <c r="F30" i="3"/>
  <c r="I30" i="3"/>
  <c r="A31" i="3"/>
  <c r="D31" i="3"/>
  <c r="E31" i="3"/>
  <c r="F31" i="3"/>
  <c r="I31" i="3"/>
  <c r="A32" i="3"/>
  <c r="D32" i="3"/>
  <c r="E32" i="3"/>
  <c r="F32" i="3"/>
  <c r="I32" i="3"/>
  <c r="A33" i="3"/>
  <c r="D33" i="3"/>
  <c r="E33" i="3"/>
  <c r="F33" i="3"/>
  <c r="I33" i="3"/>
  <c r="A34" i="3"/>
  <c r="D34" i="3"/>
  <c r="E34" i="3"/>
  <c r="F34" i="3"/>
  <c r="I34" i="3"/>
  <c r="A35" i="3"/>
  <c r="D35" i="3"/>
  <c r="E35" i="3"/>
  <c r="F35" i="3"/>
  <c r="I35" i="3"/>
  <c r="A36" i="3"/>
  <c r="D36" i="3"/>
  <c r="E36" i="3"/>
  <c r="F36" i="3"/>
  <c r="I36" i="3"/>
  <c r="A37" i="3"/>
  <c r="D37" i="3"/>
  <c r="E37" i="3"/>
  <c r="F37" i="3"/>
  <c r="I37" i="3"/>
  <c r="A38" i="3"/>
  <c r="D38" i="3"/>
  <c r="E38" i="3"/>
  <c r="F38" i="3"/>
  <c r="I38" i="3"/>
  <c r="A39" i="3"/>
  <c r="D39" i="3"/>
  <c r="E39" i="3"/>
  <c r="F39" i="3"/>
  <c r="I39" i="3"/>
  <c r="A40" i="3"/>
  <c r="D40" i="3"/>
  <c r="E40" i="3"/>
  <c r="F40" i="3"/>
  <c r="I40" i="3"/>
  <c r="A41" i="3"/>
  <c r="D41" i="3"/>
  <c r="E41" i="3"/>
  <c r="F41" i="3"/>
  <c r="I41" i="3"/>
  <c r="A42" i="3"/>
  <c r="D42" i="3"/>
  <c r="E42" i="3"/>
  <c r="F42" i="3"/>
  <c r="I42" i="3"/>
  <c r="A43" i="3"/>
  <c r="D43" i="3"/>
  <c r="E43" i="3"/>
  <c r="F43" i="3"/>
  <c r="I43" i="3"/>
  <c r="A44" i="3"/>
  <c r="D44" i="3"/>
  <c r="E44" i="3"/>
  <c r="F44" i="3"/>
  <c r="I44" i="3"/>
  <c r="A45" i="3"/>
  <c r="D45" i="3"/>
  <c r="E45" i="3"/>
  <c r="F45" i="3"/>
  <c r="I45" i="3"/>
  <c r="A46" i="3"/>
  <c r="D46" i="3"/>
  <c r="E46" i="3"/>
  <c r="F46" i="3"/>
  <c r="I46" i="3"/>
  <c r="A47" i="3"/>
  <c r="D47" i="3"/>
  <c r="E47" i="3"/>
  <c r="F47" i="3"/>
  <c r="I47" i="3"/>
  <c r="A48" i="3"/>
  <c r="D48" i="3"/>
  <c r="E48" i="3"/>
  <c r="F48" i="3"/>
  <c r="I48" i="3"/>
  <c r="A49" i="3"/>
  <c r="D49" i="3"/>
  <c r="E49" i="3"/>
  <c r="F49" i="3"/>
  <c r="I49" i="3"/>
  <c r="A50" i="3"/>
  <c r="D50" i="3"/>
  <c r="E50" i="3"/>
  <c r="F50" i="3"/>
  <c r="I50" i="3"/>
  <c r="A51" i="3"/>
  <c r="D51" i="3"/>
  <c r="E51" i="3"/>
  <c r="F51" i="3"/>
  <c r="I51" i="3"/>
  <c r="A52" i="3"/>
  <c r="D52" i="3"/>
  <c r="E52" i="3"/>
  <c r="F52" i="3"/>
  <c r="I52" i="3"/>
  <c r="A53" i="3"/>
  <c r="D53" i="3"/>
  <c r="E53" i="3"/>
  <c r="F53" i="3"/>
  <c r="I53" i="3"/>
  <c r="A54" i="3"/>
  <c r="D54" i="3"/>
  <c r="E54" i="3"/>
  <c r="F54" i="3"/>
  <c r="I54" i="3"/>
  <c r="A55" i="3"/>
  <c r="D55" i="3"/>
  <c r="E55" i="3"/>
  <c r="F55" i="3"/>
  <c r="I55" i="3"/>
  <c r="A56" i="3"/>
  <c r="D56" i="3"/>
  <c r="E56" i="3"/>
  <c r="F56" i="3"/>
  <c r="I56" i="3"/>
  <c r="A57" i="3"/>
  <c r="D57" i="3"/>
  <c r="E57" i="3"/>
  <c r="F57" i="3"/>
  <c r="I57" i="3"/>
  <c r="A58" i="3"/>
  <c r="D58" i="3"/>
  <c r="E58" i="3"/>
  <c r="F58" i="3"/>
  <c r="I58" i="3"/>
  <c r="A59" i="3"/>
  <c r="D59" i="3"/>
  <c r="E59" i="3"/>
  <c r="F59" i="3"/>
  <c r="I59" i="3"/>
  <c r="A60" i="3"/>
  <c r="D60" i="3"/>
  <c r="E60" i="3"/>
  <c r="F60" i="3"/>
  <c r="I60" i="3"/>
  <c r="A61" i="3"/>
  <c r="D61" i="3"/>
  <c r="E61" i="3"/>
  <c r="F61" i="3"/>
  <c r="I61" i="3"/>
  <c r="A62" i="3"/>
  <c r="D62" i="3"/>
  <c r="E62" i="3"/>
  <c r="F62" i="3"/>
  <c r="I62" i="3"/>
  <c r="A63" i="3"/>
  <c r="D63" i="3"/>
  <c r="E63" i="3"/>
  <c r="F63" i="3"/>
  <c r="I63" i="3"/>
  <c r="A64" i="3"/>
  <c r="D64" i="3"/>
  <c r="E64" i="3"/>
  <c r="F64" i="3"/>
  <c r="I64" i="3"/>
  <c r="A65" i="3"/>
  <c r="D65" i="3"/>
  <c r="E65" i="3"/>
  <c r="F65" i="3"/>
  <c r="I65" i="3"/>
  <c r="A66" i="3"/>
  <c r="D66" i="3"/>
  <c r="E66" i="3"/>
  <c r="F66" i="3"/>
  <c r="I66" i="3"/>
  <c r="A67" i="3"/>
  <c r="D67" i="3"/>
  <c r="E67" i="3"/>
  <c r="F67" i="3"/>
  <c r="I67" i="3"/>
  <c r="A68" i="3"/>
  <c r="D68" i="3"/>
  <c r="E68" i="3"/>
  <c r="F68" i="3"/>
  <c r="I68" i="3"/>
  <c r="A69" i="3"/>
  <c r="D69" i="3"/>
  <c r="E69" i="3"/>
  <c r="F69" i="3"/>
  <c r="I69" i="3"/>
  <c r="A70" i="3"/>
  <c r="D70" i="3"/>
  <c r="E70" i="3"/>
  <c r="F70" i="3"/>
  <c r="I70" i="3"/>
  <c r="A71" i="3"/>
  <c r="D71" i="3"/>
  <c r="E71" i="3"/>
  <c r="F71" i="3"/>
  <c r="I71" i="3"/>
  <c r="A72" i="3"/>
  <c r="D72" i="3"/>
  <c r="E72" i="3"/>
  <c r="F72" i="3"/>
  <c r="I72" i="3"/>
  <c r="A73" i="3"/>
  <c r="D73" i="3"/>
  <c r="E73" i="3"/>
  <c r="F73" i="3"/>
  <c r="I73" i="3"/>
  <c r="A74" i="3"/>
  <c r="D74" i="3"/>
  <c r="E74" i="3"/>
  <c r="F74" i="3"/>
  <c r="I74" i="3"/>
  <c r="A75" i="3"/>
  <c r="D75" i="3"/>
  <c r="E75" i="3"/>
  <c r="F75" i="3"/>
  <c r="I75" i="3"/>
  <c r="A76" i="3"/>
  <c r="D76" i="3"/>
  <c r="E76" i="3"/>
  <c r="F76" i="3"/>
  <c r="I76" i="3"/>
  <c r="A77" i="3"/>
  <c r="D77" i="3"/>
  <c r="E77" i="3"/>
  <c r="F77" i="3"/>
  <c r="I77" i="3"/>
  <c r="A78" i="3"/>
  <c r="D78" i="3"/>
  <c r="E78" i="3"/>
  <c r="F78" i="3"/>
  <c r="I78" i="3"/>
  <c r="A79" i="3"/>
  <c r="D79" i="3"/>
  <c r="E79" i="3"/>
  <c r="F79" i="3"/>
  <c r="I79" i="3"/>
  <c r="A80" i="3"/>
  <c r="D80" i="3"/>
  <c r="E80" i="3"/>
  <c r="F80" i="3"/>
  <c r="I80" i="3"/>
  <c r="A81" i="3"/>
  <c r="D81" i="3"/>
  <c r="E81" i="3"/>
  <c r="F81" i="3"/>
  <c r="I81" i="3"/>
  <c r="A82" i="3"/>
  <c r="D82" i="3"/>
  <c r="E82" i="3"/>
  <c r="F82" i="3"/>
  <c r="I82" i="3"/>
  <c r="A83" i="3"/>
  <c r="D83" i="3"/>
  <c r="E83" i="3"/>
  <c r="F83" i="3"/>
  <c r="I83" i="3"/>
  <c r="A84" i="3"/>
  <c r="D84" i="3"/>
  <c r="E84" i="3"/>
  <c r="F84" i="3"/>
  <c r="I84" i="3"/>
  <c r="A85" i="3"/>
  <c r="D85" i="3"/>
  <c r="E85" i="3"/>
  <c r="F85" i="3"/>
  <c r="I85" i="3"/>
  <c r="A86" i="3"/>
  <c r="D86" i="3"/>
  <c r="E86" i="3"/>
  <c r="F86" i="3"/>
  <c r="I86" i="3"/>
  <c r="A87" i="3"/>
  <c r="D87" i="3"/>
  <c r="E87" i="3"/>
  <c r="F87" i="3"/>
  <c r="I87" i="3"/>
  <c r="A88" i="3"/>
  <c r="D88" i="3"/>
  <c r="E88" i="3"/>
  <c r="F88" i="3"/>
  <c r="I88" i="3"/>
  <c r="A89" i="3"/>
  <c r="D89" i="3"/>
  <c r="E89" i="3"/>
  <c r="F89" i="3"/>
  <c r="I89" i="3"/>
  <c r="A90" i="3"/>
  <c r="D90" i="3"/>
  <c r="E90" i="3"/>
  <c r="F90" i="3"/>
  <c r="I90" i="3"/>
  <c r="A91" i="3"/>
  <c r="D91" i="3"/>
  <c r="E91" i="3"/>
  <c r="F91" i="3"/>
  <c r="I91" i="3"/>
  <c r="A92" i="3"/>
  <c r="D92" i="3"/>
  <c r="E92" i="3"/>
  <c r="F92" i="3"/>
  <c r="I92" i="3"/>
  <c r="A93" i="3"/>
  <c r="D93" i="3"/>
  <c r="E93" i="3"/>
  <c r="F93" i="3"/>
  <c r="I93" i="3"/>
  <c r="A94" i="3"/>
  <c r="D94" i="3"/>
  <c r="E94" i="3"/>
  <c r="F94" i="3"/>
  <c r="I94" i="3"/>
  <c r="A95" i="3"/>
  <c r="D95" i="3"/>
  <c r="E95" i="3"/>
  <c r="F95" i="3"/>
  <c r="I95" i="3"/>
  <c r="A96" i="3"/>
  <c r="D96" i="3"/>
  <c r="E96" i="3"/>
  <c r="F96" i="3"/>
  <c r="I96" i="3"/>
  <c r="A97" i="3"/>
  <c r="D97" i="3"/>
  <c r="E97" i="3"/>
  <c r="F97" i="3"/>
  <c r="I97" i="3"/>
  <c r="A98" i="3"/>
  <c r="D98" i="3"/>
  <c r="E98" i="3"/>
  <c r="F98" i="3"/>
  <c r="I98" i="3"/>
  <c r="A99" i="3"/>
  <c r="D99" i="3"/>
  <c r="E99" i="3"/>
  <c r="F99" i="3"/>
  <c r="I99" i="3"/>
  <c r="A100" i="3"/>
  <c r="D100" i="3"/>
  <c r="E100" i="3"/>
  <c r="F100" i="3"/>
  <c r="I100" i="3"/>
  <c r="A101" i="3"/>
  <c r="D101" i="3"/>
  <c r="E101" i="3"/>
  <c r="F101" i="3"/>
  <c r="I101" i="3"/>
  <c r="A102" i="3"/>
  <c r="D102" i="3"/>
  <c r="E102" i="3"/>
  <c r="F102" i="3"/>
  <c r="I102" i="3"/>
  <c r="A103" i="3"/>
  <c r="D103" i="3"/>
  <c r="E103" i="3"/>
  <c r="F103" i="3"/>
  <c r="I103" i="3"/>
  <c r="A104" i="3"/>
  <c r="D104" i="3"/>
  <c r="E104" i="3"/>
  <c r="F104" i="3"/>
  <c r="I104" i="3"/>
  <c r="A105" i="3"/>
  <c r="D105" i="3"/>
  <c r="E105" i="3"/>
  <c r="F105" i="3"/>
  <c r="I105" i="3"/>
  <c r="A106" i="3"/>
  <c r="D106" i="3"/>
  <c r="E106" i="3"/>
  <c r="F106" i="3"/>
  <c r="I106" i="3"/>
  <c r="A107" i="3"/>
  <c r="D107" i="3"/>
  <c r="E107" i="3"/>
  <c r="F107" i="3"/>
  <c r="I107" i="3"/>
  <c r="A108" i="3"/>
  <c r="D108" i="3"/>
  <c r="E108" i="3"/>
  <c r="F108" i="3"/>
  <c r="I108" i="3"/>
  <c r="A109" i="3"/>
  <c r="D109" i="3"/>
  <c r="E109" i="3"/>
  <c r="F109" i="3"/>
  <c r="I109" i="3"/>
  <c r="A110" i="3"/>
  <c r="D110" i="3"/>
  <c r="E110" i="3"/>
  <c r="F110" i="3"/>
  <c r="I110" i="3"/>
  <c r="A111" i="3"/>
  <c r="D111" i="3"/>
  <c r="E111" i="3"/>
  <c r="F111" i="3"/>
  <c r="I111" i="3"/>
  <c r="A112" i="3"/>
  <c r="D112" i="3"/>
  <c r="E112" i="3"/>
  <c r="F112" i="3"/>
  <c r="I112" i="3"/>
  <c r="A113" i="3"/>
  <c r="D113" i="3"/>
  <c r="E113" i="3"/>
  <c r="F113" i="3"/>
  <c r="I113" i="3"/>
  <c r="A114" i="3"/>
  <c r="D114" i="3"/>
  <c r="E114" i="3"/>
  <c r="F114" i="3"/>
  <c r="I114" i="3"/>
  <c r="A115" i="3"/>
  <c r="D115" i="3"/>
  <c r="E115" i="3"/>
  <c r="F115" i="3"/>
  <c r="I115" i="3"/>
  <c r="A116" i="3"/>
  <c r="D116" i="3"/>
  <c r="E116" i="3"/>
  <c r="F116" i="3"/>
  <c r="I116" i="3"/>
  <c r="A117" i="3"/>
  <c r="D117" i="3"/>
  <c r="E117" i="3"/>
  <c r="F117" i="3"/>
  <c r="I117" i="3"/>
  <c r="D43" i="8"/>
  <c r="D51" i="8"/>
  <c r="D52" i="8"/>
  <c r="D53" i="8"/>
  <c r="D55" i="8"/>
  <c r="D56" i="8"/>
  <c r="D57" i="8"/>
  <c r="D58" i="8"/>
  <c r="D54" i="8"/>
  <c r="D59" i="8"/>
  <c r="D60" i="8"/>
  <c r="D61" i="8"/>
  <c r="B14" i="3"/>
  <c r="D62" i="8"/>
  <c r="D63" i="8"/>
  <c r="D64" i="8"/>
  <c r="D94" i="8"/>
  <c r="D95" i="8"/>
  <c r="D98" i="8"/>
  <c r="D97" i="8"/>
  <c r="D96" i="8"/>
  <c r="B22" i="3"/>
  <c r="D111" i="8"/>
  <c r="D99" i="8"/>
  <c r="D100" i="8"/>
  <c r="D101" i="8"/>
  <c r="D106" i="8"/>
  <c r="D103" i="8"/>
  <c r="D102" i="8"/>
  <c r="D104" i="8"/>
  <c r="D107" i="8"/>
  <c r="D108" i="8"/>
  <c r="D105" i="8"/>
  <c r="D110" i="8"/>
  <c r="B34" i="3"/>
  <c r="D109" i="8"/>
  <c r="D115" i="8"/>
  <c r="D117" i="8"/>
  <c r="D113" i="8"/>
  <c r="D116" i="8"/>
  <c r="D114" i="8"/>
  <c r="D118" i="8"/>
  <c r="D119" i="8"/>
  <c r="D76" i="8"/>
  <c r="D73" i="8"/>
  <c r="D71" i="8"/>
  <c r="D72" i="8"/>
  <c r="D67" i="8"/>
  <c r="D68" i="8"/>
  <c r="D69" i="8"/>
  <c r="B49" i="3"/>
  <c r="D65" i="8"/>
  <c r="C50" i="3"/>
  <c r="D66" i="8"/>
  <c r="D70" i="8"/>
  <c r="D74" i="8"/>
  <c r="D77" i="8"/>
  <c r="D75" i="8"/>
  <c r="D78" i="8"/>
  <c r="D91" i="8"/>
  <c r="D86" i="8"/>
  <c r="D85" i="8"/>
  <c r="D79" i="8"/>
  <c r="D81" i="8"/>
  <c r="D80" i="8"/>
  <c r="B62" i="3"/>
  <c r="D82" i="8"/>
  <c r="D84" i="8"/>
  <c r="D88" i="8"/>
  <c r="D83" i="8"/>
  <c r="D87" i="8"/>
  <c r="D89" i="8"/>
  <c r="D90" i="8"/>
  <c r="B69" i="3"/>
  <c r="D92" i="8"/>
  <c r="D93" i="8"/>
  <c r="D26" i="8"/>
  <c r="B72" i="3"/>
  <c r="D17" i="8"/>
  <c r="D4" i="8"/>
  <c r="C74" i="3"/>
  <c r="D6" i="8"/>
  <c r="D5" i="8"/>
  <c r="D7" i="8"/>
  <c r="D25" i="8"/>
  <c r="D18" i="8"/>
  <c r="D8" i="8"/>
  <c r="D9" i="8"/>
  <c r="B81" i="3"/>
  <c r="D15" i="8"/>
  <c r="D19" i="8"/>
  <c r="D20" i="8"/>
  <c r="B84" i="3"/>
  <c r="D21" i="8"/>
  <c r="D10" i="8"/>
  <c r="B86" i="3"/>
  <c r="D14" i="8"/>
  <c r="D11" i="8"/>
  <c r="D12" i="8"/>
  <c r="D13" i="8"/>
  <c r="D28" i="8"/>
  <c r="D27" i="8"/>
  <c r="B92" i="3"/>
  <c r="D16" i="8"/>
  <c r="D24" i="8"/>
  <c r="B94" i="3"/>
  <c r="D23" i="8"/>
  <c r="D31" i="8"/>
  <c r="B96" i="3"/>
  <c r="D30" i="8"/>
  <c r="B97" i="3"/>
  <c r="D32" i="8"/>
  <c r="D29" i="8"/>
  <c r="D33" i="8"/>
  <c r="D22" i="8"/>
  <c r="D112" i="8"/>
  <c r="D37" i="8"/>
  <c r="D34" i="8"/>
  <c r="D35" i="8"/>
  <c r="D36" i="8"/>
  <c r="B106" i="3"/>
  <c r="D40" i="8"/>
  <c r="D38" i="8"/>
  <c r="B108" i="3"/>
  <c r="D39" i="8"/>
  <c r="D41" i="8"/>
  <c r="B110" i="3"/>
  <c r="D44" i="8"/>
  <c r="D45" i="8"/>
  <c r="D46" i="8"/>
  <c r="D47" i="8"/>
  <c r="D48" i="8"/>
  <c r="D49" i="8"/>
  <c r="B116" i="3"/>
  <c r="D42" i="8"/>
  <c r="D50" i="8"/>
  <c r="B109" i="3" l="1"/>
  <c r="B105" i="3"/>
  <c r="B85" i="3"/>
  <c r="B73" i="3"/>
  <c r="B37" i="3"/>
  <c r="B9" i="3"/>
  <c r="B46" i="3"/>
  <c r="B48" i="3"/>
  <c r="B24" i="3"/>
  <c r="C83" i="3"/>
  <c r="C71" i="3"/>
  <c r="B31" i="3"/>
  <c r="B38" i="3"/>
  <c r="C95" i="3"/>
  <c r="B57" i="3"/>
  <c r="B33" i="3"/>
  <c r="B44" i="3"/>
  <c r="B32" i="3"/>
  <c r="B8" i="3"/>
  <c r="B12" i="3"/>
  <c r="B7" i="3"/>
  <c r="B5" i="3"/>
  <c r="B42" i="3"/>
  <c r="C101" i="3"/>
  <c r="B58" i="3"/>
  <c r="B4" i="3"/>
  <c r="B52" i="3"/>
  <c r="B112" i="3"/>
  <c r="C107" i="3"/>
  <c r="B102" i="3"/>
  <c r="C98" i="3"/>
  <c r="B54" i="3"/>
  <c r="C53" i="3"/>
  <c r="B61" i="3"/>
  <c r="B25" i="3"/>
  <c r="B60" i="3"/>
  <c r="B20" i="3"/>
  <c r="B10" i="3"/>
  <c r="B80" i="3"/>
  <c r="B55" i="3"/>
  <c r="B19" i="3"/>
  <c r="B79" i="3"/>
  <c r="B36" i="3"/>
  <c r="B82" i="3"/>
  <c r="B6" i="3"/>
  <c r="B70" i="3"/>
  <c r="B41" i="3"/>
  <c r="B104" i="3"/>
  <c r="B68" i="3"/>
  <c r="B90" i="3"/>
  <c r="B89" i="3"/>
  <c r="B56" i="3"/>
  <c r="B91" i="3"/>
  <c r="B78" i="3"/>
  <c r="B113" i="3"/>
  <c r="C77" i="3"/>
  <c r="B17" i="3"/>
  <c r="B76" i="3"/>
  <c r="B16" i="3"/>
  <c r="B103" i="3"/>
  <c r="B114" i="3"/>
  <c r="B100" i="3"/>
  <c r="B64" i="3"/>
  <c r="B28" i="3"/>
  <c r="B39" i="3"/>
  <c r="B3" i="3"/>
  <c r="B13" i="3"/>
  <c r="C59" i="3"/>
  <c r="B30" i="3"/>
  <c r="B65" i="3"/>
  <c r="B29" i="3"/>
  <c r="B88" i="3"/>
  <c r="B40" i="3"/>
  <c r="B111" i="3"/>
  <c r="B87" i="3"/>
  <c r="B63" i="3"/>
  <c r="B51" i="3"/>
  <c r="B15" i="3"/>
  <c r="C23" i="3"/>
  <c r="C47" i="3"/>
  <c r="C35" i="3"/>
  <c r="C26" i="3"/>
  <c r="C117" i="3"/>
  <c r="B117" i="3"/>
  <c r="C99" i="3"/>
  <c r="C11" i="3"/>
  <c r="B107" i="3"/>
  <c r="C90" i="3"/>
  <c r="C29" i="3"/>
  <c r="C63" i="3"/>
  <c r="C39" i="3"/>
  <c r="C15" i="3"/>
  <c r="B71" i="3"/>
  <c r="C21" i="3"/>
  <c r="B74" i="3"/>
  <c r="B35" i="3"/>
  <c r="C19" i="3"/>
  <c r="C93" i="3"/>
  <c r="B77" i="3"/>
  <c r="C115" i="3"/>
  <c r="C67" i="3"/>
  <c r="C43" i="3"/>
  <c r="C114" i="3"/>
  <c r="C91" i="3"/>
  <c r="C42" i="3"/>
  <c r="C18" i="3"/>
  <c r="B93" i="3"/>
  <c r="B67" i="3"/>
  <c r="C66" i="3"/>
  <c r="B83" i="3"/>
  <c r="B18" i="3"/>
  <c r="B99" i="3"/>
  <c r="B47" i="3"/>
  <c r="B21" i="3"/>
  <c r="C111" i="3"/>
  <c r="C87" i="3"/>
  <c r="B50" i="3"/>
  <c r="B11" i="3"/>
  <c r="C75" i="3"/>
  <c r="C51" i="3"/>
  <c r="C27" i="3"/>
  <c r="B115" i="3"/>
  <c r="B53" i="3"/>
  <c r="B27" i="3"/>
  <c r="C45" i="3"/>
  <c r="B66" i="3"/>
  <c r="B95" i="3"/>
  <c r="B43" i="3"/>
  <c r="B98" i="3"/>
  <c r="B59" i="3"/>
  <c r="B101" i="3"/>
  <c r="B75" i="3"/>
  <c r="B23" i="3"/>
  <c r="C69" i="3"/>
  <c r="B45" i="3"/>
  <c r="B26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C112" i="3"/>
  <c r="C109" i="3"/>
  <c r="C85" i="3"/>
  <c r="C61" i="3"/>
  <c r="C37" i="3"/>
  <c r="C13" i="3"/>
  <c r="C5" i="3"/>
  <c r="C106" i="3"/>
  <c r="C82" i="3"/>
  <c r="C58" i="3"/>
  <c r="C34" i="3"/>
  <c r="C10" i="3"/>
  <c r="C103" i="3"/>
  <c r="C79" i="3"/>
  <c r="C55" i="3"/>
  <c r="C31" i="3"/>
  <c r="C7" i="3"/>
  <c r="C108" i="3"/>
  <c r="C84" i="3"/>
  <c r="C76" i="3"/>
  <c r="C68" i="3"/>
  <c r="C60" i="3"/>
  <c r="C52" i="3"/>
  <c r="C44" i="3"/>
  <c r="C36" i="3"/>
  <c r="C28" i="3"/>
  <c r="C20" i="3"/>
  <c r="C12" i="3"/>
  <c r="C4" i="3"/>
  <c r="C116" i="3"/>
  <c r="C100" i="3"/>
  <c r="C92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3" i="3"/>
  <c r="D2" i="3"/>
  <c r="F2" i="3" l="1"/>
  <c r="E2" i="3"/>
  <c r="C2" i="3"/>
  <c r="B2" i="3"/>
  <c r="A2" i="3"/>
  <c r="I2" i="3"/>
</calcChain>
</file>

<file path=xl/comments1.xml><?xml version="1.0" encoding="utf-8"?>
<comments xmlns="http://schemas.openxmlformats.org/spreadsheetml/2006/main">
  <authors>
    <author>Molkenboer, Bart</author>
  </authors>
  <commentList>
    <comment ref="I111" authorId="0" shape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Stond ten onrechte 21,4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Combinatie van dienst export (via RDW) en tenaamstelling via RDW</t>
        </r>
      </text>
    </comment>
  </commentList>
</comments>
</file>

<file path=xl/sharedStrings.xml><?xml version="1.0" encoding="utf-8"?>
<sst xmlns="http://schemas.openxmlformats.org/spreadsheetml/2006/main" count="2115" uniqueCount="437">
  <si>
    <t>TC_nr</t>
  </si>
  <si>
    <t>Tariefnummer</t>
  </si>
  <si>
    <t>Sub_TC_nr</t>
  </si>
  <si>
    <t>Tariefsomschr_FMB 2014</t>
  </si>
  <si>
    <t>Tariefseenheid2014</t>
  </si>
  <si>
    <t>Tarief2014</t>
  </si>
  <si>
    <t>%aanpassing2014</t>
  </si>
  <si>
    <t>0 %</t>
  </si>
  <si>
    <t>nieuw</t>
  </si>
  <si>
    <t>STK</t>
  </si>
  <si>
    <t>Instandhouding beveiliging online-aansluiting (certificaten tbv derden)</t>
  </si>
  <si>
    <t>Aanvraag wijziging/overname erkenningen</t>
  </si>
  <si>
    <t>17</t>
  </si>
  <si>
    <t>17100010</t>
  </si>
  <si>
    <t>17100</t>
  </si>
  <si>
    <t>Persoons- en technische gegevens online en selecties</t>
  </si>
  <si>
    <t>17100020</t>
  </si>
  <si>
    <t>Kenteken/meldcode online</t>
  </si>
  <si>
    <t>17100030</t>
  </si>
  <si>
    <t>Kenteken/meldcode met technische gegevens</t>
  </si>
  <si>
    <t>17100050</t>
  </si>
  <si>
    <t xml:space="preserve">Informatie via batchverwerking (o.a. abonnementen providers) </t>
  </si>
  <si>
    <t>P/1.000 STK</t>
  </si>
  <si>
    <t>17100070</t>
  </si>
  <si>
    <t>Aansluiting Rijbewijscontrole-Zakelijk-Web</t>
  </si>
  <si>
    <t>Afkoop abonnement online aansluiting (eenmalig)</t>
  </si>
  <si>
    <t>17100085</t>
  </si>
  <si>
    <t>KDT - variabele component</t>
  </si>
  <si>
    <t>17100102</t>
  </si>
  <si>
    <t>OVI zakelijk - WEB</t>
  </si>
  <si>
    <t>17100101</t>
  </si>
  <si>
    <t>OVI zakelijk - XML</t>
  </si>
  <si>
    <t>17100105</t>
  </si>
  <si>
    <t>Applet iRDW 2.0 (extra uitgebreide kentekeninfo + kentekenscanner)</t>
  </si>
  <si>
    <t>0,125786163522013%</t>
  </si>
  <si>
    <t>17100191</t>
  </si>
  <si>
    <t>Mijn RDW voertuiggegevens</t>
  </si>
  <si>
    <t>Overzicht wagenpark beperkt</t>
  </si>
  <si>
    <t>17200010</t>
  </si>
  <si>
    <t>17200</t>
  </si>
  <si>
    <t>Info KTR schrift./mondeling incl. registratieverklaring</t>
  </si>
  <si>
    <t>17200020</t>
  </si>
  <si>
    <t>Inzage eigen gegevens KTR schriftelijk/mondeling</t>
  </si>
  <si>
    <t>17200030</t>
  </si>
  <si>
    <t>RTL-lijsten</t>
  </si>
  <si>
    <t>17200040</t>
  </si>
  <si>
    <t>selectie gegevens recall</t>
  </si>
  <si>
    <t>17200050</t>
  </si>
  <si>
    <t>opmaken brief recall</t>
  </si>
  <si>
    <t>17200060</t>
  </si>
  <si>
    <t>printen en verzenden brief recall</t>
  </si>
  <si>
    <t>17200065</t>
  </si>
  <si>
    <t>Voor detailinformatie terugroepactie op kentekenniveau voor zakelijke markt (via OVI zakelijk xml, web of apart xml-bericht)</t>
  </si>
  <si>
    <t>17200066</t>
  </si>
  <si>
    <t>Detailinformatie op kentekenniveau als volwaardig PDF-document/EDS dienst</t>
  </si>
  <si>
    <t>17200067</t>
  </si>
  <si>
    <t>Overzicht geregistreerde terugroepactie met voertuigen en statusinformatie</t>
  </si>
  <si>
    <t>17300020</t>
  </si>
  <si>
    <t>17300</t>
  </si>
  <si>
    <t>Overzicht wagenpark uitgebreid</t>
  </si>
  <si>
    <t>19</t>
  </si>
  <si>
    <t>19100010</t>
  </si>
  <si>
    <t>19100</t>
  </si>
  <si>
    <t>Verzekeringsgegevens online en selecties</t>
  </si>
  <si>
    <t>19100030</t>
  </si>
  <si>
    <t>Extractie lopende dekkingen</t>
  </si>
  <si>
    <t>19200010</t>
  </si>
  <si>
    <t>19200</t>
  </si>
  <si>
    <t>Verzekeringsgegevens schriftelijk/mondeling</t>
  </si>
  <si>
    <t>20</t>
  </si>
  <si>
    <t>20100010</t>
  </si>
  <si>
    <t>20100</t>
  </si>
  <si>
    <t>Verificatie rijbewijs online</t>
  </si>
  <si>
    <t>20200010</t>
  </si>
  <si>
    <t>20200</t>
  </si>
  <si>
    <t>Echtheidsverklaringen</t>
  </si>
  <si>
    <t>21</t>
  </si>
  <si>
    <t>21200010</t>
  </si>
  <si>
    <t>21200</t>
  </si>
  <si>
    <t>Internationaal rijbewijs (Aanvraag niet via Internet)</t>
  </si>
  <si>
    <t>21200020</t>
  </si>
  <si>
    <t>Internationaal rijbewijs (Aanvraag via Internet)</t>
  </si>
  <si>
    <t>22</t>
  </si>
  <si>
    <t>22100010</t>
  </si>
  <si>
    <t>22100</t>
  </si>
  <si>
    <t>Departementaal rijbewijs</t>
  </si>
  <si>
    <t>22100020</t>
  </si>
  <si>
    <t>Registreren rijbewijzen</t>
  </si>
  <si>
    <t>22100030</t>
  </si>
  <si>
    <t>Spoedafhandeling rijbewijzen</t>
  </si>
  <si>
    <t>22100040</t>
  </si>
  <si>
    <t>Begeleid rijden</t>
  </si>
  <si>
    <t>23</t>
  </si>
  <si>
    <t>23100020</t>
  </si>
  <si>
    <t>23100</t>
  </si>
  <si>
    <t>aanmelden schorsing normaal tarief</t>
  </si>
  <si>
    <t>23100030</t>
  </si>
  <si>
    <t>aanmelden schorsing laag tarief</t>
  </si>
  <si>
    <t>23100040</t>
  </si>
  <si>
    <t>aanmelden schorsing hoog tarief</t>
  </si>
  <si>
    <t>23100050</t>
  </si>
  <si>
    <t>aanmelden schorsing brom- en snorfietsen</t>
  </si>
  <si>
    <t>23100120</t>
  </si>
  <si>
    <t>aanmelden schorsing normaal tarief online</t>
  </si>
  <si>
    <t>23100130</t>
  </si>
  <si>
    <t>aanmelden schorsing laag tarief online</t>
  </si>
  <si>
    <t>23100140</t>
  </si>
  <si>
    <t>aanmelden schorsing hoog tarief online</t>
  </si>
  <si>
    <t>23100150</t>
  </si>
  <si>
    <t>aanmelden schorsing brom- en snorfietsen online</t>
  </si>
  <si>
    <t>25</t>
  </si>
  <si>
    <t>25100030</t>
  </si>
  <si>
    <t>25100</t>
  </si>
  <si>
    <t>Vervangend handelaarskentekenbewijs.</t>
  </si>
  <si>
    <t>25100040</t>
  </si>
  <si>
    <t>Vervangend registratiebewijs snelle motorboot</t>
  </si>
  <si>
    <t>25100110</t>
  </si>
  <si>
    <t>Vervangende kentekencard + tenaamstellingscode</t>
  </si>
  <si>
    <t>25100120</t>
  </si>
  <si>
    <t>Vervangende tenaamstellingscode</t>
  </si>
  <si>
    <t>26</t>
  </si>
  <si>
    <t>26100020</t>
  </si>
  <si>
    <t>26100</t>
  </si>
  <si>
    <t>Instandhouding tenaamstellen voertuigbedrijf</t>
  </si>
  <si>
    <t>26100030</t>
  </si>
  <si>
    <t>Instandhouding beveiliging online-aansluiting (derden)</t>
  </si>
  <si>
    <t>26100040</t>
  </si>
  <si>
    <t>Instandhouding RTL</t>
  </si>
  <si>
    <t>Sloopmelding online (ORAD)</t>
  </si>
  <si>
    <t>26100070</t>
  </si>
  <si>
    <t>Exportmelding online (OREH) (vervalt nav MTV)</t>
  </si>
  <si>
    <t>26100017</t>
  </si>
  <si>
    <t>Instandhouding Export Dienstverlening</t>
  </si>
  <si>
    <t>26100011</t>
  </si>
  <si>
    <t>Instandhouding BV</t>
  </si>
  <si>
    <t>26100012</t>
  </si>
  <si>
    <t>Instandhouding HKB</t>
  </si>
  <si>
    <t>26100013</t>
  </si>
  <si>
    <t>Instandhouding ORAD</t>
  </si>
  <si>
    <t>26100014</t>
  </si>
  <si>
    <t>Instandhouding OREH</t>
  </si>
  <si>
    <t>26100015</t>
  </si>
  <si>
    <t>26100045</t>
  </si>
  <si>
    <t>Instandhouding extern loketdienst</t>
  </si>
  <si>
    <t>27</t>
  </si>
  <si>
    <t>27100020</t>
  </si>
  <si>
    <t>27100</t>
  </si>
  <si>
    <t>Aanvraag erkenning tenaamstellen voertuigbedrijf</t>
  </si>
  <si>
    <t>27100040</t>
  </si>
  <si>
    <t>Aanvraag RTL</t>
  </si>
  <si>
    <t>27100050</t>
  </si>
  <si>
    <t>Aanvraag erkenning externe loketdienst</t>
  </si>
  <si>
    <t>27100017</t>
  </si>
  <si>
    <t>Aanvraag bevoegdheid Export Dienstverlening</t>
  </si>
  <si>
    <t>27100042</t>
  </si>
  <si>
    <t>Bezoek (indien nodig voor schouwing)</t>
  </si>
  <si>
    <t>27100043</t>
  </si>
  <si>
    <t xml:space="preserve">Aanvraag inschrijving 1e erkenning / bevoegdheid </t>
  </si>
  <si>
    <t>27100011</t>
  </si>
  <si>
    <t>Aanvraag erkenning BV</t>
  </si>
  <si>
    <t>27100012</t>
  </si>
  <si>
    <t>Aanvraag HKB</t>
  </si>
  <si>
    <t>27100013</t>
  </si>
  <si>
    <t>Aanvraag bevoegdheid ORAD</t>
  </si>
  <si>
    <t>27100014</t>
  </si>
  <si>
    <t>Aanvraag bevoegdheid OREH</t>
  </si>
  <si>
    <t>27100015</t>
  </si>
  <si>
    <t>27100016</t>
  </si>
  <si>
    <t>27200010</t>
  </si>
  <si>
    <t>27200</t>
  </si>
  <si>
    <t>Afgifte bedrijfsvoorraadpas</t>
  </si>
  <si>
    <t>28</t>
  </si>
  <si>
    <t>28100010</t>
  </si>
  <si>
    <t>28100</t>
  </si>
  <si>
    <t>Aanvraag GAIK</t>
  </si>
  <si>
    <t>28100020</t>
  </si>
  <si>
    <t>Instandhouding GAIK</t>
  </si>
  <si>
    <t>29</t>
  </si>
  <si>
    <t>29100010</t>
  </si>
  <si>
    <t>29100</t>
  </si>
  <si>
    <t>29100040</t>
  </si>
  <si>
    <t>29100050</t>
  </si>
  <si>
    <t>Handelaarskentekenbewijs</t>
  </si>
  <si>
    <t>29100100</t>
  </si>
  <si>
    <t>Versnelde kentekenaanvraag online (XML)</t>
  </si>
  <si>
    <t>29100101</t>
  </si>
  <si>
    <t>Versnelde kentekenaanvraag via RDW.nl</t>
  </si>
  <si>
    <t>Centrale registratie fietsen (XML)</t>
  </si>
  <si>
    <t>29100070</t>
  </si>
  <si>
    <t>Kentekenbewijzen historische kentekens</t>
  </si>
  <si>
    <t>29400110</t>
  </si>
  <si>
    <t>29100110</t>
  </si>
  <si>
    <t>Tenaamstelling Bedrijfsvoorraad (nieuw MTV)</t>
  </si>
  <si>
    <t>29100120</t>
  </si>
  <si>
    <t>Optioneel: card bij in bedrijfsvoorraad name (nieuw MTV)</t>
  </si>
  <si>
    <t>29100130</t>
  </si>
  <si>
    <t>29100140</t>
  </si>
  <si>
    <t>Spoedverzending kentekencard (nieuw MTV)</t>
  </si>
  <si>
    <t>29100160</t>
  </si>
  <si>
    <t>29100170</t>
  </si>
  <si>
    <t>29400030</t>
  </si>
  <si>
    <t>29400</t>
  </si>
  <si>
    <t>29400040</t>
  </si>
  <si>
    <t>29400050</t>
  </si>
  <si>
    <t>29400023</t>
  </si>
  <si>
    <t>Goedkeuring wijzigen constructie</t>
  </si>
  <si>
    <t>29400070</t>
  </si>
  <si>
    <t>Afmelding reparatie defect terugroepactie door herstelbedrijf</t>
  </si>
  <si>
    <t>30</t>
  </si>
  <si>
    <t>30100010</t>
  </si>
  <si>
    <t>30100</t>
  </si>
  <si>
    <t>Afgifte registratiebewijs motorboten</t>
  </si>
  <si>
    <t>30100020</t>
  </si>
  <si>
    <t>Modificatie registratiebewijs motorboten</t>
  </si>
  <si>
    <t>17200080</t>
  </si>
  <si>
    <t>17200081</t>
  </si>
  <si>
    <t>Persoons- en technische gegevens aan gerechtsdeurwaarders</t>
  </si>
  <si>
    <t>Persoons- en technische gegevens uit kentekenregister incl. verklaring</t>
  </si>
  <si>
    <t>17100071</t>
  </si>
  <si>
    <t>17100103</t>
  </si>
  <si>
    <t>Applet iRDW - Basis</t>
  </si>
  <si>
    <t>17100106</t>
  </si>
  <si>
    <t>Opendata Verstrekking</t>
  </si>
  <si>
    <t>Mijn RDW voertuiggegevens (via RDW)</t>
  </si>
  <si>
    <t>Inzage eigen gegevens Kentekenregister (schriftelijk/mondeling)</t>
  </si>
  <si>
    <t>Lijst Registraties Tenaamstelling Leasemaatschappijen (RTL-lijsten)</t>
  </si>
  <si>
    <t>Recall uitvoeren mailing (printen en verzenden brief)</t>
  </si>
  <si>
    <t>Tellerstand check t.b.v. consumenten</t>
  </si>
  <si>
    <t>Tellerstand check t.b.v. erkende bedrijven</t>
  </si>
  <si>
    <t>Weblabel t.b.v. eigenaar/houder voertuig</t>
  </si>
  <si>
    <t>Pas met Tellerstanden t.b.v. Erkende bedrijven (voorheen NAP-PAS)</t>
  </si>
  <si>
    <t>Historie Tellerstanden voertuig t.b.v. Erkende bedrijven</t>
  </si>
  <si>
    <t>17300110</t>
  </si>
  <si>
    <t>17300120</t>
  </si>
  <si>
    <t>17300130</t>
  </si>
  <si>
    <t>17300140</t>
  </si>
  <si>
    <t>17300150</t>
  </si>
  <si>
    <t>Rijbewijscontrole zakelijk Web</t>
  </si>
  <si>
    <t>20200030</t>
  </si>
  <si>
    <t>Uittreksel uit rijbewijsregister met RDW–certificaat</t>
  </si>
  <si>
    <t>23100060</t>
  </si>
  <si>
    <t>Maximale opslag die een erkeninghouder voor een schorsing aan de aanvrager in rekening mag brengen voor identiteitsvaststeklling &amp; administratieve handelingen (waaronder inning leges)</t>
  </si>
  <si>
    <t>Instandhouding Versnelde inschrijving</t>
  </si>
  <si>
    <t>Instandhouding Tenaamstelling voertuigbedrijf</t>
  </si>
  <si>
    <t>Aanvraag bevoegdheid Versnelde Inschrijving</t>
  </si>
  <si>
    <t>Aanvraag erkenning kentekenloket</t>
  </si>
  <si>
    <t>Aaanvraag erkenning European Electronic Toll Service (EETS)</t>
  </si>
  <si>
    <t>Inschrijving in het kentekenregisters</t>
  </si>
  <si>
    <t>Kentekens met de leters GV, BN of GN"</t>
  </si>
  <si>
    <t>Tenaamstelling bij RDW Loket, incl identitetsvaststelling &amp; administrateive handeling</t>
  </si>
  <si>
    <t>Maximale opslag die een erkenninghouder voor een tenstaamstelling aan de aanvrager in rekening mag brengen voor identiteitsvaststelling &amp; administratieve handeling (waaronder inning leges)</t>
  </si>
  <si>
    <t>Aanpassing Toegelaten Maximum Massa (TMM)</t>
  </si>
  <si>
    <t>Aanpassing Typekeuring Voertuig (aanhangers) TKV</t>
  </si>
  <si>
    <t>Inschrijving Transito (voorheen transitokentekenbewijs)</t>
  </si>
  <si>
    <t>Opdracht en Machtiging tot tenaamstelling</t>
  </si>
  <si>
    <t>Tenaamstelling bij Erkenninghouder, excl identiteitsvaststelling &amp; administratieve handeling</t>
  </si>
  <si>
    <t>Verval tenaamstelling in verband met voorgoed buiten Nederland brengen van het voertuig of overdracht aan een in het buitenland woonachtig of gevestigd persoon (Dienst Export)</t>
  </si>
  <si>
    <t>Wett. taak</t>
  </si>
  <si>
    <t>TC_subnr</t>
  </si>
  <si>
    <t>Taakcluster (naam)</t>
  </si>
  <si>
    <t>SAP productcode</t>
  </si>
  <si>
    <t>Omschrijving Produkt</t>
  </si>
  <si>
    <t>Tarief 2015</t>
  </si>
  <si>
    <t>Tarief 2014</t>
  </si>
  <si>
    <t>DOC</t>
  </si>
  <si>
    <t>Schorsen geldigheid kentekenbewijzen</t>
  </si>
  <si>
    <t>Aanmelden schorsing normaal extern loket</t>
  </si>
  <si>
    <t>Aanmelden schorsing laag tarief extern loket</t>
  </si>
  <si>
    <t>Aanmelden schorsing hoog tarief extern loket</t>
  </si>
  <si>
    <t>Aanmelden schorsing  brom-snorfietsen extern loket</t>
  </si>
  <si>
    <t>Aanmelden schorsing normaal tarief RDW</t>
  </si>
  <si>
    <t>Aanmelden schorsing laag tarief RDW</t>
  </si>
  <si>
    <t>Aanmelden schorsing hoog tarief RDW</t>
  </si>
  <si>
    <t>Aanmelden schorsing brom- en snorfietsen RDW</t>
  </si>
  <si>
    <t>Vervangend kenteken-/registratiebewijs</t>
  </si>
  <si>
    <t>Omwisseling van papier naar kentekencard</t>
  </si>
  <si>
    <t>Inschrijving/  1e afgifte</t>
  </si>
  <si>
    <t>Voorlopig kentekenbewijs (aan huis)</t>
  </si>
  <si>
    <t>Versnelde inschrijving P</t>
  </si>
  <si>
    <t>Versnelde inschrijving D</t>
  </si>
  <si>
    <t>Versnelde inschrijving B</t>
  </si>
  <si>
    <t>Versnelde inschrijving A</t>
  </si>
  <si>
    <t>Versnelde inschrijving M</t>
  </si>
  <si>
    <t>Versnelde inschrijving C</t>
  </si>
  <si>
    <t>Individuele inschrijving P</t>
  </si>
  <si>
    <t>Individuele inschrijving D</t>
  </si>
  <si>
    <t>Individuele inschrijving B</t>
  </si>
  <si>
    <t>Individuele inschrijving A</t>
  </si>
  <si>
    <t>Individuele inschrijving M</t>
  </si>
  <si>
    <t>Individuele inschrijving C</t>
  </si>
  <si>
    <t>Historische/oorspronkelijke kentekens</t>
  </si>
  <si>
    <t xml:space="preserve">Kentekens GV, BN/GN </t>
  </si>
  <si>
    <t>Inschrijving Transito</t>
  </si>
  <si>
    <t>Voorlopig kentekenbewijs (via KS)</t>
  </si>
  <si>
    <t>Retour Van Importeur restitutie bedrag</t>
  </si>
  <si>
    <t>Tenaamstellingen</t>
  </si>
  <si>
    <t>Optioneel: card bij in bedrijfsvoorraad name</t>
  </si>
  <si>
    <t>Opdracht tot tenaamstelling</t>
  </si>
  <si>
    <t>Tenaamstelling via extern loket</t>
  </si>
  <si>
    <t>Tenaamstelling via RDW</t>
  </si>
  <si>
    <t>Tenaamstelling via Erkend Bedrijf</t>
  </si>
  <si>
    <t>Tenaamstelling Bedrijfsvoorraad</t>
  </si>
  <si>
    <t>Overige documenten</t>
  </si>
  <si>
    <t>Wijziging Toegestane Maximum Massa (TMM)</t>
  </si>
  <si>
    <t>Uitvoerkentekenbewijs (vervalt nav MTV)</t>
  </si>
  <si>
    <t>Uitvoerverklaring (vervalt nav MTV)</t>
  </si>
  <si>
    <t>Spoedverzending kentekencard</t>
  </si>
  <si>
    <t>Dienst Export</t>
  </si>
  <si>
    <t>Spoedtarief bij afhaal in Veendam</t>
  </si>
  <si>
    <t>Registratiebewijzen snelle motorboten</t>
  </si>
  <si>
    <t>Afgifte registratiebewijs motorboten RDW</t>
  </si>
  <si>
    <t>E&amp;T</t>
  </si>
  <si>
    <t>Aanvraag Erkenningen</t>
  </si>
  <si>
    <t>nnb</t>
  </si>
  <si>
    <t>Instandhouding erkenning EETS</t>
  </si>
  <si>
    <t>Toezicht Erkenningen</t>
  </si>
  <si>
    <t>Melding bedrijfsvoorraad online (ORB) (vervalt nav MTV)</t>
  </si>
  <si>
    <t>Instandhouding Versnelde Inschrijving</t>
  </si>
  <si>
    <t>Instandhouding Bedrijfsvoorraad (BV)</t>
  </si>
  <si>
    <t>Melding Export Dienstverlening (vervalt)</t>
  </si>
  <si>
    <t>Aanvraag erkenning Bedrijfsvoorraad (BV)</t>
  </si>
  <si>
    <t>Aanvraag erkenning Export Dienstverlening</t>
  </si>
  <si>
    <t>Aanvraag erkenning EETS</t>
  </si>
  <si>
    <t>INF</t>
  </si>
  <si>
    <t xml:space="preserve">Informatieverstrekking  </t>
  </si>
  <si>
    <t>Info aan Deurwaarder</t>
  </si>
  <si>
    <t>Applet iRDW basis</t>
  </si>
  <si>
    <t>Basis app</t>
  </si>
  <si>
    <t>XML Registreren Tellerstanden</t>
  </si>
  <si>
    <t>Detailinformatie terugroepactie op kentekenniveau voor zakelijke markt (via OVI zakelijk xml, web of apart xml-bericht)</t>
  </si>
  <si>
    <t>Terugroepactie Detailinformatie op kentekenniveau als volwaardig PDF-document/EDS dienst</t>
  </si>
  <si>
    <t>Raadplegen FDR fietsfabrikant OVI</t>
  </si>
  <si>
    <t>Aansluiting Rijbewijscontrole OVI-Zakelijk-Web</t>
  </si>
  <si>
    <t>Vergoeding CBR LRD bevragingen (vervallen)</t>
  </si>
  <si>
    <t>Rijbewijscontrole-Zakelijk-Web</t>
  </si>
  <si>
    <t>Uitreksel CRB met RDW–certificaat</t>
  </si>
  <si>
    <t>RBW</t>
  </si>
  <si>
    <t>Rijbewijzen</t>
  </si>
  <si>
    <t>Aanvragen begeleiderspas</t>
  </si>
  <si>
    <t>miv 01-07-2014</t>
  </si>
  <si>
    <t>25100125</t>
  </si>
  <si>
    <t>Instandhouding erkenning kentekenloket</t>
  </si>
  <si>
    <t>26100046</t>
  </si>
  <si>
    <t>Melding Sloop online (ORAD incl. ORB Melding)</t>
  </si>
  <si>
    <t>R&amp;I</t>
  </si>
  <si>
    <t>29400310</t>
  </si>
  <si>
    <t>29400111</t>
  </si>
  <si>
    <t>17100107</t>
  </si>
  <si>
    <t>Divisie</t>
  </si>
  <si>
    <t>Mutatiedatum</t>
  </si>
  <si>
    <t>Divisi</t>
  </si>
  <si>
    <t>27100051</t>
  </si>
  <si>
    <t>29300120</t>
  </si>
  <si>
    <t>29300110</t>
  </si>
  <si>
    <t>Tariefsomschr_FMB 2016</t>
  </si>
  <si>
    <t>Tariefseenheid2016</t>
  </si>
  <si>
    <t>Tarief 2016</t>
  </si>
  <si>
    <t>%aanpassing2016</t>
  </si>
  <si>
    <t>Omwisseling van papier naar kentekencard (individueel)</t>
  </si>
  <si>
    <t>Omwisseling van papier naar kentekencard (bulk &gt;50 stk)</t>
  </si>
  <si>
    <t>Versnelde inschrijving</t>
  </si>
  <si>
    <t>Individuele inschrijving</t>
  </si>
  <si>
    <t>Versnelde kentekenaanvraag online (XML/bulk)</t>
  </si>
  <si>
    <t>Versnelde kentekenaanvraag WEBVKR; Direct via RDW.nl</t>
  </si>
  <si>
    <t>Versnelde kentekenaanvraag WEBVKR via provider</t>
  </si>
  <si>
    <t>Tenaamstelling Bedrijfsvoorraad (via provider)</t>
  </si>
  <si>
    <t>Tenaamstelling Bedrijfsvoorraad Direct</t>
  </si>
  <si>
    <t>Dienst Export - via provider</t>
  </si>
  <si>
    <t>Spoedtarief bij afhalen in Veendam</t>
  </si>
  <si>
    <t>Dienst Export Direct - via RDW.nl</t>
  </si>
  <si>
    <t>Afgifte registratiebewijs motorboten (eigenaar)</t>
  </si>
  <si>
    <t>Sloopmelding online - via provider (ORAD)</t>
  </si>
  <si>
    <t>Sloopmelding online - Direct (ORAD)</t>
  </si>
  <si>
    <t>Aanvraag erkenning RTL</t>
  </si>
  <si>
    <t>Aanvraag erkenning HKB</t>
  </si>
  <si>
    <t>Aanvraag erkenning GAIK</t>
  </si>
  <si>
    <t>Applet iRDW</t>
  </si>
  <si>
    <t>Tellerstandencheck tbv erkend bedrijf</t>
  </si>
  <si>
    <t>Pas tellerstanden tbv erkend bedrijf</t>
  </si>
  <si>
    <t>Weblabel tbv eigenaar/ houder (tellerstanden)</t>
  </si>
  <si>
    <t>Tellerst.check tbv consumenten</t>
  </si>
  <si>
    <t>Historie tellerstand tbv erk.bedr.</t>
  </si>
  <si>
    <t>Registreren rijbewijs</t>
  </si>
  <si>
    <t>Herprint rijbewijs</t>
  </si>
  <si>
    <t>Spoedafhandeling rijbewijs</t>
  </si>
  <si>
    <t>Restitutie spoedafhandeling rijbewijs</t>
  </si>
  <si>
    <t>29300</t>
  </si>
  <si>
    <t>29200</t>
  </si>
  <si>
    <t>Tarief2016</t>
  </si>
  <si>
    <t>Concessie schorsing extern loket</t>
  </si>
  <si>
    <t>Concessie tenaamstelling extern loket</t>
  </si>
  <si>
    <t>23100160</t>
  </si>
  <si>
    <t>29100020</t>
  </si>
  <si>
    <t>29400010</t>
  </si>
  <si>
    <t>29100103</t>
  </si>
  <si>
    <t>29200111</t>
  </si>
  <si>
    <t>29200120</t>
  </si>
  <si>
    <t>29200110</t>
  </si>
  <si>
    <t>29300121</t>
  </si>
  <si>
    <t>29200122</t>
  </si>
  <si>
    <t>29400210</t>
  </si>
  <si>
    <t>29400320</t>
  </si>
  <si>
    <t>26100060</t>
  </si>
  <si>
    <t>26100061</t>
  </si>
  <si>
    <t>27100018</t>
  </si>
  <si>
    <t>17100011</t>
  </si>
  <si>
    <t>17200011</t>
  </si>
  <si>
    <t>17100021</t>
  </si>
  <si>
    <t>17300040</t>
  </si>
  <si>
    <t>17100190</t>
  </si>
  <si>
    <t>17200070</t>
  </si>
  <si>
    <t>17200069</t>
  </si>
  <si>
    <t>17200071</t>
  </si>
  <si>
    <t>17200068</t>
  </si>
  <si>
    <t>19100040</t>
  </si>
  <si>
    <t>20100011</t>
  </si>
  <si>
    <t>22100021</t>
  </si>
  <si>
    <t>22100031</t>
  </si>
  <si>
    <t>-93 %</t>
  </si>
  <si>
    <t>1 %</t>
  </si>
  <si>
    <t>2 %</t>
  </si>
  <si>
    <t>-11 %</t>
  </si>
  <si>
    <t>-100 %</t>
  </si>
  <si>
    <t>Tariefnummer R&amp;I vrkpln</t>
  </si>
  <si>
    <t>25100126</t>
  </si>
  <si>
    <t>Registreren Tellerstanden (XML)</t>
  </si>
  <si>
    <t>Informatie aan beroepsoefenaren</t>
  </si>
  <si>
    <t>tarief 2015 aangepast tov R&amp;I aanlevering</t>
  </si>
  <si>
    <t>omschrijving tov verkoopplan aangepast , was "Info aan deurwaarder"</t>
  </si>
  <si>
    <t>omschrijving tov verkoopplan aangepast , was "XML registeren tellerstanden"</t>
  </si>
  <si>
    <t>mutaties tov verkoopplan R&amp;I</t>
  </si>
  <si>
    <t>[FMB]</t>
  </si>
  <si>
    <t>FMB</t>
  </si>
  <si>
    <t>OmschrijvingFMB</t>
  </si>
  <si>
    <t>omschrijving</t>
  </si>
  <si>
    <t>subtaakcluster</t>
  </si>
  <si>
    <t>Subtaakcluster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</si>
</sst>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quotePrefix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4" fontId="0" fillId="0" borderId="0" xfId="0" applyNumberFormat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4" fillId="0" borderId="0" xfId="0" applyFont="1"/>
    <xf numFmtId="14" fontId="0" fillId="0" borderId="0" xfId="0" applyNumberFormat="1"/>
    <xf numFmtId="4" fontId="1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/>
    </xf>
    <xf numFmtId="10" fontId="0" fillId="0" borderId="0" xfId="0" applyNumberFormat="1"/>
    <xf numFmtId="0" fontId="0" fillId="0" borderId="0" xfId="0" quotePrefix="1" applyNumberForma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1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1" fillId="2" borderId="0" xfId="1" applyNumberFormat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K136"/>
  <sheetViews>
    <sheetView topLeftCell="A28" workbookViewId="0">
      <selection activeCell="E68" sqref="E68"/>
    </sheetView>
  </sheetViews>
  <sheetFormatPr defaultRowHeight="15" customHeight="1" x14ac:dyDescent="0.3"/>
  <cols>
    <col min="1" max="1" width="6" bestFit="1" customWidth="1"/>
    <col min="2" max="2" width="10.33203125" bestFit="1" customWidth="1"/>
    <col min="3" max="3" width="13.88671875" bestFit="1" customWidth="1"/>
    <col min="4" max="4" width="61.6640625" customWidth="1"/>
    <col min="5" max="5" width="18.6640625" bestFit="1" customWidth="1"/>
    <col min="6" max="6" width="10.109375" bestFit="1" customWidth="1"/>
    <col min="7" max="7" width="21.6640625" bestFit="1" customWidth="1"/>
    <col min="9" max="9" width="41.33203125" customWidth="1"/>
    <col min="10" max="10" width="10.5546875" customWidth="1"/>
  </cols>
  <sheetData>
    <row r="1" spans="1:11" ht="15" customHeigh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t="s">
        <v>260</v>
      </c>
      <c r="I1" t="s">
        <v>261</v>
      </c>
      <c r="J1" t="s">
        <v>262</v>
      </c>
      <c r="K1" t="s">
        <v>263</v>
      </c>
    </row>
    <row r="2" spans="1:11" ht="15" customHeight="1" x14ac:dyDescent="0.3">
      <c r="A2" s="2" t="s">
        <v>12</v>
      </c>
      <c r="B2" s="2" t="s">
        <v>14</v>
      </c>
      <c r="C2" s="2" t="s">
        <v>13</v>
      </c>
      <c r="D2" s="2" t="s">
        <v>15</v>
      </c>
      <c r="E2" s="2" t="s">
        <v>9</v>
      </c>
      <c r="F2" s="3">
        <v>0.37</v>
      </c>
      <c r="G2" s="2" t="s">
        <v>7</v>
      </c>
      <c r="H2">
        <v>2398</v>
      </c>
      <c r="I2" t="s">
        <v>15</v>
      </c>
      <c r="J2" s="7">
        <v>0.37</v>
      </c>
      <c r="K2" s="7">
        <v>0.37</v>
      </c>
    </row>
    <row r="3" spans="1:11" ht="15" customHeight="1" x14ac:dyDescent="0.3">
      <c r="A3" s="2" t="s">
        <v>12</v>
      </c>
      <c r="B3" s="2" t="s">
        <v>39</v>
      </c>
      <c r="C3" s="2" t="s">
        <v>214</v>
      </c>
      <c r="D3" s="2" t="s">
        <v>216</v>
      </c>
      <c r="E3" s="2" t="s">
        <v>9</v>
      </c>
      <c r="F3" s="3">
        <v>0.37</v>
      </c>
      <c r="G3" s="2" t="s">
        <v>7</v>
      </c>
      <c r="H3">
        <v>2415</v>
      </c>
      <c r="I3" t="s">
        <v>325</v>
      </c>
      <c r="J3" s="7">
        <v>0.37</v>
      </c>
      <c r="K3" s="7">
        <v>0.37</v>
      </c>
    </row>
    <row r="4" spans="1:11" ht="15" customHeight="1" x14ac:dyDescent="0.3">
      <c r="A4" s="2" t="s">
        <v>12</v>
      </c>
      <c r="B4" s="2" t="s">
        <v>39</v>
      </c>
      <c r="C4" s="4" t="s">
        <v>215</v>
      </c>
      <c r="D4" t="s">
        <v>217</v>
      </c>
      <c r="E4" s="2" t="s">
        <v>9</v>
      </c>
      <c r="F4" s="3">
        <v>7.95</v>
      </c>
      <c r="G4" s="2" t="s">
        <v>7</v>
      </c>
      <c r="H4">
        <v>2393</v>
      </c>
      <c r="I4" t="s">
        <v>40</v>
      </c>
      <c r="J4" s="7">
        <v>7.95</v>
      </c>
      <c r="K4" s="7">
        <v>7.95</v>
      </c>
    </row>
    <row r="5" spans="1:11" ht="15" customHeight="1" x14ac:dyDescent="0.3">
      <c r="A5" s="2" t="s">
        <v>12</v>
      </c>
      <c r="B5" s="2" t="s">
        <v>14</v>
      </c>
      <c r="C5" s="2" t="s">
        <v>16</v>
      </c>
      <c r="D5" s="2" t="s">
        <v>17</v>
      </c>
      <c r="E5" s="2" t="s">
        <v>9</v>
      </c>
      <c r="F5" s="3">
        <v>0.14000000000000001</v>
      </c>
      <c r="G5" s="2" t="s">
        <v>7</v>
      </c>
      <c r="H5">
        <v>2401</v>
      </c>
      <c r="I5" t="s">
        <v>17</v>
      </c>
      <c r="J5" s="7">
        <v>0.14000000000000001</v>
      </c>
      <c r="K5" s="7">
        <v>0.14000000000000001</v>
      </c>
    </row>
    <row r="6" spans="1:11" ht="15" customHeight="1" x14ac:dyDescent="0.3">
      <c r="A6" s="2" t="s">
        <v>12</v>
      </c>
      <c r="B6" s="2" t="s">
        <v>14</v>
      </c>
      <c r="C6" s="2" t="s">
        <v>18</v>
      </c>
      <c r="D6" s="2" t="s">
        <v>19</v>
      </c>
      <c r="E6" s="2" t="s">
        <v>9</v>
      </c>
      <c r="F6" s="3">
        <v>0.37</v>
      </c>
      <c r="G6" s="2" t="s">
        <v>7</v>
      </c>
      <c r="H6">
        <v>2400</v>
      </c>
      <c r="I6" t="s">
        <v>19</v>
      </c>
      <c r="J6" s="7">
        <v>0.37</v>
      </c>
      <c r="K6" s="7">
        <v>0.37</v>
      </c>
    </row>
    <row r="7" spans="1:11" ht="15" customHeight="1" x14ac:dyDescent="0.3">
      <c r="A7" s="2" t="s">
        <v>12</v>
      </c>
      <c r="B7" s="2" t="s">
        <v>14</v>
      </c>
      <c r="C7" s="2" t="s">
        <v>20</v>
      </c>
      <c r="D7" s="2" t="s">
        <v>21</v>
      </c>
      <c r="E7" s="2" t="s">
        <v>22</v>
      </c>
      <c r="F7" s="3">
        <v>9.5</v>
      </c>
      <c r="G7" s="2" t="s">
        <v>7</v>
      </c>
      <c r="H7">
        <v>2402</v>
      </c>
      <c r="I7" t="s">
        <v>21</v>
      </c>
      <c r="J7" s="7">
        <v>9.5</v>
      </c>
      <c r="K7" s="7">
        <v>9.5</v>
      </c>
    </row>
    <row r="8" spans="1:11" ht="15" customHeight="1" x14ac:dyDescent="0.3">
      <c r="A8" s="2" t="s">
        <v>12</v>
      </c>
      <c r="B8" s="2" t="s">
        <v>14</v>
      </c>
      <c r="C8" s="4" t="s">
        <v>218</v>
      </c>
      <c r="D8" s="2" t="s">
        <v>25</v>
      </c>
      <c r="E8" s="2" t="s">
        <v>9</v>
      </c>
      <c r="F8" s="3">
        <v>500</v>
      </c>
      <c r="G8" s="2" t="s">
        <v>7</v>
      </c>
      <c r="H8">
        <v>3094</v>
      </c>
      <c r="I8" t="s">
        <v>25</v>
      </c>
      <c r="J8" s="7">
        <v>500</v>
      </c>
      <c r="K8" s="7">
        <v>500</v>
      </c>
    </row>
    <row r="9" spans="1:11" ht="15" customHeight="1" x14ac:dyDescent="0.3">
      <c r="A9" s="2" t="s">
        <v>12</v>
      </c>
      <c r="B9" s="2" t="s">
        <v>14</v>
      </c>
      <c r="C9" s="2" t="s">
        <v>26</v>
      </c>
      <c r="D9" s="2" t="s">
        <v>27</v>
      </c>
      <c r="E9" s="2" t="s">
        <v>9</v>
      </c>
      <c r="F9" s="3">
        <v>0.06</v>
      </c>
      <c r="G9" s="2" t="s">
        <v>7</v>
      </c>
      <c r="H9">
        <v>3211</v>
      </c>
      <c r="I9" t="s">
        <v>27</v>
      </c>
      <c r="J9" s="7">
        <v>0.06</v>
      </c>
      <c r="K9" s="7">
        <v>0.06</v>
      </c>
    </row>
    <row r="10" spans="1:11" ht="15" customHeight="1" x14ac:dyDescent="0.3">
      <c r="A10" s="2" t="s">
        <v>12</v>
      </c>
      <c r="B10" s="2" t="s">
        <v>14</v>
      </c>
      <c r="C10" s="2" t="s">
        <v>30</v>
      </c>
      <c r="D10" s="2" t="s">
        <v>31</v>
      </c>
      <c r="E10" s="2" t="s">
        <v>9</v>
      </c>
      <c r="F10" s="3">
        <v>0.05</v>
      </c>
      <c r="G10" s="2" t="s">
        <v>7</v>
      </c>
      <c r="H10">
        <v>3741</v>
      </c>
      <c r="I10" t="s">
        <v>31</v>
      </c>
      <c r="J10" s="7">
        <v>0.05</v>
      </c>
      <c r="K10" s="7">
        <v>0.05</v>
      </c>
    </row>
    <row r="11" spans="1:11" ht="15" customHeight="1" x14ac:dyDescent="0.3">
      <c r="A11" s="2" t="s">
        <v>12</v>
      </c>
      <c r="B11" s="2" t="s">
        <v>14</v>
      </c>
      <c r="C11" s="2" t="s">
        <v>28</v>
      </c>
      <c r="D11" s="2" t="s">
        <v>29</v>
      </c>
      <c r="E11" s="2" t="s">
        <v>9</v>
      </c>
      <c r="F11" s="3">
        <v>0.14000000000000001</v>
      </c>
      <c r="G11" s="2" t="s">
        <v>7</v>
      </c>
      <c r="H11">
        <v>3783</v>
      </c>
      <c r="I11" t="s">
        <v>29</v>
      </c>
      <c r="J11" s="7">
        <v>0.14000000000000001</v>
      </c>
      <c r="K11" s="7">
        <v>0.14000000000000001</v>
      </c>
    </row>
    <row r="12" spans="1:11" ht="15" customHeight="1" x14ac:dyDescent="0.3">
      <c r="A12" s="2" t="s">
        <v>12</v>
      </c>
      <c r="B12" s="2" t="s">
        <v>14</v>
      </c>
      <c r="C12" s="2" t="s">
        <v>219</v>
      </c>
      <c r="D12" s="2" t="s">
        <v>220</v>
      </c>
      <c r="E12" s="2" t="s">
        <v>9</v>
      </c>
      <c r="F12" s="3">
        <v>0</v>
      </c>
      <c r="G12" s="2" t="s">
        <v>7</v>
      </c>
      <c r="I12" t="s">
        <v>326</v>
      </c>
      <c r="J12" s="7">
        <v>1.79</v>
      </c>
      <c r="K12" s="7">
        <v>1.79</v>
      </c>
    </row>
    <row r="13" spans="1:11" ht="15" customHeight="1" x14ac:dyDescent="0.3">
      <c r="A13" s="2" t="s">
        <v>12</v>
      </c>
      <c r="B13" s="2" t="s">
        <v>14</v>
      </c>
      <c r="C13" s="2" t="s">
        <v>32</v>
      </c>
      <c r="D13" s="2" t="s">
        <v>33</v>
      </c>
      <c r="E13" s="2" t="s">
        <v>9</v>
      </c>
      <c r="F13" s="3">
        <v>1.79</v>
      </c>
      <c r="G13" s="2" t="s">
        <v>34</v>
      </c>
      <c r="H13">
        <v>3785</v>
      </c>
      <c r="I13" t="s">
        <v>33</v>
      </c>
      <c r="J13" s="7">
        <v>1.79</v>
      </c>
      <c r="K13" s="7">
        <v>1.79</v>
      </c>
    </row>
    <row r="14" spans="1:11" ht="15" customHeight="1" x14ac:dyDescent="0.3">
      <c r="A14" s="2" t="s">
        <v>12</v>
      </c>
      <c r="B14" s="2" t="s">
        <v>14</v>
      </c>
      <c r="C14" s="2" t="s">
        <v>221</v>
      </c>
      <c r="D14" s="2" t="s">
        <v>222</v>
      </c>
      <c r="E14" s="2" t="s">
        <v>9</v>
      </c>
      <c r="F14" s="3">
        <v>0</v>
      </c>
      <c r="G14" s="2"/>
    </row>
    <row r="15" spans="1:11" ht="15" customHeight="1" x14ac:dyDescent="0.3">
      <c r="A15" s="2" t="s">
        <v>12</v>
      </c>
      <c r="B15" s="2" t="s">
        <v>14</v>
      </c>
      <c r="C15" s="4" t="s">
        <v>347</v>
      </c>
      <c r="D15" t="s">
        <v>187</v>
      </c>
      <c r="E15" s="2" t="s">
        <v>9</v>
      </c>
      <c r="F15" s="3">
        <v>0.19</v>
      </c>
      <c r="G15" s="2" t="s">
        <v>7</v>
      </c>
      <c r="H15">
        <v>3732</v>
      </c>
      <c r="I15" t="s">
        <v>187</v>
      </c>
      <c r="J15" s="7">
        <v>0.19</v>
      </c>
      <c r="K15" s="7">
        <v>0.19</v>
      </c>
    </row>
    <row r="16" spans="1:11" ht="15" customHeight="1" x14ac:dyDescent="0.3">
      <c r="A16" s="2"/>
      <c r="B16" s="2"/>
      <c r="C16" s="2"/>
      <c r="D16" s="2"/>
      <c r="E16" s="2"/>
      <c r="F16" s="3"/>
      <c r="G16" s="2"/>
    </row>
    <row r="17" spans="1:11" ht="15" customHeight="1" x14ac:dyDescent="0.3">
      <c r="A17" s="2" t="s">
        <v>12</v>
      </c>
      <c r="B17" s="2" t="s">
        <v>14</v>
      </c>
      <c r="C17" s="2" t="s">
        <v>35</v>
      </c>
      <c r="D17" s="2" t="s">
        <v>223</v>
      </c>
      <c r="E17" s="2" t="s">
        <v>9</v>
      </c>
      <c r="F17" s="3">
        <v>4.9000000000000004</v>
      </c>
      <c r="G17" s="2" t="s">
        <v>7</v>
      </c>
      <c r="H17">
        <v>3917</v>
      </c>
      <c r="I17" t="s">
        <v>36</v>
      </c>
      <c r="J17" s="7">
        <v>4.9000000000000004</v>
      </c>
      <c r="K17" s="7">
        <v>4.9000000000000004</v>
      </c>
    </row>
    <row r="18" spans="1:11" ht="15" customHeight="1" x14ac:dyDescent="0.3">
      <c r="A18" s="2" t="s">
        <v>12</v>
      </c>
      <c r="B18" s="2" t="s">
        <v>39</v>
      </c>
      <c r="C18" s="2" t="s">
        <v>41</v>
      </c>
      <c r="D18" s="2" t="s">
        <v>224</v>
      </c>
      <c r="E18" s="2" t="s">
        <v>9</v>
      </c>
      <c r="F18" s="3">
        <v>4.5</v>
      </c>
      <c r="G18" s="2" t="s">
        <v>7</v>
      </c>
      <c r="H18">
        <v>2396</v>
      </c>
      <c r="I18" t="s">
        <v>42</v>
      </c>
      <c r="J18" s="7">
        <v>4.5</v>
      </c>
      <c r="K18" s="7">
        <v>4.5</v>
      </c>
    </row>
    <row r="19" spans="1:11" ht="15" customHeight="1" x14ac:dyDescent="0.3">
      <c r="A19" s="2" t="s">
        <v>12</v>
      </c>
      <c r="B19" s="2" t="s">
        <v>39</v>
      </c>
      <c r="C19" s="2" t="s">
        <v>43</v>
      </c>
      <c r="D19" s="2" t="s">
        <v>225</v>
      </c>
      <c r="E19" s="2" t="s">
        <v>9</v>
      </c>
      <c r="F19" s="3">
        <v>90</v>
      </c>
      <c r="G19" s="2" t="s">
        <v>7</v>
      </c>
      <c r="H19">
        <v>2417</v>
      </c>
      <c r="I19" t="s">
        <v>44</v>
      </c>
      <c r="J19" s="7">
        <v>90</v>
      </c>
      <c r="K19" s="7">
        <v>90</v>
      </c>
    </row>
    <row r="20" spans="1:11" ht="15" customHeight="1" x14ac:dyDescent="0.3">
      <c r="A20" s="2" t="s">
        <v>12</v>
      </c>
      <c r="B20" s="2" t="s">
        <v>39</v>
      </c>
      <c r="C20" s="2" t="s">
        <v>38</v>
      </c>
      <c r="D20" s="2" t="s">
        <v>37</v>
      </c>
      <c r="E20" s="2" t="s">
        <v>9</v>
      </c>
      <c r="F20" s="3">
        <v>4.9000000000000004</v>
      </c>
      <c r="G20" s="2" t="s">
        <v>7</v>
      </c>
      <c r="H20">
        <v>3470</v>
      </c>
      <c r="I20" t="s">
        <v>37</v>
      </c>
      <c r="J20" s="7">
        <v>4.9000000000000004</v>
      </c>
      <c r="K20" s="7">
        <v>4.9000000000000004</v>
      </c>
    </row>
    <row r="21" spans="1:11" ht="15" customHeight="1" x14ac:dyDescent="0.3">
      <c r="A21" s="2" t="s">
        <v>12</v>
      </c>
      <c r="B21" s="2" t="s">
        <v>58</v>
      </c>
      <c r="C21" s="2" t="s">
        <v>57</v>
      </c>
      <c r="D21" s="2" t="s">
        <v>59</v>
      </c>
      <c r="E21" s="5" t="s">
        <v>9</v>
      </c>
      <c r="F21" s="6">
        <v>90</v>
      </c>
      <c r="G21" s="2" t="s">
        <v>7</v>
      </c>
      <c r="H21">
        <v>3832</v>
      </c>
      <c r="I21" t="s">
        <v>59</v>
      </c>
      <c r="J21" s="7">
        <v>90</v>
      </c>
      <c r="K21" s="7">
        <v>90</v>
      </c>
    </row>
    <row r="23" spans="1:11" ht="15" customHeight="1" x14ac:dyDescent="0.3">
      <c r="A23" s="2" t="s">
        <v>12</v>
      </c>
      <c r="B23" s="2" t="s">
        <v>39</v>
      </c>
      <c r="C23" s="2" t="s">
        <v>45</v>
      </c>
      <c r="D23" s="2" t="s">
        <v>46</v>
      </c>
      <c r="E23" s="2" t="s">
        <v>9</v>
      </c>
      <c r="F23" s="3">
        <v>495</v>
      </c>
      <c r="G23" s="2" t="s">
        <v>7</v>
      </c>
      <c r="H23">
        <v>3601</v>
      </c>
      <c r="I23" t="s">
        <v>46</v>
      </c>
      <c r="J23" s="7">
        <v>495</v>
      </c>
      <c r="K23" s="7">
        <v>495</v>
      </c>
    </row>
    <row r="24" spans="1:11" ht="15" customHeight="1" x14ac:dyDescent="0.3">
      <c r="A24" s="2" t="s">
        <v>12</v>
      </c>
      <c r="B24" s="2" t="s">
        <v>39</v>
      </c>
      <c r="C24" s="2" t="s">
        <v>47</v>
      </c>
      <c r="D24" s="2" t="s">
        <v>48</v>
      </c>
      <c r="E24" s="2" t="s">
        <v>9</v>
      </c>
      <c r="F24" s="3">
        <v>85</v>
      </c>
      <c r="G24" s="2" t="s">
        <v>7</v>
      </c>
      <c r="H24">
        <v>3602</v>
      </c>
      <c r="I24" t="s">
        <v>48</v>
      </c>
      <c r="J24" s="7">
        <v>85</v>
      </c>
      <c r="K24" s="7">
        <v>85</v>
      </c>
    </row>
    <row r="25" spans="1:11" ht="15" customHeight="1" x14ac:dyDescent="0.3">
      <c r="A25" s="2" t="s">
        <v>12</v>
      </c>
      <c r="B25" s="2" t="s">
        <v>39</v>
      </c>
      <c r="C25" s="2" t="s">
        <v>49</v>
      </c>
      <c r="D25" s="2" t="s">
        <v>226</v>
      </c>
      <c r="E25" s="2" t="s">
        <v>9</v>
      </c>
      <c r="F25" s="3">
        <v>0.45</v>
      </c>
      <c r="G25" s="2" t="s">
        <v>7</v>
      </c>
      <c r="H25">
        <v>3603</v>
      </c>
      <c r="I25" t="s">
        <v>50</v>
      </c>
      <c r="J25" s="7">
        <v>0.45</v>
      </c>
      <c r="K25" s="7">
        <v>0.45</v>
      </c>
    </row>
    <row r="26" spans="1:11" ht="15" customHeight="1" x14ac:dyDescent="0.3">
      <c r="A26" s="2" t="s">
        <v>12</v>
      </c>
      <c r="B26" s="2" t="s">
        <v>39</v>
      </c>
      <c r="C26" s="2" t="s">
        <v>51</v>
      </c>
      <c r="D26" s="2" t="s">
        <v>52</v>
      </c>
      <c r="E26" s="2" t="s">
        <v>9</v>
      </c>
      <c r="F26" s="3">
        <v>1</v>
      </c>
      <c r="G26" s="2" t="s">
        <v>7</v>
      </c>
      <c r="H26">
        <v>4222</v>
      </c>
      <c r="I26" t="s">
        <v>329</v>
      </c>
      <c r="J26" s="7">
        <v>1</v>
      </c>
      <c r="K26" s="7">
        <v>1</v>
      </c>
    </row>
    <row r="27" spans="1:11" ht="15" customHeight="1" x14ac:dyDescent="0.3">
      <c r="A27" s="2" t="s">
        <v>12</v>
      </c>
      <c r="B27" s="2" t="s">
        <v>39</v>
      </c>
      <c r="C27" s="2" t="s">
        <v>53</v>
      </c>
      <c r="D27" s="2" t="s">
        <v>54</v>
      </c>
      <c r="E27" s="2" t="s">
        <v>9</v>
      </c>
      <c r="F27" s="3">
        <v>1.95</v>
      </c>
      <c r="G27" s="2" t="s">
        <v>7</v>
      </c>
      <c r="H27">
        <v>3936</v>
      </c>
      <c r="I27" t="s">
        <v>330</v>
      </c>
      <c r="J27" s="7">
        <v>1.95</v>
      </c>
      <c r="K27" s="7">
        <v>1.95</v>
      </c>
    </row>
    <row r="28" spans="1:11" ht="15" customHeight="1" x14ac:dyDescent="0.3">
      <c r="A28" s="2" t="s">
        <v>12</v>
      </c>
      <c r="B28" s="2" t="s">
        <v>39</v>
      </c>
      <c r="C28" s="2" t="s">
        <v>55</v>
      </c>
      <c r="D28" s="2" t="s">
        <v>56</v>
      </c>
      <c r="E28" s="2" t="s">
        <v>9</v>
      </c>
      <c r="F28" s="3">
        <v>495</v>
      </c>
      <c r="G28" s="2" t="s">
        <v>7</v>
      </c>
      <c r="H28">
        <v>3934</v>
      </c>
      <c r="I28" t="s">
        <v>56</v>
      </c>
      <c r="J28" s="7">
        <v>0</v>
      </c>
      <c r="K28" s="7">
        <v>495</v>
      </c>
    </row>
    <row r="29" spans="1:11" ht="15" customHeight="1" x14ac:dyDescent="0.3">
      <c r="A29" s="2"/>
      <c r="B29" s="2"/>
      <c r="C29" s="2"/>
      <c r="D29" s="2"/>
      <c r="E29" s="2"/>
      <c r="F29" s="3"/>
      <c r="G29" s="2"/>
    </row>
    <row r="30" spans="1:11" ht="15" customHeight="1" x14ac:dyDescent="0.3">
      <c r="A30" s="2" t="s">
        <v>12</v>
      </c>
      <c r="B30" s="2" t="s">
        <v>58</v>
      </c>
      <c r="C30" s="4" t="s">
        <v>232</v>
      </c>
      <c r="D30" s="2" t="s">
        <v>227</v>
      </c>
      <c r="E30" s="2" t="s">
        <v>9</v>
      </c>
      <c r="F30" s="3">
        <v>2.99</v>
      </c>
      <c r="G30" s="2" t="s">
        <v>8</v>
      </c>
    </row>
    <row r="31" spans="1:11" ht="15" customHeight="1" x14ac:dyDescent="0.3">
      <c r="A31" s="2" t="s">
        <v>12</v>
      </c>
      <c r="B31" s="2" t="s">
        <v>58</v>
      </c>
      <c r="C31" s="4" t="s">
        <v>233</v>
      </c>
      <c r="D31" s="2" t="s">
        <v>228</v>
      </c>
      <c r="E31" s="2" t="s">
        <v>9</v>
      </c>
      <c r="F31" s="3">
        <v>0</v>
      </c>
      <c r="G31" s="2" t="s">
        <v>8</v>
      </c>
    </row>
    <row r="32" spans="1:11" ht="15" customHeight="1" x14ac:dyDescent="0.3">
      <c r="A32" s="2" t="s">
        <v>12</v>
      </c>
      <c r="B32" s="2" t="s">
        <v>58</v>
      </c>
      <c r="C32" s="4" t="s">
        <v>234</v>
      </c>
      <c r="D32" s="2" t="s">
        <v>229</v>
      </c>
      <c r="E32" s="2" t="s">
        <v>9</v>
      </c>
      <c r="F32" s="3">
        <v>0</v>
      </c>
      <c r="G32" s="2" t="s">
        <v>8</v>
      </c>
    </row>
    <row r="33" spans="1:11" ht="15" customHeight="1" x14ac:dyDescent="0.3">
      <c r="A33" s="2" t="s">
        <v>12</v>
      </c>
      <c r="B33" s="2" t="s">
        <v>58</v>
      </c>
      <c r="C33" s="4" t="s">
        <v>235</v>
      </c>
      <c r="D33" s="2" t="s">
        <v>230</v>
      </c>
      <c r="E33" s="2" t="s">
        <v>9</v>
      </c>
      <c r="F33" s="3">
        <v>0</v>
      </c>
      <c r="G33" s="2" t="s">
        <v>8</v>
      </c>
      <c r="H33">
        <v>3824</v>
      </c>
      <c r="I33" t="s">
        <v>328</v>
      </c>
      <c r="J33" s="7">
        <v>0</v>
      </c>
      <c r="K33" s="7">
        <v>0</v>
      </c>
    </row>
    <row r="34" spans="1:11" ht="15" customHeight="1" x14ac:dyDescent="0.3">
      <c r="A34" s="2" t="s">
        <v>12</v>
      </c>
      <c r="B34" s="2" t="s">
        <v>58</v>
      </c>
      <c r="C34" s="4" t="s">
        <v>236</v>
      </c>
      <c r="D34" s="2" t="s">
        <v>231</v>
      </c>
      <c r="E34" s="2" t="s">
        <v>9</v>
      </c>
      <c r="F34" s="3">
        <v>0.05</v>
      </c>
      <c r="G34" s="2" t="s">
        <v>8</v>
      </c>
    </row>
    <row r="35" spans="1:11" ht="15" customHeight="1" x14ac:dyDescent="0.3">
      <c r="A35" s="2"/>
      <c r="B35" s="2"/>
      <c r="C35" s="2"/>
      <c r="D35" s="2"/>
      <c r="E35" s="2"/>
      <c r="F35" s="3"/>
      <c r="G35" s="2"/>
    </row>
    <row r="36" spans="1:11" ht="15" customHeight="1" x14ac:dyDescent="0.3">
      <c r="A36" s="2"/>
      <c r="B36" s="2"/>
      <c r="C36" s="2"/>
      <c r="D36" s="2"/>
      <c r="E36" s="2"/>
      <c r="F36" s="3"/>
      <c r="G36" s="2"/>
    </row>
    <row r="37" spans="1:11" ht="15" customHeight="1" x14ac:dyDescent="0.3">
      <c r="A37" s="2" t="s">
        <v>60</v>
      </c>
      <c r="B37" s="2" t="s">
        <v>62</v>
      </c>
      <c r="C37" s="2" t="s">
        <v>61</v>
      </c>
      <c r="D37" s="2" t="s">
        <v>63</v>
      </c>
      <c r="E37" s="2" t="s">
        <v>9</v>
      </c>
      <c r="F37" s="3">
        <v>0.37</v>
      </c>
      <c r="G37" s="2" t="s">
        <v>7</v>
      </c>
      <c r="H37">
        <v>2420</v>
      </c>
      <c r="I37" t="s">
        <v>63</v>
      </c>
      <c r="J37" s="7">
        <v>0.37</v>
      </c>
      <c r="K37" s="7">
        <v>0.37</v>
      </c>
    </row>
    <row r="38" spans="1:11" ht="15" customHeight="1" x14ac:dyDescent="0.3">
      <c r="A38" s="2" t="s">
        <v>60</v>
      </c>
      <c r="B38" s="2" t="s">
        <v>62</v>
      </c>
      <c r="C38" s="2" t="s">
        <v>64</v>
      </c>
      <c r="D38" s="2" t="s">
        <v>65</v>
      </c>
      <c r="E38" s="2" t="s">
        <v>9</v>
      </c>
      <c r="F38" s="3">
        <v>495</v>
      </c>
      <c r="G38" s="2" t="s">
        <v>7</v>
      </c>
      <c r="H38">
        <v>2424</v>
      </c>
      <c r="I38" t="s">
        <v>65</v>
      </c>
      <c r="J38" s="7">
        <v>495</v>
      </c>
      <c r="K38" s="7">
        <v>495</v>
      </c>
    </row>
    <row r="39" spans="1:11" ht="15" customHeight="1" x14ac:dyDescent="0.3">
      <c r="A39" s="2" t="s">
        <v>60</v>
      </c>
      <c r="B39" s="2" t="s">
        <v>67</v>
      </c>
      <c r="C39" s="2" t="s">
        <v>66</v>
      </c>
      <c r="D39" s="2" t="s">
        <v>68</v>
      </c>
      <c r="E39" s="2" t="s">
        <v>9</v>
      </c>
      <c r="F39" s="3">
        <v>4.5999999999999996</v>
      </c>
      <c r="G39" s="2" t="s">
        <v>7</v>
      </c>
      <c r="H39">
        <v>2418</v>
      </c>
      <c r="I39" t="s">
        <v>68</v>
      </c>
      <c r="J39" s="7">
        <v>4.5999999999999996</v>
      </c>
      <c r="K39" s="7">
        <v>4.5999999999999996</v>
      </c>
    </row>
    <row r="40" spans="1:11" ht="15" customHeight="1" x14ac:dyDescent="0.3">
      <c r="A40" s="2"/>
      <c r="B40" s="2"/>
      <c r="C40" s="2"/>
      <c r="D40" s="2"/>
      <c r="E40" s="2"/>
      <c r="F40" s="3"/>
      <c r="G40" s="2"/>
    </row>
    <row r="41" spans="1:11" ht="15" customHeight="1" x14ac:dyDescent="0.3">
      <c r="A41" s="2" t="s">
        <v>69</v>
      </c>
      <c r="B41" s="2" t="s">
        <v>71</v>
      </c>
      <c r="C41" s="2" t="s">
        <v>70</v>
      </c>
      <c r="D41" s="2" t="s">
        <v>72</v>
      </c>
      <c r="E41" s="2" t="s">
        <v>9</v>
      </c>
      <c r="F41" s="3">
        <v>0.14000000000000001</v>
      </c>
      <c r="G41" s="2" t="s">
        <v>7</v>
      </c>
      <c r="H41">
        <v>2427</v>
      </c>
      <c r="I41" t="s">
        <v>72</v>
      </c>
      <c r="J41" s="7">
        <v>0.14000000000000001</v>
      </c>
      <c r="K41" s="7">
        <v>0.14000000000000001</v>
      </c>
    </row>
    <row r="42" spans="1:11" ht="15" customHeight="1" x14ac:dyDescent="0.3">
      <c r="A42" s="2" t="s">
        <v>12</v>
      </c>
      <c r="B42" s="2" t="s">
        <v>14</v>
      </c>
      <c r="C42" s="2" t="s">
        <v>23</v>
      </c>
      <c r="D42" s="2" t="s">
        <v>24</v>
      </c>
      <c r="E42" s="2" t="s">
        <v>9</v>
      </c>
      <c r="F42" s="3">
        <v>500</v>
      </c>
      <c r="G42" s="2" t="s">
        <v>7</v>
      </c>
      <c r="H42">
        <v>3771</v>
      </c>
      <c r="I42" t="s">
        <v>332</v>
      </c>
      <c r="J42" s="7">
        <v>500</v>
      </c>
      <c r="K42" s="7">
        <v>500</v>
      </c>
    </row>
    <row r="43" spans="1:11" ht="15" customHeight="1" x14ac:dyDescent="0.3">
      <c r="A43" s="2" t="s">
        <v>69</v>
      </c>
      <c r="B43" t="s">
        <v>71</v>
      </c>
      <c r="C43" t="s">
        <v>70</v>
      </c>
      <c r="D43" t="s">
        <v>237</v>
      </c>
      <c r="E43" t="s">
        <v>9</v>
      </c>
      <c r="F43">
        <v>0.2</v>
      </c>
      <c r="G43" s="2" t="s">
        <v>7</v>
      </c>
      <c r="H43">
        <v>3784</v>
      </c>
      <c r="I43" t="s">
        <v>334</v>
      </c>
      <c r="J43" s="7">
        <v>0.14000000000000001</v>
      </c>
      <c r="K43" s="7">
        <v>0.14000000000000001</v>
      </c>
    </row>
    <row r="44" spans="1:11" ht="15" customHeight="1" x14ac:dyDescent="0.3">
      <c r="G44" s="2"/>
    </row>
    <row r="45" spans="1:11" ht="15" customHeight="1" x14ac:dyDescent="0.3">
      <c r="A45" s="2" t="s">
        <v>69</v>
      </c>
      <c r="B45" s="2" t="s">
        <v>74</v>
      </c>
      <c r="C45" s="2" t="s">
        <v>73</v>
      </c>
      <c r="D45" s="2" t="s">
        <v>75</v>
      </c>
      <c r="E45" s="2" t="s">
        <v>9</v>
      </c>
      <c r="F45" s="3">
        <v>4.5</v>
      </c>
      <c r="G45" s="2" t="s">
        <v>7</v>
      </c>
      <c r="H45">
        <v>2425</v>
      </c>
      <c r="I45" t="s">
        <v>75</v>
      </c>
      <c r="J45" s="7">
        <v>4.5</v>
      </c>
      <c r="K45" s="7">
        <v>4.5</v>
      </c>
    </row>
    <row r="46" spans="1:11" ht="15" customHeight="1" x14ac:dyDescent="0.3">
      <c r="A46" s="2" t="s">
        <v>69</v>
      </c>
      <c r="B46" s="2" t="s">
        <v>74</v>
      </c>
      <c r="C46" s="2" t="s">
        <v>238</v>
      </c>
      <c r="D46" s="2" t="s">
        <v>239</v>
      </c>
      <c r="E46" t="s">
        <v>9</v>
      </c>
      <c r="F46" s="7">
        <v>4.5</v>
      </c>
      <c r="G46" s="2" t="s">
        <v>8</v>
      </c>
      <c r="H46">
        <v>3958</v>
      </c>
      <c r="I46" t="s">
        <v>335</v>
      </c>
      <c r="J46" s="7">
        <v>4.5</v>
      </c>
      <c r="K46" s="7">
        <v>4.5</v>
      </c>
    </row>
    <row r="47" spans="1:11" ht="15" customHeight="1" x14ac:dyDescent="0.3">
      <c r="A47" s="2"/>
      <c r="B47" s="2"/>
      <c r="C47" s="2"/>
      <c r="D47" s="2"/>
      <c r="E47" s="2"/>
      <c r="F47" s="3"/>
      <c r="G47" s="2"/>
    </row>
    <row r="48" spans="1:11" ht="15" customHeight="1" x14ac:dyDescent="0.3">
      <c r="A48" s="2" t="s">
        <v>76</v>
      </c>
      <c r="B48" s="2" t="s">
        <v>78</v>
      </c>
      <c r="C48" s="2" t="s">
        <v>77</v>
      </c>
      <c r="D48" s="2" t="s">
        <v>79</v>
      </c>
      <c r="E48" s="2" t="s">
        <v>9</v>
      </c>
      <c r="F48" s="3">
        <v>15.95</v>
      </c>
      <c r="G48" s="2" t="s">
        <v>7</v>
      </c>
      <c r="H48">
        <v>4220</v>
      </c>
      <c r="I48" t="s">
        <v>79</v>
      </c>
      <c r="J48" s="7">
        <v>15.95</v>
      </c>
      <c r="K48" s="7">
        <v>15.95</v>
      </c>
    </row>
    <row r="49" spans="1:11" ht="15" customHeight="1" x14ac:dyDescent="0.3">
      <c r="A49" s="2" t="s">
        <v>76</v>
      </c>
      <c r="B49" s="2" t="s">
        <v>78</v>
      </c>
      <c r="C49" s="2" t="s">
        <v>80</v>
      </c>
      <c r="D49" s="2" t="s">
        <v>81</v>
      </c>
      <c r="E49" s="2" t="s">
        <v>9</v>
      </c>
      <c r="F49" s="3">
        <v>15.95</v>
      </c>
      <c r="G49" s="2" t="s">
        <v>7</v>
      </c>
      <c r="H49">
        <v>4221</v>
      </c>
      <c r="I49" t="s">
        <v>81</v>
      </c>
      <c r="J49" s="7">
        <v>15.95</v>
      </c>
      <c r="K49" s="7">
        <v>15.95</v>
      </c>
    </row>
    <row r="50" spans="1:11" ht="15" customHeight="1" x14ac:dyDescent="0.3">
      <c r="A50" s="2"/>
      <c r="B50" s="2"/>
      <c r="C50" s="2"/>
      <c r="D50" s="2"/>
      <c r="E50" s="2"/>
      <c r="F50" s="3"/>
      <c r="G50" s="2"/>
    </row>
    <row r="51" spans="1:11" ht="15" customHeight="1" x14ac:dyDescent="0.3">
      <c r="A51" s="2" t="s">
        <v>82</v>
      </c>
      <c r="B51" s="2" t="s">
        <v>84</v>
      </c>
      <c r="C51" s="2" t="s">
        <v>83</v>
      </c>
      <c r="D51" s="2" t="s">
        <v>85</v>
      </c>
      <c r="E51" s="2" t="s">
        <v>9</v>
      </c>
      <c r="F51" s="3">
        <v>30</v>
      </c>
      <c r="G51" s="2" t="s">
        <v>7</v>
      </c>
      <c r="H51">
        <v>2471</v>
      </c>
      <c r="I51" t="s">
        <v>85</v>
      </c>
      <c r="J51" s="7">
        <v>30</v>
      </c>
      <c r="K51" s="7">
        <v>30</v>
      </c>
    </row>
    <row r="52" spans="1:11" ht="15" customHeight="1" x14ac:dyDescent="0.3">
      <c r="A52" s="2" t="s">
        <v>82</v>
      </c>
      <c r="B52" s="2" t="s">
        <v>84</v>
      </c>
      <c r="C52" s="2" t="s">
        <v>86</v>
      </c>
      <c r="D52" s="2" t="s">
        <v>87</v>
      </c>
      <c r="E52" s="2" t="s">
        <v>9</v>
      </c>
      <c r="F52" s="3">
        <v>9.6999999999999993</v>
      </c>
      <c r="G52" s="2" t="s">
        <v>7</v>
      </c>
      <c r="H52">
        <v>3362</v>
      </c>
      <c r="I52" t="s">
        <v>87</v>
      </c>
      <c r="J52" s="7">
        <v>9.6999999999999993</v>
      </c>
      <c r="K52" s="7">
        <v>9.6999999999999993</v>
      </c>
    </row>
    <row r="53" spans="1:11" ht="15" customHeight="1" x14ac:dyDescent="0.3">
      <c r="A53" s="2" t="s">
        <v>82</v>
      </c>
      <c r="B53" s="2" t="s">
        <v>84</v>
      </c>
      <c r="C53" s="2" t="s">
        <v>88</v>
      </c>
      <c r="D53" s="2" t="s">
        <v>89</v>
      </c>
      <c r="E53" s="2" t="s">
        <v>9</v>
      </c>
      <c r="F53" s="3">
        <v>43.8</v>
      </c>
      <c r="G53" s="2" t="s">
        <v>7</v>
      </c>
      <c r="H53">
        <v>3364</v>
      </c>
      <c r="I53" t="s">
        <v>89</v>
      </c>
      <c r="J53" s="7">
        <v>43.8</v>
      </c>
      <c r="K53" s="7">
        <v>43.8</v>
      </c>
    </row>
    <row r="54" spans="1:11" ht="15" customHeight="1" x14ac:dyDescent="0.3">
      <c r="A54" s="2" t="s">
        <v>82</v>
      </c>
      <c r="B54" s="2" t="s">
        <v>84</v>
      </c>
      <c r="C54" s="2" t="s">
        <v>90</v>
      </c>
      <c r="D54" s="2" t="s">
        <v>91</v>
      </c>
      <c r="E54" s="2" t="s">
        <v>9</v>
      </c>
      <c r="F54" s="3">
        <v>35</v>
      </c>
      <c r="G54" s="2" t="s">
        <v>7</v>
      </c>
      <c r="H54">
        <v>3813</v>
      </c>
      <c r="I54" t="s">
        <v>338</v>
      </c>
      <c r="J54" s="7">
        <v>35</v>
      </c>
      <c r="K54" s="7">
        <v>35</v>
      </c>
    </row>
    <row r="55" spans="1:11" ht="15" customHeight="1" x14ac:dyDescent="0.3">
      <c r="A55" s="2"/>
      <c r="B55" s="2"/>
      <c r="C55" s="2"/>
      <c r="D55" s="2"/>
      <c r="E55" s="2"/>
      <c r="F55" s="3"/>
      <c r="G55" s="2"/>
    </row>
    <row r="56" spans="1:11" ht="15" customHeight="1" x14ac:dyDescent="0.3">
      <c r="A56" s="2" t="s">
        <v>120</v>
      </c>
      <c r="B56" s="2" t="s">
        <v>122</v>
      </c>
      <c r="C56" s="2" t="s">
        <v>133</v>
      </c>
      <c r="D56" s="2" t="s">
        <v>134</v>
      </c>
      <c r="E56" s="2" t="s">
        <v>9</v>
      </c>
      <c r="F56" s="3">
        <v>94</v>
      </c>
      <c r="G56" s="2" t="s">
        <v>7</v>
      </c>
      <c r="H56">
        <v>3477</v>
      </c>
      <c r="I56" t="s">
        <v>318</v>
      </c>
      <c r="J56" s="7">
        <v>94</v>
      </c>
      <c r="K56" s="7">
        <v>94</v>
      </c>
    </row>
    <row r="57" spans="1:11" ht="15" customHeight="1" x14ac:dyDescent="0.3">
      <c r="A57" s="2" t="s">
        <v>120</v>
      </c>
      <c r="B57" s="2" t="s">
        <v>122</v>
      </c>
      <c r="C57" s="2" t="s">
        <v>135</v>
      </c>
      <c r="D57" s="2" t="s">
        <v>136</v>
      </c>
      <c r="E57" s="2" t="s">
        <v>9</v>
      </c>
      <c r="F57" s="3">
        <v>94</v>
      </c>
      <c r="G57" s="2" t="s">
        <v>7</v>
      </c>
      <c r="H57">
        <v>3478</v>
      </c>
      <c r="I57" t="s">
        <v>136</v>
      </c>
      <c r="J57" s="7">
        <v>94</v>
      </c>
      <c r="K57" s="7">
        <v>94</v>
      </c>
    </row>
    <row r="58" spans="1:11" ht="15" customHeight="1" x14ac:dyDescent="0.3">
      <c r="A58" s="2" t="s">
        <v>120</v>
      </c>
      <c r="B58" s="2" t="s">
        <v>122</v>
      </c>
      <c r="C58" s="2" t="s">
        <v>137</v>
      </c>
      <c r="D58" s="2" t="s">
        <v>138</v>
      </c>
      <c r="E58" s="2" t="s">
        <v>9</v>
      </c>
      <c r="F58" s="3">
        <v>94</v>
      </c>
      <c r="G58" s="2" t="s">
        <v>7</v>
      </c>
      <c r="H58">
        <v>3473</v>
      </c>
      <c r="I58" t="s">
        <v>138</v>
      </c>
      <c r="J58" s="7">
        <v>94</v>
      </c>
      <c r="K58" s="7">
        <v>94</v>
      </c>
    </row>
    <row r="59" spans="1:11" ht="15" customHeight="1" x14ac:dyDescent="0.3">
      <c r="A59" s="2" t="s">
        <v>120</v>
      </c>
      <c r="B59" s="2" t="s">
        <v>122</v>
      </c>
      <c r="C59" s="2" t="s">
        <v>139</v>
      </c>
      <c r="D59" s="2" t="s">
        <v>140</v>
      </c>
      <c r="E59" s="2" t="s">
        <v>9</v>
      </c>
      <c r="F59" s="3">
        <v>52.5</v>
      </c>
      <c r="G59" s="2" t="s">
        <v>7</v>
      </c>
      <c r="H59">
        <v>3474</v>
      </c>
      <c r="I59" t="s">
        <v>140</v>
      </c>
      <c r="J59" s="7">
        <v>52.5</v>
      </c>
      <c r="K59" s="7">
        <v>52.5</v>
      </c>
    </row>
    <row r="60" spans="1:11" ht="15" customHeight="1" x14ac:dyDescent="0.3">
      <c r="A60" s="2"/>
      <c r="B60" s="2" t="s">
        <v>122</v>
      </c>
      <c r="C60" s="2" t="s">
        <v>141</v>
      </c>
      <c r="D60" s="2" t="s">
        <v>242</v>
      </c>
      <c r="E60" s="2" t="s">
        <v>9</v>
      </c>
      <c r="F60" s="3">
        <v>94</v>
      </c>
      <c r="G60" s="2" t="s">
        <v>8</v>
      </c>
      <c r="H60">
        <v>3475</v>
      </c>
      <c r="I60" t="s">
        <v>317</v>
      </c>
      <c r="J60" s="7">
        <v>94</v>
      </c>
      <c r="K60" s="7">
        <v>94</v>
      </c>
    </row>
    <row r="61" spans="1:11" ht="15" customHeight="1" x14ac:dyDescent="0.3">
      <c r="A61" s="2" t="s">
        <v>120</v>
      </c>
      <c r="B61" s="2" t="s">
        <v>122</v>
      </c>
      <c r="C61" s="2" t="s">
        <v>131</v>
      </c>
      <c r="D61" s="2" t="s">
        <v>132</v>
      </c>
      <c r="E61" s="2" t="s">
        <v>9</v>
      </c>
      <c r="F61" s="3">
        <v>52.5</v>
      </c>
      <c r="G61" s="2" t="s">
        <v>7</v>
      </c>
      <c r="H61">
        <v>3712</v>
      </c>
      <c r="I61" t="s">
        <v>132</v>
      </c>
      <c r="J61" s="7">
        <v>52.5</v>
      </c>
      <c r="K61" s="7">
        <v>52.5</v>
      </c>
    </row>
    <row r="62" spans="1:11" ht="15" customHeight="1" x14ac:dyDescent="0.3">
      <c r="A62" s="2" t="s">
        <v>120</v>
      </c>
      <c r="B62" s="2" t="s">
        <v>122</v>
      </c>
      <c r="C62" s="2" t="s">
        <v>121</v>
      </c>
      <c r="D62" s="2" t="s">
        <v>243</v>
      </c>
      <c r="E62" s="2" t="s">
        <v>9</v>
      </c>
      <c r="F62" s="3">
        <v>132</v>
      </c>
      <c r="G62" s="2" t="s">
        <v>7</v>
      </c>
      <c r="H62">
        <v>2487</v>
      </c>
      <c r="I62" t="s">
        <v>123</v>
      </c>
      <c r="J62" s="7">
        <v>132</v>
      </c>
      <c r="K62" s="7">
        <v>132</v>
      </c>
    </row>
    <row r="63" spans="1:11" ht="15" customHeight="1" x14ac:dyDescent="0.3">
      <c r="A63" s="2" t="s">
        <v>120</v>
      </c>
      <c r="B63" s="2" t="s">
        <v>122</v>
      </c>
      <c r="C63" s="2" t="s">
        <v>124</v>
      </c>
      <c r="D63" s="2" t="s">
        <v>10</v>
      </c>
      <c r="E63" s="2" t="s">
        <v>9</v>
      </c>
      <c r="F63" s="3">
        <v>19</v>
      </c>
      <c r="G63" s="2" t="s">
        <v>7</v>
      </c>
      <c r="H63">
        <v>2488</v>
      </c>
      <c r="I63" t="s">
        <v>125</v>
      </c>
      <c r="J63" s="7">
        <v>19</v>
      </c>
      <c r="K63" s="7">
        <v>19</v>
      </c>
    </row>
    <row r="64" spans="1:11" ht="15" customHeight="1" x14ac:dyDescent="0.3">
      <c r="A64" s="2" t="s">
        <v>120</v>
      </c>
      <c r="B64" s="2" t="s">
        <v>122</v>
      </c>
      <c r="C64" s="2" t="s">
        <v>126</v>
      </c>
      <c r="D64" s="2" t="s">
        <v>127</v>
      </c>
      <c r="E64" s="2" t="s">
        <v>9</v>
      </c>
      <c r="F64" s="3">
        <v>268</v>
      </c>
      <c r="G64" s="2" t="s">
        <v>7</v>
      </c>
      <c r="H64">
        <v>2485</v>
      </c>
      <c r="I64" t="s">
        <v>127</v>
      </c>
      <c r="J64" s="7">
        <v>268</v>
      </c>
      <c r="K64" s="7">
        <v>268</v>
      </c>
    </row>
    <row r="65" spans="1:11" ht="15" customHeight="1" x14ac:dyDescent="0.3">
      <c r="A65" s="2" t="s">
        <v>120</v>
      </c>
      <c r="B65" s="2" t="s">
        <v>122</v>
      </c>
      <c r="C65" s="2" t="s">
        <v>142</v>
      </c>
      <c r="D65" s="2" t="s">
        <v>341</v>
      </c>
      <c r="E65" s="2" t="s">
        <v>9</v>
      </c>
      <c r="F65" s="3">
        <v>1500</v>
      </c>
      <c r="G65" s="2" t="s">
        <v>8</v>
      </c>
      <c r="H65">
        <v>3931</v>
      </c>
      <c r="I65" t="s">
        <v>143</v>
      </c>
      <c r="J65" s="7">
        <v>1500</v>
      </c>
      <c r="K65" s="7">
        <v>1500</v>
      </c>
    </row>
    <row r="66" spans="1:11" ht="15" customHeight="1" x14ac:dyDescent="0.3">
      <c r="A66" s="2" t="s">
        <v>120</v>
      </c>
      <c r="B66" s="2" t="s">
        <v>122</v>
      </c>
      <c r="C66" s="4" t="s">
        <v>342</v>
      </c>
      <c r="D66" t="s">
        <v>314</v>
      </c>
      <c r="E66" s="2" t="s">
        <v>9</v>
      </c>
      <c r="F66" s="3"/>
      <c r="G66" s="2"/>
      <c r="H66" t="s">
        <v>313</v>
      </c>
      <c r="I66" t="s">
        <v>314</v>
      </c>
      <c r="J66" s="7">
        <v>0</v>
      </c>
      <c r="K66" s="7">
        <v>0</v>
      </c>
    </row>
    <row r="67" spans="1:11" ht="15" customHeight="1" x14ac:dyDescent="0.3">
      <c r="A67" s="2"/>
      <c r="B67" s="2"/>
      <c r="C67" s="2"/>
      <c r="D67" s="2"/>
      <c r="E67" s="2"/>
      <c r="F67" s="3"/>
      <c r="G67" s="2"/>
      <c r="J67" s="7"/>
      <c r="K67" s="7"/>
    </row>
    <row r="68" spans="1:11" ht="15" customHeight="1" x14ac:dyDescent="0.3">
      <c r="A68" s="2" t="s">
        <v>120</v>
      </c>
      <c r="B68" s="2" t="s">
        <v>122</v>
      </c>
      <c r="C68" s="2" t="s">
        <v>129</v>
      </c>
      <c r="D68" s="2" t="s">
        <v>343</v>
      </c>
      <c r="E68" s="2" t="s">
        <v>9</v>
      </c>
      <c r="F68" s="3">
        <v>0.25</v>
      </c>
      <c r="G68" s="2" t="s">
        <v>7</v>
      </c>
      <c r="H68">
        <v>2448</v>
      </c>
      <c r="I68" t="s">
        <v>128</v>
      </c>
      <c r="J68" s="7">
        <v>0.25</v>
      </c>
      <c r="K68" s="7">
        <v>0.25</v>
      </c>
    </row>
    <row r="70" spans="1:11" ht="15" customHeight="1" x14ac:dyDescent="0.3">
      <c r="A70" s="2" t="s">
        <v>144</v>
      </c>
      <c r="B70" s="2" t="s">
        <v>146</v>
      </c>
      <c r="C70" s="2" t="s">
        <v>158</v>
      </c>
      <c r="D70" s="2" t="s">
        <v>159</v>
      </c>
      <c r="E70" s="2" t="s">
        <v>9</v>
      </c>
      <c r="F70" s="3">
        <v>185</v>
      </c>
      <c r="G70" s="2" t="s">
        <v>7</v>
      </c>
      <c r="H70">
        <v>2475</v>
      </c>
      <c r="I70" t="s">
        <v>320</v>
      </c>
      <c r="J70" s="7">
        <v>185</v>
      </c>
      <c r="K70" s="7">
        <v>185</v>
      </c>
    </row>
    <row r="71" spans="1:11" ht="15" customHeight="1" x14ac:dyDescent="0.3">
      <c r="A71" s="2" t="s">
        <v>144</v>
      </c>
      <c r="B71" s="2" t="s">
        <v>146</v>
      </c>
      <c r="C71" s="2" t="s">
        <v>160</v>
      </c>
      <c r="D71" s="2" t="s">
        <v>161</v>
      </c>
      <c r="E71" s="2" t="s">
        <v>9</v>
      </c>
      <c r="F71" s="3">
        <v>185</v>
      </c>
      <c r="G71" s="2" t="s">
        <v>7</v>
      </c>
      <c r="H71">
        <v>3532</v>
      </c>
      <c r="I71" t="s">
        <v>161</v>
      </c>
      <c r="J71" s="7">
        <v>185</v>
      </c>
      <c r="K71" s="7">
        <v>185</v>
      </c>
    </row>
    <row r="72" spans="1:11" ht="15" customHeight="1" x14ac:dyDescent="0.3">
      <c r="A72" s="2" t="s">
        <v>144</v>
      </c>
      <c r="B72" s="2" t="s">
        <v>146</v>
      </c>
      <c r="C72" s="2" t="s">
        <v>145</v>
      </c>
      <c r="D72" s="2" t="s">
        <v>147</v>
      </c>
      <c r="E72" s="2" t="s">
        <v>9</v>
      </c>
      <c r="F72" s="3">
        <v>155</v>
      </c>
      <c r="G72" s="2" t="s">
        <v>7</v>
      </c>
      <c r="H72">
        <v>2486</v>
      </c>
      <c r="I72" t="s">
        <v>147</v>
      </c>
      <c r="J72" s="7">
        <v>155</v>
      </c>
      <c r="K72" s="7">
        <v>155</v>
      </c>
    </row>
    <row r="73" spans="1:11" ht="15" customHeight="1" x14ac:dyDescent="0.3">
      <c r="A73" s="2" t="s">
        <v>144</v>
      </c>
      <c r="B73" s="2" t="s">
        <v>146</v>
      </c>
      <c r="C73" s="2" t="s">
        <v>162</v>
      </c>
      <c r="D73" s="2" t="s">
        <v>163</v>
      </c>
      <c r="E73" s="2" t="s">
        <v>9</v>
      </c>
      <c r="F73" s="3">
        <v>51.5</v>
      </c>
      <c r="G73" s="2" t="s">
        <v>7</v>
      </c>
      <c r="H73">
        <v>3535</v>
      </c>
      <c r="I73" t="s">
        <v>163</v>
      </c>
      <c r="J73" s="7">
        <v>51.5</v>
      </c>
      <c r="K73" s="7">
        <v>51.5</v>
      </c>
    </row>
    <row r="74" spans="1:11" ht="15" customHeight="1" x14ac:dyDescent="0.3">
      <c r="A74" s="2" t="s">
        <v>144</v>
      </c>
      <c r="B74" s="2" t="s">
        <v>146</v>
      </c>
      <c r="C74" s="2" t="s">
        <v>164</v>
      </c>
      <c r="D74" s="2" t="s">
        <v>165</v>
      </c>
      <c r="E74" s="2" t="s">
        <v>9</v>
      </c>
      <c r="F74" s="3">
        <v>51.5</v>
      </c>
      <c r="G74" s="2" t="s">
        <v>7</v>
      </c>
      <c r="H74">
        <v>3534</v>
      </c>
      <c r="I74" t="s">
        <v>165</v>
      </c>
      <c r="J74" s="7">
        <v>51.5</v>
      </c>
      <c r="K74" s="7">
        <v>51.5</v>
      </c>
    </row>
    <row r="75" spans="1:11" ht="15" customHeight="1" x14ac:dyDescent="0.3">
      <c r="A75" s="2" t="s">
        <v>144</v>
      </c>
      <c r="B75" s="2" t="s">
        <v>146</v>
      </c>
      <c r="C75" s="2" t="s">
        <v>166</v>
      </c>
      <c r="D75" s="2" t="s">
        <v>244</v>
      </c>
      <c r="E75" s="2" t="s">
        <v>9</v>
      </c>
      <c r="F75" s="3">
        <v>51.5</v>
      </c>
      <c r="G75" s="2" t="s">
        <v>8</v>
      </c>
      <c r="H75">
        <v>3536</v>
      </c>
      <c r="I75" t="s">
        <v>244</v>
      </c>
      <c r="J75" s="7">
        <v>51.5</v>
      </c>
      <c r="K75" s="7">
        <v>51.5</v>
      </c>
    </row>
    <row r="76" spans="1:11" ht="15" customHeight="1" x14ac:dyDescent="0.3">
      <c r="A76" s="2" t="s">
        <v>144</v>
      </c>
      <c r="B76" s="2" t="s">
        <v>146</v>
      </c>
      <c r="C76" s="2" t="s">
        <v>152</v>
      </c>
      <c r="D76" s="2" t="s">
        <v>153</v>
      </c>
      <c r="E76" s="2" t="s">
        <v>9</v>
      </c>
      <c r="F76" s="3">
        <v>51.5</v>
      </c>
      <c r="G76" s="2" t="s">
        <v>7</v>
      </c>
      <c r="H76">
        <v>3671</v>
      </c>
      <c r="I76" t="s">
        <v>321</v>
      </c>
      <c r="J76" s="7">
        <v>51.5</v>
      </c>
      <c r="K76" s="7">
        <v>51.5</v>
      </c>
    </row>
    <row r="77" spans="1:11" ht="15" customHeight="1" x14ac:dyDescent="0.3">
      <c r="A77" s="2" t="s">
        <v>144</v>
      </c>
      <c r="B77" s="2" t="s">
        <v>146</v>
      </c>
      <c r="C77" s="2" t="s">
        <v>167</v>
      </c>
      <c r="D77" s="2" t="s">
        <v>11</v>
      </c>
      <c r="E77" s="2" t="s">
        <v>9</v>
      </c>
      <c r="F77" s="3">
        <v>65</v>
      </c>
      <c r="G77" s="2" t="s">
        <v>7</v>
      </c>
      <c r="H77">
        <v>3604</v>
      </c>
      <c r="I77" t="s">
        <v>11</v>
      </c>
      <c r="J77" s="7">
        <v>65</v>
      </c>
      <c r="K77" s="7">
        <v>65</v>
      </c>
    </row>
    <row r="78" spans="1:11" ht="15" customHeight="1" x14ac:dyDescent="0.3">
      <c r="A78" s="2" t="s">
        <v>144</v>
      </c>
      <c r="B78" s="2" t="s">
        <v>146</v>
      </c>
      <c r="C78" s="2" t="s">
        <v>148</v>
      </c>
      <c r="D78" s="2" t="s">
        <v>149</v>
      </c>
      <c r="E78" s="2" t="s">
        <v>9</v>
      </c>
      <c r="F78" s="3">
        <v>52.5</v>
      </c>
      <c r="G78" s="2" t="s">
        <v>7</v>
      </c>
      <c r="H78">
        <v>2484</v>
      </c>
      <c r="I78" t="s">
        <v>149</v>
      </c>
      <c r="J78" s="7">
        <v>52.5</v>
      </c>
      <c r="K78" s="7">
        <v>52.5</v>
      </c>
    </row>
    <row r="79" spans="1:11" ht="15" customHeight="1" x14ac:dyDescent="0.3">
      <c r="A79" s="2" t="s">
        <v>144</v>
      </c>
      <c r="B79" s="2" t="s">
        <v>146</v>
      </c>
      <c r="C79" s="2" t="s">
        <v>156</v>
      </c>
      <c r="D79" s="2" t="s">
        <v>157</v>
      </c>
      <c r="E79" s="2" t="s">
        <v>9</v>
      </c>
      <c r="F79" s="3">
        <v>54</v>
      </c>
      <c r="G79" s="2" t="s">
        <v>7</v>
      </c>
      <c r="H79">
        <v>3733</v>
      </c>
      <c r="I79" t="s">
        <v>157</v>
      </c>
      <c r="J79" s="7">
        <v>54</v>
      </c>
      <c r="K79" s="7">
        <v>54</v>
      </c>
    </row>
    <row r="80" spans="1:11" ht="15" customHeight="1" x14ac:dyDescent="0.3">
      <c r="A80" s="2" t="s">
        <v>144</v>
      </c>
      <c r="B80" s="2" t="s">
        <v>146</v>
      </c>
      <c r="C80" s="2" t="s">
        <v>150</v>
      </c>
      <c r="D80" s="2" t="s">
        <v>245</v>
      </c>
      <c r="E80" s="2" t="s">
        <v>9</v>
      </c>
      <c r="F80" s="3">
        <v>1450</v>
      </c>
      <c r="G80" s="2" t="s">
        <v>8</v>
      </c>
      <c r="H80">
        <v>3857</v>
      </c>
      <c r="I80" t="s">
        <v>151</v>
      </c>
      <c r="J80" s="7">
        <v>1450</v>
      </c>
      <c r="K80" s="7">
        <v>1450</v>
      </c>
    </row>
    <row r="81" spans="1:11" ht="15" customHeight="1" x14ac:dyDescent="0.3">
      <c r="D81" s="5" t="s">
        <v>246</v>
      </c>
      <c r="E81" s="5" t="s">
        <v>9</v>
      </c>
      <c r="F81" s="6">
        <v>6500</v>
      </c>
      <c r="G81" s="5" t="s">
        <v>8</v>
      </c>
      <c r="H81">
        <v>4225</v>
      </c>
      <c r="I81" t="s">
        <v>322</v>
      </c>
      <c r="J81" s="7">
        <v>6500</v>
      </c>
      <c r="K81" s="7">
        <v>6500</v>
      </c>
    </row>
    <row r="82" spans="1:11" ht="15" customHeight="1" x14ac:dyDescent="0.3">
      <c r="A82" s="2"/>
      <c r="B82" s="2"/>
      <c r="C82" s="2"/>
      <c r="D82" s="2"/>
      <c r="E82" s="2"/>
      <c r="F82" s="3"/>
      <c r="G82" s="2"/>
    </row>
    <row r="83" spans="1:11" ht="15" customHeight="1" x14ac:dyDescent="0.3">
      <c r="A83" s="2" t="s">
        <v>144</v>
      </c>
      <c r="B83" s="2" t="s">
        <v>169</v>
      </c>
      <c r="C83" s="2" t="s">
        <v>168</v>
      </c>
      <c r="D83" s="2" t="s">
        <v>170</v>
      </c>
      <c r="E83" s="2" t="s">
        <v>9</v>
      </c>
      <c r="F83" s="3">
        <v>21.5</v>
      </c>
      <c r="G83" s="2" t="s">
        <v>7</v>
      </c>
      <c r="H83">
        <v>2479</v>
      </c>
      <c r="I83" t="s">
        <v>170</v>
      </c>
      <c r="J83" s="7">
        <v>21.5</v>
      </c>
      <c r="K83" s="7">
        <v>21.5</v>
      </c>
    </row>
    <row r="84" spans="1:11" ht="15" customHeight="1" x14ac:dyDescent="0.3">
      <c r="A84" s="2" t="s">
        <v>144</v>
      </c>
      <c r="B84" s="2" t="s">
        <v>146</v>
      </c>
      <c r="C84" s="2" t="s">
        <v>154</v>
      </c>
      <c r="D84" s="2" t="s">
        <v>155</v>
      </c>
      <c r="E84" s="2" t="s">
        <v>9</v>
      </c>
      <c r="F84" s="3">
        <v>108</v>
      </c>
      <c r="G84" s="2" t="s">
        <v>7</v>
      </c>
      <c r="H84">
        <v>3735</v>
      </c>
      <c r="I84" t="s">
        <v>155</v>
      </c>
      <c r="J84" s="7">
        <v>108</v>
      </c>
      <c r="K84" s="7">
        <v>108</v>
      </c>
    </row>
    <row r="86" spans="1:11" ht="15" customHeight="1" x14ac:dyDescent="0.3">
      <c r="A86" s="2" t="s">
        <v>171</v>
      </c>
      <c r="B86" s="2" t="s">
        <v>173</v>
      </c>
      <c r="C86" s="2" t="s">
        <v>172</v>
      </c>
      <c r="D86" s="2" t="s">
        <v>174</v>
      </c>
      <c r="E86" s="2" t="s">
        <v>9</v>
      </c>
      <c r="F86" s="3">
        <v>368</v>
      </c>
      <c r="G86" s="2" t="s">
        <v>7</v>
      </c>
      <c r="H86">
        <v>2480</v>
      </c>
      <c r="I86" t="s">
        <v>174</v>
      </c>
      <c r="J86" s="7">
        <v>368</v>
      </c>
      <c r="K86" s="7">
        <v>368</v>
      </c>
    </row>
    <row r="87" spans="1:11" ht="15" customHeight="1" x14ac:dyDescent="0.3">
      <c r="A87" s="2" t="s">
        <v>171</v>
      </c>
      <c r="B87" s="2" t="s">
        <v>173</v>
      </c>
      <c r="C87" s="2" t="s">
        <v>175</v>
      </c>
      <c r="D87" s="2" t="s">
        <v>176</v>
      </c>
      <c r="E87" s="2" t="s">
        <v>9</v>
      </c>
      <c r="F87" s="3">
        <v>394</v>
      </c>
      <c r="G87" s="2" t="s">
        <v>7</v>
      </c>
      <c r="H87">
        <v>2482</v>
      </c>
      <c r="I87" t="s">
        <v>176</v>
      </c>
      <c r="J87" s="7">
        <v>394</v>
      </c>
      <c r="K87" s="7">
        <v>394</v>
      </c>
    </row>
    <row r="88" spans="1:11" ht="15" customHeight="1" x14ac:dyDescent="0.3">
      <c r="A88" s="2"/>
      <c r="B88" s="2"/>
      <c r="C88" s="2"/>
      <c r="D88" s="2"/>
      <c r="E88" s="2"/>
      <c r="F88" s="3"/>
      <c r="G88" s="2"/>
    </row>
    <row r="89" spans="1:11" ht="15" customHeight="1" x14ac:dyDescent="0.3">
      <c r="A89" s="2" t="s">
        <v>92</v>
      </c>
      <c r="B89" s="2" t="s">
        <v>94</v>
      </c>
      <c r="C89" s="2" t="s">
        <v>102</v>
      </c>
      <c r="D89" s="2" t="s">
        <v>103</v>
      </c>
      <c r="E89" s="2" t="s">
        <v>9</v>
      </c>
      <c r="F89" s="3">
        <v>73</v>
      </c>
      <c r="G89" s="2" t="s">
        <v>7</v>
      </c>
      <c r="H89">
        <v>3922</v>
      </c>
      <c r="I89" t="s">
        <v>270</v>
      </c>
      <c r="J89" s="7">
        <v>73</v>
      </c>
      <c r="K89" s="7">
        <v>73</v>
      </c>
    </row>
    <row r="90" spans="1:11" ht="15" customHeight="1" x14ac:dyDescent="0.3">
      <c r="A90" s="2" t="s">
        <v>92</v>
      </c>
      <c r="B90" s="2" t="s">
        <v>94</v>
      </c>
      <c r="C90" s="2" t="s">
        <v>104</v>
      </c>
      <c r="D90" s="2" t="s">
        <v>105</v>
      </c>
      <c r="E90" s="2" t="s">
        <v>9</v>
      </c>
      <c r="F90" s="3">
        <v>24</v>
      </c>
      <c r="G90" s="2" t="s">
        <v>7</v>
      </c>
      <c r="H90">
        <v>3923</v>
      </c>
      <c r="I90" t="s">
        <v>271</v>
      </c>
      <c r="J90" s="7">
        <v>24</v>
      </c>
      <c r="K90" s="7">
        <v>24</v>
      </c>
    </row>
    <row r="91" spans="1:11" ht="15" customHeight="1" x14ac:dyDescent="0.3">
      <c r="A91" s="2" t="s">
        <v>92</v>
      </c>
      <c r="B91" s="2" t="s">
        <v>94</v>
      </c>
      <c r="C91" s="2" t="s">
        <v>106</v>
      </c>
      <c r="D91" s="2" t="s">
        <v>107</v>
      </c>
      <c r="E91" s="2" t="s">
        <v>9</v>
      </c>
      <c r="F91" s="3">
        <v>120</v>
      </c>
      <c r="G91" s="2" t="s">
        <v>7</v>
      </c>
      <c r="H91">
        <v>3924</v>
      </c>
      <c r="I91" t="s">
        <v>272</v>
      </c>
      <c r="J91" s="7">
        <v>120</v>
      </c>
      <c r="K91" s="7">
        <v>120</v>
      </c>
    </row>
    <row r="92" spans="1:11" ht="15" customHeight="1" x14ac:dyDescent="0.3">
      <c r="A92" s="2" t="s">
        <v>92</v>
      </c>
      <c r="B92" s="2" t="s">
        <v>94</v>
      </c>
      <c r="C92" s="2" t="s">
        <v>108</v>
      </c>
      <c r="D92" s="2" t="s">
        <v>109</v>
      </c>
      <c r="E92" s="2" t="s">
        <v>9</v>
      </c>
      <c r="F92" s="3">
        <v>11</v>
      </c>
      <c r="G92" s="2" t="s">
        <v>7</v>
      </c>
      <c r="H92">
        <v>3925</v>
      </c>
      <c r="I92" t="s">
        <v>273</v>
      </c>
      <c r="J92" s="7">
        <v>11</v>
      </c>
      <c r="K92" s="7">
        <v>11</v>
      </c>
    </row>
    <row r="93" spans="1:11" ht="15" customHeight="1" x14ac:dyDescent="0.3">
      <c r="A93" s="2"/>
      <c r="B93" s="2"/>
      <c r="C93" s="2"/>
      <c r="D93" s="2"/>
      <c r="E93" s="2"/>
      <c r="F93" s="3"/>
      <c r="G93" s="2"/>
    </row>
    <row r="94" spans="1:11" ht="15" customHeight="1" x14ac:dyDescent="0.3">
      <c r="A94" s="2" t="s">
        <v>92</v>
      </c>
      <c r="B94" s="2" t="s">
        <v>94</v>
      </c>
      <c r="C94" s="2" t="s">
        <v>93</v>
      </c>
      <c r="D94" s="2" t="s">
        <v>95</v>
      </c>
      <c r="E94" s="2" t="s">
        <v>9</v>
      </c>
      <c r="F94" s="3">
        <v>68.3</v>
      </c>
      <c r="G94" s="2" t="s">
        <v>8</v>
      </c>
      <c r="H94">
        <v>3918</v>
      </c>
      <c r="I94" t="s">
        <v>266</v>
      </c>
      <c r="J94" s="7">
        <v>68.3</v>
      </c>
      <c r="K94" s="7">
        <v>68.3</v>
      </c>
    </row>
    <row r="95" spans="1:11" ht="15" customHeight="1" x14ac:dyDescent="0.3">
      <c r="A95" s="2" t="s">
        <v>92</v>
      </c>
      <c r="B95" s="2" t="s">
        <v>94</v>
      </c>
      <c r="C95" s="2" t="s">
        <v>96</v>
      </c>
      <c r="D95" s="2" t="s">
        <v>97</v>
      </c>
      <c r="E95" s="2" t="s">
        <v>9</v>
      </c>
      <c r="F95" s="3">
        <v>19.3</v>
      </c>
      <c r="G95" s="2" t="s">
        <v>8</v>
      </c>
      <c r="H95">
        <v>3919</v>
      </c>
      <c r="I95" t="s">
        <v>267</v>
      </c>
      <c r="J95" s="7">
        <v>19.3</v>
      </c>
      <c r="K95" s="7">
        <v>19.3</v>
      </c>
    </row>
    <row r="96" spans="1:11" ht="15" customHeight="1" x14ac:dyDescent="0.3">
      <c r="A96" s="2" t="s">
        <v>92</v>
      </c>
      <c r="B96" s="2" t="s">
        <v>94</v>
      </c>
      <c r="C96" s="2" t="s">
        <v>98</v>
      </c>
      <c r="D96" s="2" t="s">
        <v>99</v>
      </c>
      <c r="E96" s="2" t="s">
        <v>9</v>
      </c>
      <c r="F96" s="3">
        <v>115.3</v>
      </c>
      <c r="G96" s="2" t="s">
        <v>8</v>
      </c>
      <c r="H96">
        <v>3920</v>
      </c>
      <c r="I96" t="s">
        <v>268</v>
      </c>
      <c r="J96" s="7">
        <v>115.3</v>
      </c>
      <c r="K96" s="7">
        <v>115.3</v>
      </c>
    </row>
    <row r="97" spans="1:11" ht="15" customHeight="1" x14ac:dyDescent="0.3">
      <c r="A97" s="2" t="s">
        <v>92</v>
      </c>
      <c r="B97" s="2" t="s">
        <v>94</v>
      </c>
      <c r="C97" s="2" t="s">
        <v>100</v>
      </c>
      <c r="D97" s="2" t="s">
        <v>101</v>
      </c>
      <c r="E97" s="2" t="s">
        <v>9</v>
      </c>
      <c r="F97" s="3">
        <v>6.3</v>
      </c>
      <c r="G97" s="2" t="s">
        <v>8</v>
      </c>
      <c r="H97">
        <v>3921</v>
      </c>
      <c r="I97" t="s">
        <v>269</v>
      </c>
      <c r="J97" s="7">
        <v>6.3</v>
      </c>
      <c r="K97" s="7">
        <v>6.3</v>
      </c>
    </row>
    <row r="98" spans="1:11" ht="43.2" x14ac:dyDescent="0.3">
      <c r="A98" s="2" t="s">
        <v>92</v>
      </c>
      <c r="B98" s="2" t="s">
        <v>94</v>
      </c>
      <c r="C98" s="4" t="s">
        <v>240</v>
      </c>
      <c r="D98" s="2" t="s">
        <v>241</v>
      </c>
      <c r="E98" s="2" t="s">
        <v>9</v>
      </c>
      <c r="F98" s="3">
        <v>4.7</v>
      </c>
      <c r="G98" s="2" t="s">
        <v>8</v>
      </c>
    </row>
    <row r="99" spans="1:11" ht="15" customHeight="1" x14ac:dyDescent="0.3">
      <c r="A99" s="2"/>
      <c r="B99" s="2"/>
      <c r="C99" s="2"/>
      <c r="D99" s="2"/>
      <c r="E99" s="2"/>
      <c r="F99" s="3"/>
      <c r="G99" s="2"/>
    </row>
    <row r="100" spans="1:11" ht="15" customHeight="1" x14ac:dyDescent="0.3">
      <c r="A100" s="2" t="s">
        <v>110</v>
      </c>
      <c r="B100" s="2" t="s">
        <v>112</v>
      </c>
      <c r="C100" s="2" t="s">
        <v>111</v>
      </c>
      <c r="D100" s="2" t="s">
        <v>113</v>
      </c>
      <c r="E100" s="2" t="s">
        <v>9</v>
      </c>
      <c r="F100" s="3">
        <v>31.5</v>
      </c>
      <c r="G100" s="2" t="s">
        <v>7</v>
      </c>
      <c r="H100">
        <v>2438</v>
      </c>
      <c r="I100" t="s">
        <v>113</v>
      </c>
      <c r="J100" s="7">
        <v>31.5</v>
      </c>
      <c r="K100" s="7">
        <v>31.5</v>
      </c>
    </row>
    <row r="101" spans="1:11" ht="15" customHeight="1" x14ac:dyDescent="0.3">
      <c r="A101" s="2" t="s">
        <v>110</v>
      </c>
      <c r="B101" s="2" t="s">
        <v>112</v>
      </c>
      <c r="C101" s="2" t="s">
        <v>114</v>
      </c>
      <c r="D101" s="2" t="s">
        <v>115</v>
      </c>
      <c r="E101" s="2" t="s">
        <v>9</v>
      </c>
      <c r="F101" s="3">
        <v>31.5</v>
      </c>
      <c r="G101" s="2" t="s">
        <v>7</v>
      </c>
      <c r="H101">
        <v>2468</v>
      </c>
      <c r="I101" t="s">
        <v>115</v>
      </c>
      <c r="J101" s="7">
        <v>31.5</v>
      </c>
      <c r="K101" s="7">
        <v>31.5</v>
      </c>
    </row>
    <row r="102" spans="1:11" ht="15" customHeight="1" x14ac:dyDescent="0.3">
      <c r="A102" s="2" t="s">
        <v>110</v>
      </c>
      <c r="B102" s="2" t="s">
        <v>112</v>
      </c>
      <c r="C102" s="2" t="s">
        <v>116</v>
      </c>
      <c r="D102" s="2" t="s">
        <v>117</v>
      </c>
      <c r="E102" s="2" t="s">
        <v>9</v>
      </c>
      <c r="F102" s="3">
        <v>31.5</v>
      </c>
      <c r="G102" s="2" t="s">
        <v>8</v>
      </c>
      <c r="H102">
        <v>3902</v>
      </c>
      <c r="I102" t="s">
        <v>117</v>
      </c>
      <c r="J102" s="7">
        <v>31.5</v>
      </c>
      <c r="K102" s="7">
        <v>31.5</v>
      </c>
    </row>
    <row r="103" spans="1:11" ht="15" customHeight="1" x14ac:dyDescent="0.3">
      <c r="A103" s="2" t="s">
        <v>110</v>
      </c>
      <c r="B103" s="2" t="s">
        <v>112</v>
      </c>
      <c r="C103" s="2" t="s">
        <v>118</v>
      </c>
      <c r="D103" s="2" t="s">
        <v>119</v>
      </c>
      <c r="E103" s="2" t="s">
        <v>9</v>
      </c>
      <c r="F103" s="3">
        <v>20</v>
      </c>
      <c r="G103" s="2" t="s">
        <v>8</v>
      </c>
      <c r="H103">
        <v>3903</v>
      </c>
      <c r="I103" t="s">
        <v>119</v>
      </c>
      <c r="J103" s="7">
        <v>7.5</v>
      </c>
      <c r="K103" s="7">
        <v>20</v>
      </c>
    </row>
    <row r="104" spans="1:11" ht="15" customHeight="1" x14ac:dyDescent="0.3">
      <c r="A104" s="2" t="s">
        <v>110</v>
      </c>
      <c r="B104" s="2" t="s">
        <v>112</v>
      </c>
      <c r="C104" s="4" t="s">
        <v>340</v>
      </c>
      <c r="D104" t="s">
        <v>275</v>
      </c>
      <c r="E104" t="s">
        <v>9</v>
      </c>
      <c r="F104">
        <v>9.6999999999999993</v>
      </c>
      <c r="G104" s="2" t="s">
        <v>339</v>
      </c>
      <c r="H104">
        <v>4227</v>
      </c>
      <c r="I104" t="s">
        <v>275</v>
      </c>
      <c r="J104" s="7">
        <v>9.9</v>
      </c>
      <c r="K104" s="7">
        <v>0</v>
      </c>
    </row>
    <row r="105" spans="1:11" ht="15" customHeight="1" x14ac:dyDescent="0.3">
      <c r="A105" s="2"/>
      <c r="B105" s="2"/>
      <c r="C105" s="2"/>
      <c r="D105" s="2"/>
      <c r="E105" s="2"/>
      <c r="F105" s="3"/>
      <c r="G105" s="2"/>
    </row>
    <row r="106" spans="1:11" ht="15" customHeight="1" x14ac:dyDescent="0.3">
      <c r="A106" s="2" t="s">
        <v>177</v>
      </c>
      <c r="B106" s="2" t="s">
        <v>179</v>
      </c>
      <c r="C106" s="2" t="s">
        <v>178</v>
      </c>
      <c r="D106" s="2" t="s">
        <v>247</v>
      </c>
      <c r="E106" s="2" t="s">
        <v>9</v>
      </c>
      <c r="F106" s="3">
        <v>39</v>
      </c>
      <c r="G106" s="2" t="s">
        <v>7</v>
      </c>
      <c r="H106">
        <v>2432</v>
      </c>
      <c r="I106" t="s">
        <v>278</v>
      </c>
      <c r="J106" s="7">
        <v>39</v>
      </c>
      <c r="K106" s="7">
        <v>39</v>
      </c>
    </row>
    <row r="107" spans="1:11" ht="15" customHeight="1" x14ac:dyDescent="0.3">
      <c r="A107" s="2" t="s">
        <v>177</v>
      </c>
      <c r="B107" s="2" t="s">
        <v>179</v>
      </c>
      <c r="C107" s="2" t="s">
        <v>180</v>
      </c>
      <c r="D107" s="2" t="s">
        <v>248</v>
      </c>
      <c r="E107" s="2" t="s">
        <v>9</v>
      </c>
      <c r="F107" s="3">
        <v>39</v>
      </c>
      <c r="G107" s="2" t="s">
        <v>7</v>
      </c>
      <c r="H107">
        <v>2441</v>
      </c>
      <c r="I107" t="s">
        <v>291</v>
      </c>
      <c r="J107" s="7">
        <v>39</v>
      </c>
      <c r="K107" s="7">
        <v>39</v>
      </c>
    </row>
    <row r="108" spans="1:11" ht="15" customHeight="1" x14ac:dyDescent="0.3">
      <c r="A108" s="2" t="s">
        <v>177</v>
      </c>
      <c r="B108" s="2" t="s">
        <v>179</v>
      </c>
      <c r="C108" s="2" t="s">
        <v>181</v>
      </c>
      <c r="D108" s="2" t="s">
        <v>182</v>
      </c>
      <c r="E108" s="2" t="s">
        <v>9</v>
      </c>
      <c r="F108" s="3">
        <v>39</v>
      </c>
      <c r="G108" s="2" t="s">
        <v>7</v>
      </c>
      <c r="H108">
        <v>2439</v>
      </c>
      <c r="I108" t="s">
        <v>182</v>
      </c>
      <c r="J108" s="7">
        <v>39</v>
      </c>
      <c r="K108" s="7">
        <v>39</v>
      </c>
    </row>
    <row r="109" spans="1:11" ht="15" customHeight="1" x14ac:dyDescent="0.3">
      <c r="A109" s="2" t="s">
        <v>177</v>
      </c>
      <c r="B109" s="2" t="s">
        <v>188</v>
      </c>
      <c r="C109" s="2" t="s">
        <v>179</v>
      </c>
      <c r="D109" s="2" t="s">
        <v>189</v>
      </c>
      <c r="E109" s="2" t="s">
        <v>9</v>
      </c>
      <c r="F109" s="3">
        <v>39</v>
      </c>
      <c r="G109" s="2" t="s">
        <v>7</v>
      </c>
      <c r="H109">
        <v>2434</v>
      </c>
      <c r="I109" t="s">
        <v>290</v>
      </c>
      <c r="J109" s="7">
        <v>39</v>
      </c>
      <c r="K109" s="7">
        <v>39</v>
      </c>
    </row>
    <row r="110" spans="1:11" ht="15" customHeight="1" x14ac:dyDescent="0.3">
      <c r="A110" s="2" t="s">
        <v>177</v>
      </c>
      <c r="B110" s="2" t="s">
        <v>179</v>
      </c>
      <c r="C110" s="2" t="s">
        <v>183</v>
      </c>
      <c r="D110" s="2" t="s">
        <v>184</v>
      </c>
      <c r="E110" s="2" t="s">
        <v>9</v>
      </c>
      <c r="F110" s="3">
        <v>0.24</v>
      </c>
      <c r="G110" s="2" t="s">
        <v>7</v>
      </c>
      <c r="H110">
        <v>3730</v>
      </c>
      <c r="I110" t="s">
        <v>184</v>
      </c>
      <c r="J110" s="7">
        <v>0.24</v>
      </c>
      <c r="K110" s="7">
        <v>0.24</v>
      </c>
    </row>
    <row r="111" spans="1:11" ht="15" customHeight="1" x14ac:dyDescent="0.3">
      <c r="A111" s="2" t="s">
        <v>177</v>
      </c>
      <c r="B111" s="2" t="s">
        <v>179</v>
      </c>
      <c r="C111" s="2" t="s">
        <v>185</v>
      </c>
      <c r="D111" s="2" t="s">
        <v>186</v>
      </c>
      <c r="E111" s="2" t="s">
        <v>9</v>
      </c>
      <c r="F111" s="3">
        <v>1.25</v>
      </c>
      <c r="G111" s="2" t="s">
        <v>7</v>
      </c>
      <c r="H111">
        <v>3731</v>
      </c>
      <c r="I111" t="s">
        <v>186</v>
      </c>
      <c r="J111" s="7">
        <v>1.25</v>
      </c>
      <c r="K111" s="7">
        <v>1.25</v>
      </c>
    </row>
    <row r="112" spans="1:11" ht="15" customHeight="1" x14ac:dyDescent="0.3">
      <c r="A112" s="2"/>
      <c r="B112" s="2"/>
      <c r="C112" s="2"/>
      <c r="D112" s="2"/>
      <c r="E112" s="2"/>
      <c r="F112" s="3"/>
      <c r="G112" s="2"/>
    </row>
    <row r="113" spans="1:11" ht="15" customHeight="1" x14ac:dyDescent="0.3">
      <c r="A113" s="2" t="s">
        <v>177</v>
      </c>
      <c r="B113" s="2" t="s">
        <v>179</v>
      </c>
      <c r="C113" s="2" t="s">
        <v>198</v>
      </c>
      <c r="D113" s="2" t="s">
        <v>249</v>
      </c>
      <c r="E113" s="2" t="s">
        <v>9</v>
      </c>
      <c r="F113" s="3">
        <v>9.6999999999999993</v>
      </c>
      <c r="G113" s="2" t="s">
        <v>8</v>
      </c>
      <c r="H113">
        <v>3927</v>
      </c>
      <c r="I113" t="s">
        <v>299</v>
      </c>
      <c r="J113" s="7">
        <v>9.9</v>
      </c>
      <c r="K113" s="7">
        <v>9.6999999999999993</v>
      </c>
    </row>
    <row r="114" spans="1:11" ht="15" customHeight="1" x14ac:dyDescent="0.3">
      <c r="A114" s="2" t="s">
        <v>177</v>
      </c>
      <c r="B114" s="2" t="s">
        <v>179</v>
      </c>
      <c r="C114" s="2" t="s">
        <v>199</v>
      </c>
      <c r="D114" s="2" t="s">
        <v>255</v>
      </c>
      <c r="E114" s="2" t="s">
        <v>9</v>
      </c>
      <c r="F114" s="3">
        <v>6</v>
      </c>
      <c r="G114" s="2" t="s">
        <v>8</v>
      </c>
      <c r="H114">
        <v>3926</v>
      </c>
      <c r="I114" t="s">
        <v>298</v>
      </c>
      <c r="J114" s="7">
        <v>6.1</v>
      </c>
      <c r="K114" s="7">
        <v>6</v>
      </c>
    </row>
    <row r="115" spans="1:11" ht="15" customHeight="1" x14ac:dyDescent="0.3">
      <c r="A115" s="2"/>
      <c r="B115" s="2"/>
      <c r="C115" s="2"/>
      <c r="D115" s="2" t="s">
        <v>250</v>
      </c>
      <c r="E115" s="2" t="s">
        <v>9</v>
      </c>
      <c r="F115" s="3">
        <v>3.7</v>
      </c>
      <c r="G115" s="2" t="s">
        <v>8</v>
      </c>
    </row>
    <row r="116" spans="1:11" ht="15" customHeight="1" x14ac:dyDescent="0.3">
      <c r="A116" s="2"/>
      <c r="B116" s="2"/>
      <c r="C116" s="2"/>
      <c r="D116" s="2"/>
      <c r="E116" s="2"/>
      <c r="F116" s="3"/>
      <c r="G116" s="2"/>
    </row>
    <row r="117" spans="1:11" ht="15" customHeight="1" x14ac:dyDescent="0.3">
      <c r="A117" s="2" t="s">
        <v>177</v>
      </c>
      <c r="B117" s="2" t="s">
        <v>179</v>
      </c>
      <c r="C117" s="2" t="s">
        <v>191</v>
      </c>
      <c r="D117" s="2" t="s">
        <v>192</v>
      </c>
      <c r="E117" s="2" t="s">
        <v>9</v>
      </c>
      <c r="F117" s="3">
        <v>3.1</v>
      </c>
      <c r="G117" s="2" t="s">
        <v>8</v>
      </c>
      <c r="H117">
        <v>3930</v>
      </c>
      <c r="I117" t="s">
        <v>301</v>
      </c>
      <c r="J117" s="7">
        <v>3.1</v>
      </c>
      <c r="K117" s="7">
        <v>3.1</v>
      </c>
    </row>
    <row r="118" spans="1:11" ht="15" customHeight="1" x14ac:dyDescent="0.3">
      <c r="A118" s="2" t="s">
        <v>177</v>
      </c>
      <c r="B118" s="2" t="s">
        <v>179</v>
      </c>
      <c r="C118" s="2" t="s">
        <v>193</v>
      </c>
      <c r="D118" s="2" t="s">
        <v>194</v>
      </c>
      <c r="E118" s="2" t="s">
        <v>9</v>
      </c>
      <c r="F118" s="3">
        <v>2.9</v>
      </c>
      <c r="G118" s="2" t="s">
        <v>8</v>
      </c>
      <c r="H118">
        <v>3910</v>
      </c>
      <c r="I118" t="s">
        <v>296</v>
      </c>
      <c r="J118" s="7">
        <v>3</v>
      </c>
      <c r="K118" s="7">
        <v>2.9</v>
      </c>
    </row>
    <row r="119" spans="1:11" ht="15" customHeight="1" x14ac:dyDescent="0.3">
      <c r="A119" s="2"/>
      <c r="B119" s="2"/>
      <c r="C119" s="2"/>
      <c r="D119" s="2"/>
      <c r="E119" s="2"/>
      <c r="F119" s="3"/>
      <c r="G119" s="2"/>
    </row>
    <row r="120" spans="1:11" ht="15" customHeight="1" x14ac:dyDescent="0.3">
      <c r="A120" s="2" t="s">
        <v>177</v>
      </c>
      <c r="B120" s="2" t="s">
        <v>201</v>
      </c>
      <c r="C120" s="2" t="s">
        <v>204</v>
      </c>
      <c r="D120" s="2" t="s">
        <v>205</v>
      </c>
      <c r="E120" s="2" t="s">
        <v>9</v>
      </c>
      <c r="F120" s="3">
        <v>25.25</v>
      </c>
      <c r="G120" s="2" t="s">
        <v>7</v>
      </c>
      <c r="H120">
        <v>3605</v>
      </c>
      <c r="I120" t="s">
        <v>205</v>
      </c>
      <c r="J120" s="7">
        <v>25.25</v>
      </c>
      <c r="K120" s="7">
        <v>25.25</v>
      </c>
    </row>
    <row r="121" spans="1:11" ht="15" customHeight="1" x14ac:dyDescent="0.3">
      <c r="A121" s="2" t="s">
        <v>177</v>
      </c>
      <c r="B121" s="2" t="s">
        <v>201</v>
      </c>
      <c r="C121" s="2" t="s">
        <v>200</v>
      </c>
      <c r="D121" s="2" t="s">
        <v>251</v>
      </c>
      <c r="E121" s="2" t="s">
        <v>9</v>
      </c>
      <c r="F121" s="3">
        <v>58</v>
      </c>
      <c r="G121" s="2" t="s">
        <v>7</v>
      </c>
      <c r="H121">
        <v>2436</v>
      </c>
      <c r="I121" t="s">
        <v>303</v>
      </c>
      <c r="J121" s="7">
        <v>58</v>
      </c>
      <c r="K121" s="7">
        <v>58</v>
      </c>
    </row>
    <row r="122" spans="1:11" ht="15" customHeight="1" x14ac:dyDescent="0.3">
      <c r="A122" s="2" t="s">
        <v>177</v>
      </c>
      <c r="B122" s="2" t="s">
        <v>201</v>
      </c>
      <c r="C122" s="2" t="s">
        <v>202</v>
      </c>
      <c r="D122" s="2" t="s">
        <v>252</v>
      </c>
      <c r="E122" s="2" t="s">
        <v>9</v>
      </c>
      <c r="F122" s="3">
        <v>57.75</v>
      </c>
      <c r="G122" s="2" t="s">
        <v>7</v>
      </c>
    </row>
    <row r="123" spans="1:11" ht="15" customHeight="1" x14ac:dyDescent="0.3">
      <c r="A123" s="2" t="s">
        <v>177</v>
      </c>
      <c r="B123" s="2" t="s">
        <v>201</v>
      </c>
      <c r="C123" s="2" t="s">
        <v>203</v>
      </c>
      <c r="D123" s="2" t="s">
        <v>253</v>
      </c>
      <c r="E123" s="2" t="s">
        <v>9</v>
      </c>
      <c r="F123" s="3">
        <v>21.4</v>
      </c>
      <c r="G123" s="2" t="s">
        <v>7</v>
      </c>
      <c r="H123">
        <v>3468</v>
      </c>
      <c r="I123" t="s">
        <v>292</v>
      </c>
      <c r="J123" s="7">
        <v>21.4</v>
      </c>
      <c r="K123" s="7">
        <v>21.4</v>
      </c>
    </row>
    <row r="124" spans="1:11" ht="15" customHeight="1" x14ac:dyDescent="0.3">
      <c r="A124" s="2" t="s">
        <v>177</v>
      </c>
      <c r="B124" s="2" t="s">
        <v>201</v>
      </c>
      <c r="C124" s="2" t="s">
        <v>206</v>
      </c>
      <c r="D124" s="2" t="s">
        <v>207</v>
      </c>
      <c r="E124" s="2" t="s">
        <v>9</v>
      </c>
      <c r="F124" s="3">
        <v>0.24</v>
      </c>
      <c r="G124" s="2" t="s">
        <v>7</v>
      </c>
      <c r="H124">
        <v>4223</v>
      </c>
      <c r="I124" t="s">
        <v>207</v>
      </c>
      <c r="J124" s="7">
        <v>0.24</v>
      </c>
      <c r="K124" s="7">
        <v>0.24</v>
      </c>
    </row>
    <row r="125" spans="1:11" ht="15" customHeight="1" x14ac:dyDescent="0.3">
      <c r="A125" s="2" t="s">
        <v>177</v>
      </c>
      <c r="B125" s="2" t="s">
        <v>179</v>
      </c>
      <c r="C125" s="2" t="s">
        <v>195</v>
      </c>
      <c r="D125" s="2" t="s">
        <v>254</v>
      </c>
      <c r="E125" s="2" t="s">
        <v>9</v>
      </c>
      <c r="F125" s="3">
        <v>5</v>
      </c>
      <c r="G125" s="2" t="s">
        <v>8</v>
      </c>
      <c r="H125">
        <v>3911</v>
      </c>
      <c r="I125" t="s">
        <v>297</v>
      </c>
      <c r="J125" s="7">
        <v>5</v>
      </c>
      <c r="K125" s="7">
        <v>5</v>
      </c>
    </row>
    <row r="126" spans="1:11" ht="15" customHeight="1" x14ac:dyDescent="0.3">
      <c r="A126" s="2" t="s">
        <v>177</v>
      </c>
      <c r="B126" s="2" t="s">
        <v>179</v>
      </c>
      <c r="C126" s="2" t="s">
        <v>196</v>
      </c>
      <c r="D126" s="2" t="s">
        <v>197</v>
      </c>
      <c r="E126" s="2" t="s">
        <v>9</v>
      </c>
      <c r="F126" s="3">
        <v>200</v>
      </c>
      <c r="G126" s="2" t="s">
        <v>8</v>
      </c>
      <c r="H126">
        <v>3915</v>
      </c>
      <c r="I126" t="s">
        <v>306</v>
      </c>
      <c r="J126" s="7">
        <v>200</v>
      </c>
      <c r="K126" s="7">
        <v>200</v>
      </c>
    </row>
    <row r="127" spans="1:11" ht="15" customHeight="1" x14ac:dyDescent="0.3">
      <c r="A127" s="2" t="s">
        <v>177</v>
      </c>
      <c r="B127" s="2" t="s">
        <v>201</v>
      </c>
      <c r="C127" s="4" t="s">
        <v>345</v>
      </c>
      <c r="D127" t="s">
        <v>308</v>
      </c>
      <c r="E127" s="2" t="s">
        <v>9</v>
      </c>
      <c r="F127" s="3">
        <v>50</v>
      </c>
      <c r="G127" s="2" t="s">
        <v>8</v>
      </c>
      <c r="H127">
        <v>3959</v>
      </c>
      <c r="I127" t="s">
        <v>308</v>
      </c>
      <c r="J127" s="7">
        <v>50</v>
      </c>
      <c r="K127" s="7">
        <v>50</v>
      </c>
    </row>
    <row r="128" spans="1:11" ht="15" customHeight="1" x14ac:dyDescent="0.3">
      <c r="A128" s="2" t="s">
        <v>177</v>
      </c>
      <c r="B128" s="2" t="s">
        <v>179</v>
      </c>
      <c r="C128" s="2" t="s">
        <v>190</v>
      </c>
      <c r="D128" t="s">
        <v>307</v>
      </c>
      <c r="E128" s="2" t="s">
        <v>9</v>
      </c>
      <c r="F128" s="3">
        <v>11.7</v>
      </c>
      <c r="G128" s="2" t="s">
        <v>7</v>
      </c>
      <c r="H128">
        <v>3929</v>
      </c>
      <c r="I128" t="s">
        <v>307</v>
      </c>
      <c r="J128" s="7">
        <v>11.7</v>
      </c>
      <c r="K128" s="7">
        <v>11.7</v>
      </c>
    </row>
    <row r="129" spans="1:11" ht="43.2" x14ac:dyDescent="0.3">
      <c r="A129" s="2" t="s">
        <v>177</v>
      </c>
      <c r="B129" s="2" t="s">
        <v>179</v>
      </c>
      <c r="C129" s="4" t="s">
        <v>346</v>
      </c>
      <c r="D129" s="2" t="s">
        <v>256</v>
      </c>
      <c r="E129" s="2" t="s">
        <v>9</v>
      </c>
      <c r="F129" s="3">
        <v>11.7</v>
      </c>
      <c r="G129" s="2" t="s">
        <v>8</v>
      </c>
    </row>
    <row r="130" spans="1:11" ht="14.4" x14ac:dyDescent="0.3">
      <c r="A130" s="8"/>
      <c r="B130" s="8"/>
      <c r="C130" s="8"/>
      <c r="D130" s="8"/>
      <c r="E130" s="8"/>
      <c r="F130" s="9"/>
      <c r="G130" s="8"/>
    </row>
    <row r="132" spans="1:11" ht="15" customHeight="1" x14ac:dyDescent="0.3">
      <c r="A132" s="2" t="s">
        <v>208</v>
      </c>
      <c r="B132" s="2" t="s">
        <v>210</v>
      </c>
      <c r="C132" s="2" t="s">
        <v>209</v>
      </c>
      <c r="D132" s="2" t="s">
        <v>211</v>
      </c>
      <c r="E132" s="2" t="s">
        <v>9</v>
      </c>
      <c r="F132" s="3">
        <v>30</v>
      </c>
      <c r="G132" s="2" t="s">
        <v>7</v>
      </c>
      <c r="H132">
        <v>2466</v>
      </c>
      <c r="I132" t="s">
        <v>211</v>
      </c>
      <c r="J132" s="7">
        <v>30</v>
      </c>
      <c r="K132" s="7">
        <v>30</v>
      </c>
    </row>
    <row r="133" spans="1:11" ht="15" customHeight="1" x14ac:dyDescent="0.3">
      <c r="A133" s="2" t="s">
        <v>208</v>
      </c>
      <c r="B133" s="2" t="s">
        <v>210</v>
      </c>
      <c r="C133" s="2" t="s">
        <v>212</v>
      </c>
      <c r="D133" s="2" t="s">
        <v>213</v>
      </c>
      <c r="E133" s="2" t="s">
        <v>9</v>
      </c>
      <c r="F133" s="3">
        <v>15</v>
      </c>
      <c r="G133" s="2" t="s">
        <v>7</v>
      </c>
      <c r="H133">
        <v>2469</v>
      </c>
      <c r="I133" t="s">
        <v>213</v>
      </c>
      <c r="J133" s="7">
        <v>15</v>
      </c>
      <c r="K133" s="7">
        <v>15</v>
      </c>
    </row>
    <row r="135" spans="1:11" ht="15" customHeight="1" x14ac:dyDescent="0.3">
      <c r="H135">
        <v>2152</v>
      </c>
      <c r="I135" t="s">
        <v>293</v>
      </c>
      <c r="J135" s="7">
        <v>15</v>
      </c>
      <c r="K135" s="7">
        <v>15</v>
      </c>
    </row>
    <row r="136" spans="1:11" ht="15" customHeight="1" x14ac:dyDescent="0.3">
      <c r="H136">
        <v>2144</v>
      </c>
      <c r="I136" t="s">
        <v>277</v>
      </c>
      <c r="J136" s="7">
        <v>26</v>
      </c>
      <c r="K136" s="7">
        <v>26</v>
      </c>
    </row>
  </sheetData>
  <autoFilter ref="A1:G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25"/>
  <sheetViews>
    <sheetView workbookViewId="0">
      <selection activeCell="D1" sqref="D1:G1"/>
    </sheetView>
  </sheetViews>
  <sheetFormatPr defaultRowHeight="14.4" x14ac:dyDescent="0.3"/>
  <cols>
    <col min="5" max="5" width="110.44140625" bestFit="1" customWidth="1"/>
    <col min="6" max="7" width="10.5546875" bestFit="1" customWidth="1"/>
  </cols>
  <sheetData>
    <row r="1" spans="1:7" x14ac:dyDescent="0.3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 x14ac:dyDescent="0.3">
      <c r="A2" t="s">
        <v>264</v>
      </c>
      <c r="B2">
        <v>231</v>
      </c>
      <c r="C2" t="s">
        <v>265</v>
      </c>
      <c r="D2">
        <v>3918</v>
      </c>
      <c r="E2" t="s">
        <v>266</v>
      </c>
      <c r="F2" s="7">
        <v>68.3</v>
      </c>
      <c r="G2" s="7">
        <v>68.3</v>
      </c>
    </row>
    <row r="3" spans="1:7" x14ac:dyDescent="0.3">
      <c r="D3">
        <v>3919</v>
      </c>
      <c r="E3" t="s">
        <v>267</v>
      </c>
      <c r="F3" s="7">
        <v>19.3</v>
      </c>
      <c r="G3" s="7">
        <v>19.3</v>
      </c>
    </row>
    <row r="4" spans="1:7" x14ac:dyDescent="0.3">
      <c r="D4">
        <v>3920</v>
      </c>
      <c r="E4" t="s">
        <v>268</v>
      </c>
      <c r="F4" s="7">
        <v>115.3</v>
      </c>
      <c r="G4" s="7">
        <v>115.3</v>
      </c>
    </row>
    <row r="5" spans="1:7" x14ac:dyDescent="0.3">
      <c r="D5">
        <v>3921</v>
      </c>
      <c r="E5" t="s">
        <v>269</v>
      </c>
      <c r="F5" s="7">
        <v>6.3</v>
      </c>
      <c r="G5" s="7">
        <v>6.3</v>
      </c>
    </row>
    <row r="6" spans="1:7" x14ac:dyDescent="0.3">
      <c r="D6">
        <v>3922</v>
      </c>
      <c r="E6" t="s">
        <v>270</v>
      </c>
      <c r="F6" s="7">
        <v>73</v>
      </c>
      <c r="G6" s="7">
        <v>73</v>
      </c>
    </row>
    <row r="7" spans="1:7" x14ac:dyDescent="0.3">
      <c r="D7">
        <v>3923</v>
      </c>
      <c r="E7" t="s">
        <v>271</v>
      </c>
      <c r="F7" s="7">
        <v>24</v>
      </c>
      <c r="G7" s="7">
        <v>24</v>
      </c>
    </row>
    <row r="8" spans="1:7" x14ac:dyDescent="0.3">
      <c r="D8">
        <v>3924</v>
      </c>
      <c r="E8" t="s">
        <v>272</v>
      </c>
      <c r="F8" s="7">
        <v>120</v>
      </c>
      <c r="G8" s="7">
        <v>120</v>
      </c>
    </row>
    <row r="9" spans="1:7" x14ac:dyDescent="0.3">
      <c r="D9">
        <v>3925</v>
      </c>
      <c r="E9" t="s">
        <v>273</v>
      </c>
      <c r="F9" s="7">
        <v>11</v>
      </c>
      <c r="G9" s="7">
        <v>11</v>
      </c>
    </row>
    <row r="10" spans="1:7" x14ac:dyDescent="0.3">
      <c r="B10">
        <v>251</v>
      </c>
      <c r="C10" t="s">
        <v>274</v>
      </c>
      <c r="D10">
        <v>2438</v>
      </c>
      <c r="E10" t="s">
        <v>113</v>
      </c>
      <c r="F10" s="7">
        <v>31.5</v>
      </c>
      <c r="G10" s="7">
        <v>31.5</v>
      </c>
    </row>
    <row r="11" spans="1:7" x14ac:dyDescent="0.3">
      <c r="D11">
        <v>3902</v>
      </c>
      <c r="E11" t="s">
        <v>117</v>
      </c>
      <c r="F11" s="7">
        <v>31.5</v>
      </c>
      <c r="G11" s="7">
        <v>31.5</v>
      </c>
    </row>
    <row r="12" spans="1:7" x14ac:dyDescent="0.3">
      <c r="D12">
        <v>3903</v>
      </c>
      <c r="E12" t="s">
        <v>119</v>
      </c>
      <c r="F12" s="7">
        <v>7.5</v>
      </c>
      <c r="G12" s="7">
        <v>20</v>
      </c>
    </row>
    <row r="13" spans="1:7" x14ac:dyDescent="0.3">
      <c r="D13">
        <v>2468</v>
      </c>
      <c r="E13" t="s">
        <v>115</v>
      </c>
      <c r="F13" s="7">
        <v>31.5</v>
      </c>
      <c r="G13" s="7">
        <v>31.5</v>
      </c>
    </row>
    <row r="14" spans="1:7" x14ac:dyDescent="0.3">
      <c r="D14">
        <v>4227</v>
      </c>
      <c r="E14" t="s">
        <v>275</v>
      </c>
      <c r="F14" s="7">
        <v>9.9</v>
      </c>
      <c r="G14" s="7">
        <v>0</v>
      </c>
    </row>
    <row r="15" spans="1:7" x14ac:dyDescent="0.3">
      <c r="B15">
        <v>291</v>
      </c>
      <c r="C15" t="s">
        <v>276</v>
      </c>
      <c r="D15">
        <v>2144</v>
      </c>
      <c r="E15" t="s">
        <v>277</v>
      </c>
      <c r="F15" s="7">
        <v>26</v>
      </c>
      <c r="G15" s="7">
        <v>26</v>
      </c>
    </row>
    <row r="16" spans="1:7" x14ac:dyDescent="0.3">
      <c r="D16">
        <v>2432</v>
      </c>
      <c r="E16" t="s">
        <v>278</v>
      </c>
      <c r="F16" s="7">
        <v>39</v>
      </c>
      <c r="G16" s="7">
        <v>39</v>
      </c>
    </row>
    <row r="17" spans="4:7" x14ac:dyDescent="0.3">
      <c r="E17" t="s">
        <v>279</v>
      </c>
      <c r="F17" s="7">
        <v>39</v>
      </c>
      <c r="G17" s="7">
        <v>39</v>
      </c>
    </row>
    <row r="18" spans="4:7" x14ac:dyDescent="0.3">
      <c r="E18" t="s">
        <v>280</v>
      </c>
      <c r="F18" s="7">
        <v>39</v>
      </c>
      <c r="G18" s="7">
        <v>39</v>
      </c>
    </row>
    <row r="19" spans="4:7" x14ac:dyDescent="0.3">
      <c r="E19" t="s">
        <v>281</v>
      </c>
      <c r="F19" s="7">
        <v>39</v>
      </c>
      <c r="G19" s="7">
        <v>39</v>
      </c>
    </row>
    <row r="20" spans="4:7" x14ac:dyDescent="0.3">
      <c r="E20" t="s">
        <v>282</v>
      </c>
      <c r="F20" s="7">
        <v>39</v>
      </c>
      <c r="G20" s="7">
        <v>39</v>
      </c>
    </row>
    <row r="21" spans="4:7" x14ac:dyDescent="0.3">
      <c r="E21" t="s">
        <v>283</v>
      </c>
      <c r="F21" s="7">
        <v>39</v>
      </c>
      <c r="G21" s="7">
        <v>39</v>
      </c>
    </row>
    <row r="22" spans="4:7" x14ac:dyDescent="0.3">
      <c r="D22">
        <v>2433</v>
      </c>
      <c r="E22" t="s">
        <v>284</v>
      </c>
      <c r="F22" s="7">
        <v>39</v>
      </c>
      <c r="G22" s="7">
        <v>39</v>
      </c>
    </row>
    <row r="23" spans="4:7" x14ac:dyDescent="0.3">
      <c r="E23" t="s">
        <v>285</v>
      </c>
      <c r="F23" s="7">
        <v>39</v>
      </c>
      <c r="G23" s="7">
        <v>39</v>
      </c>
    </row>
    <row r="24" spans="4:7" x14ac:dyDescent="0.3">
      <c r="E24" t="s">
        <v>286</v>
      </c>
      <c r="F24" s="7">
        <v>39</v>
      </c>
      <c r="G24" s="7">
        <v>39</v>
      </c>
    </row>
    <row r="25" spans="4:7" x14ac:dyDescent="0.3">
      <c r="E25" t="s">
        <v>287</v>
      </c>
      <c r="F25" s="7">
        <v>39</v>
      </c>
      <c r="G25" s="7">
        <v>39</v>
      </c>
    </row>
    <row r="26" spans="4:7" x14ac:dyDescent="0.3">
      <c r="E26" t="s">
        <v>288</v>
      </c>
      <c r="F26" s="7">
        <v>39</v>
      </c>
      <c r="G26" s="7">
        <v>39</v>
      </c>
    </row>
    <row r="27" spans="4:7" x14ac:dyDescent="0.3">
      <c r="E27" t="s">
        <v>289</v>
      </c>
      <c r="F27" s="7">
        <v>39</v>
      </c>
      <c r="G27" s="7">
        <v>39</v>
      </c>
    </row>
    <row r="28" spans="4:7" x14ac:dyDescent="0.3">
      <c r="D28">
        <v>2434</v>
      </c>
      <c r="E28" t="s">
        <v>290</v>
      </c>
      <c r="F28" s="7">
        <v>39</v>
      </c>
      <c r="G28" s="7">
        <v>39</v>
      </c>
    </row>
    <row r="29" spans="4:7" x14ac:dyDescent="0.3">
      <c r="D29">
        <v>2439</v>
      </c>
      <c r="E29" t="s">
        <v>182</v>
      </c>
      <c r="F29" s="7">
        <v>39</v>
      </c>
      <c r="G29" s="7">
        <v>39</v>
      </c>
    </row>
    <row r="30" spans="4:7" x14ac:dyDescent="0.3">
      <c r="D30">
        <v>2441</v>
      </c>
      <c r="E30" t="s">
        <v>291</v>
      </c>
      <c r="F30" s="7">
        <v>39</v>
      </c>
      <c r="G30" s="7">
        <v>39</v>
      </c>
    </row>
    <row r="31" spans="4:7" x14ac:dyDescent="0.3">
      <c r="D31">
        <v>3468</v>
      </c>
      <c r="E31" t="s">
        <v>292</v>
      </c>
      <c r="F31" s="7">
        <v>21.4</v>
      </c>
      <c r="G31" s="7">
        <v>21.4</v>
      </c>
    </row>
    <row r="32" spans="4:7" x14ac:dyDescent="0.3">
      <c r="D32">
        <v>3730</v>
      </c>
      <c r="E32" t="s">
        <v>184</v>
      </c>
      <c r="F32" s="7">
        <v>0.24</v>
      </c>
      <c r="G32" s="7">
        <v>0.24</v>
      </c>
    </row>
    <row r="33" spans="2:7" x14ac:dyDescent="0.3">
      <c r="D33">
        <v>3731</v>
      </c>
      <c r="E33" t="s">
        <v>186</v>
      </c>
      <c r="F33" s="7">
        <v>1.25</v>
      </c>
      <c r="G33" s="7">
        <v>1.25</v>
      </c>
    </row>
    <row r="34" spans="2:7" x14ac:dyDescent="0.3">
      <c r="D34">
        <v>2152</v>
      </c>
      <c r="E34" t="s">
        <v>293</v>
      </c>
      <c r="F34" s="7">
        <v>15</v>
      </c>
      <c r="G34" s="7">
        <v>15</v>
      </c>
    </row>
    <row r="35" spans="2:7" x14ac:dyDescent="0.3">
      <c r="D35">
        <v>9999</v>
      </c>
      <c r="E35" t="s">
        <v>294</v>
      </c>
      <c r="F35" s="7">
        <v>18</v>
      </c>
      <c r="G35" s="7">
        <v>18</v>
      </c>
    </row>
    <row r="36" spans="2:7" x14ac:dyDescent="0.3">
      <c r="B36">
        <v>292</v>
      </c>
      <c r="C36" t="s">
        <v>295</v>
      </c>
      <c r="D36">
        <v>3910</v>
      </c>
      <c r="E36" t="s">
        <v>296</v>
      </c>
      <c r="F36" s="7">
        <v>3</v>
      </c>
      <c r="G36" s="7">
        <v>2.9</v>
      </c>
    </row>
    <row r="37" spans="2:7" x14ac:dyDescent="0.3">
      <c r="D37">
        <v>3911</v>
      </c>
      <c r="E37" t="s">
        <v>297</v>
      </c>
      <c r="F37" s="7">
        <v>5</v>
      </c>
      <c r="G37" s="7">
        <v>5</v>
      </c>
    </row>
    <row r="38" spans="2:7" x14ac:dyDescent="0.3">
      <c r="D38">
        <v>3926</v>
      </c>
      <c r="E38" t="s">
        <v>298</v>
      </c>
      <c r="F38" s="7">
        <v>6.1</v>
      </c>
      <c r="G38" s="7">
        <v>6</v>
      </c>
    </row>
    <row r="39" spans="2:7" x14ac:dyDescent="0.3">
      <c r="D39">
        <v>3927</v>
      </c>
      <c r="E39" t="s">
        <v>299</v>
      </c>
      <c r="F39" s="7">
        <v>9.9</v>
      </c>
      <c r="G39" s="7">
        <v>9.6999999999999993</v>
      </c>
    </row>
    <row r="40" spans="2:7" x14ac:dyDescent="0.3">
      <c r="D40">
        <v>3928</v>
      </c>
      <c r="E40" t="s">
        <v>300</v>
      </c>
      <c r="F40" s="7">
        <v>6.1</v>
      </c>
      <c r="G40" s="7">
        <v>6</v>
      </c>
    </row>
    <row r="41" spans="2:7" x14ac:dyDescent="0.3">
      <c r="D41">
        <v>3930</v>
      </c>
      <c r="E41" t="s">
        <v>301</v>
      </c>
      <c r="F41" s="7">
        <v>3.1</v>
      </c>
      <c r="G41" s="7">
        <v>3.1</v>
      </c>
    </row>
    <row r="42" spans="2:7" x14ac:dyDescent="0.3">
      <c r="B42">
        <v>294</v>
      </c>
      <c r="C42" t="s">
        <v>302</v>
      </c>
      <c r="D42">
        <v>2436</v>
      </c>
      <c r="E42" t="s">
        <v>303</v>
      </c>
      <c r="F42" s="7">
        <v>58</v>
      </c>
      <c r="G42" s="7">
        <v>58</v>
      </c>
    </row>
    <row r="43" spans="2:7" x14ac:dyDescent="0.3">
      <c r="D43">
        <v>2444</v>
      </c>
      <c r="E43" t="s">
        <v>304</v>
      </c>
      <c r="F43" s="7">
        <v>0</v>
      </c>
      <c r="G43" s="7">
        <v>0</v>
      </c>
    </row>
    <row r="44" spans="2:7" x14ac:dyDescent="0.3">
      <c r="D44">
        <v>2445</v>
      </c>
      <c r="E44" t="s">
        <v>305</v>
      </c>
      <c r="F44" s="7">
        <v>0</v>
      </c>
      <c r="G44" s="7">
        <v>0</v>
      </c>
    </row>
    <row r="45" spans="2:7" x14ac:dyDescent="0.3">
      <c r="D45">
        <v>3605</v>
      </c>
      <c r="E45" t="s">
        <v>205</v>
      </c>
      <c r="F45" s="7">
        <v>25.25</v>
      </c>
      <c r="G45" s="7">
        <v>25.25</v>
      </c>
    </row>
    <row r="46" spans="2:7" x14ac:dyDescent="0.3">
      <c r="D46">
        <v>3915</v>
      </c>
      <c r="E46" t="s">
        <v>306</v>
      </c>
      <c r="F46" s="7">
        <v>200</v>
      </c>
      <c r="G46" s="7">
        <v>200</v>
      </c>
    </row>
    <row r="47" spans="2:7" x14ac:dyDescent="0.3">
      <c r="D47">
        <v>3929</v>
      </c>
      <c r="E47" t="s">
        <v>307</v>
      </c>
      <c r="F47" s="7">
        <v>11.7</v>
      </c>
      <c r="G47" s="7">
        <v>11.7</v>
      </c>
    </row>
    <row r="48" spans="2:7" x14ac:dyDescent="0.3">
      <c r="D48">
        <v>3959</v>
      </c>
      <c r="E48" t="s">
        <v>308</v>
      </c>
      <c r="F48" s="7">
        <v>50</v>
      </c>
      <c r="G48" s="7">
        <v>50</v>
      </c>
    </row>
    <row r="49" spans="1:7" x14ac:dyDescent="0.3">
      <c r="D49">
        <v>4223</v>
      </c>
      <c r="E49" t="s">
        <v>207</v>
      </c>
      <c r="F49" s="7">
        <v>0.24</v>
      </c>
      <c r="G49" s="7">
        <v>0.24</v>
      </c>
    </row>
    <row r="50" spans="1:7" x14ac:dyDescent="0.3">
      <c r="B50">
        <v>301</v>
      </c>
      <c r="C50" t="s">
        <v>309</v>
      </c>
      <c r="D50">
        <v>2466</v>
      </c>
      <c r="E50" t="s">
        <v>211</v>
      </c>
      <c r="F50" s="7">
        <v>30</v>
      </c>
      <c r="G50" s="7">
        <v>30</v>
      </c>
    </row>
    <row r="51" spans="1:7" x14ac:dyDescent="0.3">
      <c r="D51">
        <v>2469</v>
      </c>
      <c r="E51" t="s">
        <v>213</v>
      </c>
      <c r="F51" s="7">
        <v>15</v>
      </c>
      <c r="G51" s="7">
        <v>15</v>
      </c>
    </row>
    <row r="52" spans="1:7" x14ac:dyDescent="0.3">
      <c r="D52">
        <v>2470</v>
      </c>
      <c r="E52" t="s">
        <v>310</v>
      </c>
      <c r="F52" s="7">
        <v>30</v>
      </c>
      <c r="G52" s="7">
        <v>30</v>
      </c>
    </row>
    <row r="53" spans="1:7" x14ac:dyDescent="0.3">
      <c r="A53" t="s">
        <v>311</v>
      </c>
      <c r="B53">
        <v>261</v>
      </c>
      <c r="C53" t="s">
        <v>312</v>
      </c>
      <c r="D53" t="s">
        <v>313</v>
      </c>
      <c r="E53" t="s">
        <v>314</v>
      </c>
      <c r="F53" s="7">
        <v>0</v>
      </c>
      <c r="G53" s="7">
        <v>0</v>
      </c>
    </row>
    <row r="54" spans="1:7" x14ac:dyDescent="0.3">
      <c r="C54" t="s">
        <v>315</v>
      </c>
      <c r="D54">
        <v>2448</v>
      </c>
      <c r="E54" t="s">
        <v>128</v>
      </c>
      <c r="F54" s="7">
        <v>0.25</v>
      </c>
      <c r="G54" s="7">
        <v>0.25</v>
      </c>
    </row>
    <row r="55" spans="1:7" x14ac:dyDescent="0.3">
      <c r="D55">
        <v>2449</v>
      </c>
      <c r="E55" t="s">
        <v>130</v>
      </c>
      <c r="F55" s="7">
        <v>0</v>
      </c>
      <c r="G55" s="7">
        <v>0</v>
      </c>
    </row>
    <row r="56" spans="1:7" x14ac:dyDescent="0.3">
      <c r="D56">
        <v>2461</v>
      </c>
      <c r="E56" t="s">
        <v>316</v>
      </c>
      <c r="F56" s="7"/>
      <c r="G56" s="7">
        <v>0</v>
      </c>
    </row>
    <row r="57" spans="1:7" x14ac:dyDescent="0.3">
      <c r="D57">
        <v>2485</v>
      </c>
      <c r="E57" t="s">
        <v>127</v>
      </c>
      <c r="F57" s="7">
        <v>268</v>
      </c>
      <c r="G57" s="7">
        <v>268</v>
      </c>
    </row>
    <row r="58" spans="1:7" x14ac:dyDescent="0.3">
      <c r="D58">
        <v>2487</v>
      </c>
      <c r="E58" t="s">
        <v>123</v>
      </c>
      <c r="F58" s="7">
        <v>132</v>
      </c>
      <c r="G58" s="7">
        <v>132</v>
      </c>
    </row>
    <row r="59" spans="1:7" x14ac:dyDescent="0.3">
      <c r="D59">
        <v>2488</v>
      </c>
      <c r="E59" t="s">
        <v>125</v>
      </c>
      <c r="F59" s="7">
        <v>19</v>
      </c>
      <c r="G59" s="7">
        <v>19</v>
      </c>
    </row>
    <row r="60" spans="1:7" x14ac:dyDescent="0.3">
      <c r="D60">
        <v>3473</v>
      </c>
      <c r="E60" t="s">
        <v>138</v>
      </c>
      <c r="F60" s="7">
        <v>94</v>
      </c>
      <c r="G60" s="7">
        <v>94</v>
      </c>
    </row>
    <row r="61" spans="1:7" x14ac:dyDescent="0.3">
      <c r="D61">
        <v>3474</v>
      </c>
      <c r="E61" t="s">
        <v>140</v>
      </c>
      <c r="F61" s="7">
        <v>52.5</v>
      </c>
      <c r="G61" s="7">
        <v>52.5</v>
      </c>
    </row>
    <row r="62" spans="1:7" x14ac:dyDescent="0.3">
      <c r="D62">
        <v>3475</v>
      </c>
      <c r="E62" t="s">
        <v>317</v>
      </c>
      <c r="F62" s="7">
        <v>94</v>
      </c>
      <c r="G62" s="7">
        <v>94</v>
      </c>
    </row>
    <row r="63" spans="1:7" x14ac:dyDescent="0.3">
      <c r="D63">
        <v>3477</v>
      </c>
      <c r="E63" t="s">
        <v>318</v>
      </c>
      <c r="F63" s="7">
        <v>94</v>
      </c>
      <c r="G63" s="7">
        <v>94</v>
      </c>
    </row>
    <row r="64" spans="1:7" x14ac:dyDescent="0.3">
      <c r="D64">
        <v>3478</v>
      </c>
      <c r="E64" t="s">
        <v>136</v>
      </c>
      <c r="F64" s="7">
        <v>94</v>
      </c>
      <c r="G64" s="7">
        <v>94</v>
      </c>
    </row>
    <row r="65" spans="2:7" x14ac:dyDescent="0.3">
      <c r="D65">
        <v>3711</v>
      </c>
      <c r="E65" t="s">
        <v>319</v>
      </c>
      <c r="F65" s="7">
        <v>0.65</v>
      </c>
      <c r="G65" s="7">
        <v>0.65</v>
      </c>
    </row>
    <row r="66" spans="2:7" x14ac:dyDescent="0.3">
      <c r="D66">
        <v>3712</v>
      </c>
      <c r="E66" t="s">
        <v>132</v>
      </c>
      <c r="F66" s="7">
        <v>52.5</v>
      </c>
      <c r="G66" s="7">
        <v>52.5</v>
      </c>
    </row>
    <row r="67" spans="2:7" x14ac:dyDescent="0.3">
      <c r="D67">
        <v>3931</v>
      </c>
      <c r="E67" t="s">
        <v>143</v>
      </c>
      <c r="F67" s="7">
        <v>1500</v>
      </c>
      <c r="G67" s="7">
        <v>1500</v>
      </c>
    </row>
    <row r="68" spans="2:7" x14ac:dyDescent="0.3">
      <c r="B68">
        <v>271</v>
      </c>
      <c r="C68" t="s">
        <v>312</v>
      </c>
      <c r="D68">
        <v>2475</v>
      </c>
      <c r="E68" t="s">
        <v>320</v>
      </c>
      <c r="F68" s="7">
        <v>185</v>
      </c>
      <c r="G68" s="7">
        <v>185</v>
      </c>
    </row>
    <row r="69" spans="2:7" x14ac:dyDescent="0.3">
      <c r="D69">
        <v>2479</v>
      </c>
      <c r="E69" t="s">
        <v>170</v>
      </c>
      <c r="F69" s="7">
        <v>21.5</v>
      </c>
      <c r="G69" s="7">
        <v>21.5</v>
      </c>
    </row>
    <row r="70" spans="2:7" x14ac:dyDescent="0.3">
      <c r="D70">
        <v>2484</v>
      </c>
      <c r="E70" t="s">
        <v>149</v>
      </c>
      <c r="F70" s="7">
        <v>52.5</v>
      </c>
      <c r="G70" s="7">
        <v>52.5</v>
      </c>
    </row>
    <row r="71" spans="2:7" x14ac:dyDescent="0.3">
      <c r="D71">
        <v>2486</v>
      </c>
      <c r="E71" t="s">
        <v>147</v>
      </c>
      <c r="F71" s="7">
        <v>155</v>
      </c>
      <c r="G71" s="7">
        <v>155</v>
      </c>
    </row>
    <row r="72" spans="2:7" x14ac:dyDescent="0.3">
      <c r="D72">
        <v>3532</v>
      </c>
      <c r="E72" t="s">
        <v>161</v>
      </c>
      <c r="F72" s="7">
        <v>185</v>
      </c>
      <c r="G72" s="7">
        <v>185</v>
      </c>
    </row>
    <row r="73" spans="2:7" x14ac:dyDescent="0.3">
      <c r="D73">
        <v>3534</v>
      </c>
      <c r="E73" t="s">
        <v>165</v>
      </c>
      <c r="F73" s="7">
        <v>51.5</v>
      </c>
      <c r="G73" s="7">
        <v>51.5</v>
      </c>
    </row>
    <row r="74" spans="2:7" x14ac:dyDescent="0.3">
      <c r="D74">
        <v>3535</v>
      </c>
      <c r="E74" t="s">
        <v>163</v>
      </c>
      <c r="F74" s="7">
        <v>51.5</v>
      </c>
      <c r="G74" s="7">
        <v>51.5</v>
      </c>
    </row>
    <row r="75" spans="2:7" x14ac:dyDescent="0.3">
      <c r="D75">
        <v>3536</v>
      </c>
      <c r="E75" t="s">
        <v>244</v>
      </c>
      <c r="F75" s="7">
        <v>51.5</v>
      </c>
      <c r="G75" s="7">
        <v>51.5</v>
      </c>
    </row>
    <row r="76" spans="2:7" x14ac:dyDescent="0.3">
      <c r="D76">
        <v>3604</v>
      </c>
      <c r="E76" t="s">
        <v>11</v>
      </c>
      <c r="F76" s="7">
        <v>65</v>
      </c>
      <c r="G76" s="7">
        <v>65</v>
      </c>
    </row>
    <row r="77" spans="2:7" x14ac:dyDescent="0.3">
      <c r="D77">
        <v>3671</v>
      </c>
      <c r="E77" t="s">
        <v>321</v>
      </c>
      <c r="F77" s="7">
        <v>51.5</v>
      </c>
      <c r="G77" s="7">
        <v>51.5</v>
      </c>
    </row>
    <row r="78" spans="2:7" x14ac:dyDescent="0.3">
      <c r="D78">
        <v>3733</v>
      </c>
      <c r="E78" t="s">
        <v>157</v>
      </c>
      <c r="F78" s="7">
        <v>54</v>
      </c>
      <c r="G78" s="7">
        <v>54</v>
      </c>
    </row>
    <row r="79" spans="2:7" x14ac:dyDescent="0.3">
      <c r="D79">
        <v>3735</v>
      </c>
      <c r="E79" t="s">
        <v>155</v>
      </c>
      <c r="F79" s="7">
        <v>108</v>
      </c>
      <c r="G79" s="7">
        <v>108</v>
      </c>
    </row>
    <row r="80" spans="2:7" x14ac:dyDescent="0.3">
      <c r="D80">
        <v>3857</v>
      </c>
      <c r="E80" t="s">
        <v>151</v>
      </c>
      <c r="F80" s="7">
        <v>1450</v>
      </c>
      <c r="G80" s="7">
        <v>1450</v>
      </c>
    </row>
    <row r="81" spans="1:7" x14ac:dyDescent="0.3">
      <c r="D81">
        <v>4225</v>
      </c>
      <c r="E81" t="s">
        <v>322</v>
      </c>
      <c r="F81" s="7">
        <v>6500</v>
      </c>
      <c r="G81" s="7">
        <v>6500</v>
      </c>
    </row>
    <row r="82" spans="1:7" x14ac:dyDescent="0.3">
      <c r="B82">
        <v>281</v>
      </c>
      <c r="C82" t="s">
        <v>312</v>
      </c>
      <c r="D82">
        <v>2480</v>
      </c>
      <c r="E82" t="s">
        <v>174</v>
      </c>
      <c r="F82" s="7">
        <v>368</v>
      </c>
      <c r="G82" s="7">
        <v>368</v>
      </c>
    </row>
    <row r="83" spans="1:7" x14ac:dyDescent="0.3">
      <c r="C83" t="s">
        <v>315</v>
      </c>
      <c r="D83">
        <v>2482</v>
      </c>
      <c r="E83" t="s">
        <v>176</v>
      </c>
      <c r="F83" s="7">
        <v>394</v>
      </c>
      <c r="G83" s="7">
        <v>394</v>
      </c>
    </row>
    <row r="84" spans="1:7" x14ac:dyDescent="0.3">
      <c r="A84" t="s">
        <v>323</v>
      </c>
      <c r="B84">
        <v>171</v>
      </c>
      <c r="C84" t="s">
        <v>324</v>
      </c>
      <c r="D84">
        <v>2393</v>
      </c>
      <c r="E84" t="s">
        <v>40</v>
      </c>
      <c r="F84" s="7">
        <v>7.95</v>
      </c>
      <c r="G84" s="7">
        <v>7.95</v>
      </c>
    </row>
    <row r="85" spans="1:7" x14ac:dyDescent="0.3">
      <c r="D85">
        <v>2396</v>
      </c>
      <c r="E85" t="s">
        <v>42</v>
      </c>
      <c r="F85" s="7">
        <v>4.5</v>
      </c>
      <c r="G85" s="7">
        <v>4.5</v>
      </c>
    </row>
    <row r="86" spans="1:7" x14ac:dyDescent="0.3">
      <c r="D86">
        <v>2398</v>
      </c>
      <c r="E86" t="s">
        <v>15</v>
      </c>
      <c r="F86" s="7">
        <v>0.37</v>
      </c>
      <c r="G86" s="7">
        <v>0.37</v>
      </c>
    </row>
    <row r="87" spans="1:7" x14ac:dyDescent="0.3">
      <c r="D87">
        <v>2400</v>
      </c>
      <c r="E87" t="s">
        <v>19</v>
      </c>
      <c r="F87" s="7">
        <v>0.37</v>
      </c>
      <c r="G87" s="7">
        <v>0.37</v>
      </c>
    </row>
    <row r="88" spans="1:7" x14ac:dyDescent="0.3">
      <c r="D88">
        <v>2401</v>
      </c>
      <c r="E88" t="s">
        <v>17</v>
      </c>
      <c r="F88" s="7">
        <v>0.14000000000000001</v>
      </c>
      <c r="G88" s="7">
        <v>0.14000000000000001</v>
      </c>
    </row>
    <row r="89" spans="1:7" x14ac:dyDescent="0.3">
      <c r="D89">
        <v>2402</v>
      </c>
      <c r="E89" t="s">
        <v>21</v>
      </c>
      <c r="F89" s="7">
        <v>9.5</v>
      </c>
      <c r="G89" s="7">
        <v>9.5</v>
      </c>
    </row>
    <row r="90" spans="1:7" x14ac:dyDescent="0.3">
      <c r="D90">
        <v>2415</v>
      </c>
      <c r="E90" t="s">
        <v>325</v>
      </c>
      <c r="F90" s="7">
        <v>0.37</v>
      </c>
      <c r="G90" s="7">
        <v>0.37</v>
      </c>
    </row>
    <row r="91" spans="1:7" x14ac:dyDescent="0.3">
      <c r="D91">
        <v>2417</v>
      </c>
      <c r="E91" t="s">
        <v>44</v>
      </c>
      <c r="F91" s="7">
        <v>90</v>
      </c>
      <c r="G91" s="7">
        <v>90</v>
      </c>
    </row>
    <row r="92" spans="1:7" x14ac:dyDescent="0.3">
      <c r="D92">
        <v>3094</v>
      </c>
      <c r="E92" t="s">
        <v>25</v>
      </c>
      <c r="F92" s="7">
        <v>500</v>
      </c>
      <c r="G92" s="7">
        <v>500</v>
      </c>
    </row>
    <row r="93" spans="1:7" x14ac:dyDescent="0.3">
      <c r="D93">
        <v>3211</v>
      </c>
      <c r="E93" t="s">
        <v>27</v>
      </c>
      <c r="F93" s="7">
        <v>0.06</v>
      </c>
      <c r="G93" s="7">
        <v>0.06</v>
      </c>
    </row>
    <row r="94" spans="1:7" x14ac:dyDescent="0.3">
      <c r="D94">
        <v>3470</v>
      </c>
      <c r="E94" t="s">
        <v>37</v>
      </c>
      <c r="F94" s="7">
        <v>4.9000000000000004</v>
      </c>
      <c r="G94" s="7">
        <v>4.9000000000000004</v>
      </c>
    </row>
    <row r="95" spans="1:7" x14ac:dyDescent="0.3">
      <c r="D95">
        <v>3601</v>
      </c>
      <c r="E95" t="s">
        <v>46</v>
      </c>
      <c r="F95" s="7">
        <v>495</v>
      </c>
      <c r="G95" s="7">
        <v>495</v>
      </c>
    </row>
    <row r="96" spans="1:7" x14ac:dyDescent="0.3">
      <c r="D96">
        <v>3602</v>
      </c>
      <c r="E96" t="s">
        <v>48</v>
      </c>
      <c r="F96" s="7">
        <v>85</v>
      </c>
      <c r="G96" s="7">
        <v>85</v>
      </c>
    </row>
    <row r="97" spans="2:7" x14ac:dyDescent="0.3">
      <c r="D97">
        <v>3603</v>
      </c>
      <c r="E97" t="s">
        <v>50</v>
      </c>
      <c r="F97" s="7">
        <v>0.45</v>
      </c>
      <c r="G97" s="7">
        <v>0.45</v>
      </c>
    </row>
    <row r="98" spans="2:7" x14ac:dyDescent="0.3">
      <c r="D98">
        <v>3732</v>
      </c>
      <c r="E98" t="s">
        <v>187</v>
      </c>
      <c r="F98" s="7">
        <v>0.19</v>
      </c>
      <c r="G98" s="7">
        <v>0.19</v>
      </c>
    </row>
    <row r="99" spans="2:7" x14ac:dyDescent="0.3">
      <c r="D99">
        <v>3741</v>
      </c>
      <c r="E99" t="s">
        <v>31</v>
      </c>
      <c r="F99" s="7">
        <v>0.05</v>
      </c>
      <c r="G99" s="7">
        <v>0.05</v>
      </c>
    </row>
    <row r="100" spans="2:7" x14ac:dyDescent="0.3">
      <c r="D100">
        <v>3783</v>
      </c>
      <c r="E100" t="s">
        <v>29</v>
      </c>
      <c r="F100" s="7">
        <v>0.14000000000000001</v>
      </c>
      <c r="G100" s="7">
        <v>0.14000000000000001</v>
      </c>
    </row>
    <row r="101" spans="2:7" x14ac:dyDescent="0.3">
      <c r="D101">
        <v>3785</v>
      </c>
      <c r="E101" t="s">
        <v>33</v>
      </c>
      <c r="F101" s="7">
        <v>1.79</v>
      </c>
      <c r="G101" s="7">
        <v>1.79</v>
      </c>
    </row>
    <row r="102" spans="2:7" x14ac:dyDescent="0.3">
      <c r="E102" t="s">
        <v>326</v>
      </c>
      <c r="F102" s="7">
        <v>1.79</v>
      </c>
      <c r="G102" s="7">
        <v>1.79</v>
      </c>
    </row>
    <row r="103" spans="2:7" x14ac:dyDescent="0.3">
      <c r="E103" t="s">
        <v>327</v>
      </c>
      <c r="F103" s="7">
        <v>1.79</v>
      </c>
      <c r="G103" s="7">
        <v>1.79</v>
      </c>
    </row>
    <row r="104" spans="2:7" x14ac:dyDescent="0.3">
      <c r="D104">
        <v>3824</v>
      </c>
      <c r="E104" t="s">
        <v>328</v>
      </c>
      <c r="F104" s="7">
        <v>0</v>
      </c>
      <c r="G104" s="7">
        <v>0</v>
      </c>
    </row>
    <row r="105" spans="2:7" x14ac:dyDescent="0.3">
      <c r="D105">
        <v>3832</v>
      </c>
      <c r="E105" t="s">
        <v>59</v>
      </c>
      <c r="F105" s="7">
        <v>90</v>
      </c>
      <c r="G105" s="7">
        <v>90</v>
      </c>
    </row>
    <row r="106" spans="2:7" x14ac:dyDescent="0.3">
      <c r="D106">
        <v>3917</v>
      </c>
      <c r="E106" t="s">
        <v>36</v>
      </c>
      <c r="F106" s="7">
        <v>4.9000000000000004</v>
      </c>
      <c r="G106" s="7">
        <v>4.9000000000000004</v>
      </c>
    </row>
    <row r="107" spans="2:7" x14ac:dyDescent="0.3">
      <c r="D107">
        <v>4222</v>
      </c>
      <c r="E107" t="s">
        <v>329</v>
      </c>
      <c r="F107" s="7">
        <v>1</v>
      </c>
      <c r="G107" s="7">
        <v>1</v>
      </c>
    </row>
    <row r="108" spans="2:7" x14ac:dyDescent="0.3">
      <c r="D108">
        <v>3936</v>
      </c>
      <c r="E108" t="s">
        <v>330</v>
      </c>
      <c r="F108" s="7">
        <v>1.95</v>
      </c>
      <c r="G108" s="7">
        <v>1.95</v>
      </c>
    </row>
    <row r="109" spans="2:7" x14ac:dyDescent="0.3">
      <c r="D109">
        <v>3934</v>
      </c>
      <c r="E109" t="s">
        <v>56</v>
      </c>
      <c r="F109" s="7">
        <v>0</v>
      </c>
      <c r="G109" s="7">
        <v>495</v>
      </c>
    </row>
    <row r="110" spans="2:7" x14ac:dyDescent="0.3">
      <c r="D110">
        <v>3729</v>
      </c>
      <c r="E110" t="s">
        <v>331</v>
      </c>
      <c r="F110" s="7">
        <v>0.05</v>
      </c>
      <c r="G110" s="7">
        <v>0.05</v>
      </c>
    </row>
    <row r="111" spans="2:7" x14ac:dyDescent="0.3">
      <c r="B111">
        <v>191</v>
      </c>
      <c r="C111" t="s">
        <v>324</v>
      </c>
      <c r="D111">
        <v>2418</v>
      </c>
      <c r="E111" t="s">
        <v>68</v>
      </c>
      <c r="F111" s="7">
        <v>4.5999999999999996</v>
      </c>
      <c r="G111" s="7">
        <v>4.5999999999999996</v>
      </c>
    </row>
    <row r="112" spans="2:7" x14ac:dyDescent="0.3">
      <c r="D112">
        <v>2420</v>
      </c>
      <c r="E112" t="s">
        <v>63</v>
      </c>
      <c r="F112" s="7">
        <v>0.37</v>
      </c>
      <c r="G112" s="7">
        <v>0.37</v>
      </c>
    </row>
    <row r="113" spans="1:7" x14ac:dyDescent="0.3">
      <c r="D113">
        <v>2424</v>
      </c>
      <c r="E113" t="s">
        <v>65</v>
      </c>
      <c r="F113" s="7">
        <v>495</v>
      </c>
      <c r="G113" s="7">
        <v>495</v>
      </c>
    </row>
    <row r="114" spans="1:7" x14ac:dyDescent="0.3">
      <c r="D114">
        <v>3771</v>
      </c>
      <c r="E114" t="s">
        <v>332</v>
      </c>
      <c r="F114" s="7">
        <v>500</v>
      </c>
      <c r="G114" s="7">
        <v>500</v>
      </c>
    </row>
    <row r="115" spans="1:7" x14ac:dyDescent="0.3">
      <c r="B115">
        <v>201</v>
      </c>
      <c r="C115" t="s">
        <v>324</v>
      </c>
      <c r="D115">
        <v>2425</v>
      </c>
      <c r="E115" t="s">
        <v>75</v>
      </c>
      <c r="F115" s="7">
        <v>4.5</v>
      </c>
      <c r="G115" s="7">
        <v>4.5</v>
      </c>
    </row>
    <row r="116" spans="1:7" x14ac:dyDescent="0.3">
      <c r="D116">
        <v>2427</v>
      </c>
      <c r="E116" t="s">
        <v>72</v>
      </c>
      <c r="F116" s="7">
        <v>0.14000000000000001</v>
      </c>
      <c r="G116" s="7">
        <v>0.14000000000000001</v>
      </c>
    </row>
    <row r="117" spans="1:7" x14ac:dyDescent="0.3">
      <c r="D117">
        <v>3643</v>
      </c>
      <c r="E117" t="s">
        <v>333</v>
      </c>
      <c r="F117" s="7">
        <v>0.1</v>
      </c>
      <c r="G117" s="7">
        <v>0.1</v>
      </c>
    </row>
    <row r="118" spans="1:7" x14ac:dyDescent="0.3">
      <c r="D118">
        <v>3784</v>
      </c>
      <c r="E118" t="s">
        <v>334</v>
      </c>
      <c r="F118" s="7">
        <v>0.14000000000000001</v>
      </c>
      <c r="G118" s="7">
        <v>0.14000000000000001</v>
      </c>
    </row>
    <row r="119" spans="1:7" x14ac:dyDescent="0.3">
      <c r="D119">
        <v>3958</v>
      </c>
      <c r="E119" t="s">
        <v>335</v>
      </c>
      <c r="F119" s="7">
        <v>4.5</v>
      </c>
      <c r="G119" s="7">
        <v>4.5</v>
      </c>
    </row>
    <row r="120" spans="1:7" x14ac:dyDescent="0.3">
      <c r="A120" t="s">
        <v>336</v>
      </c>
      <c r="B120">
        <v>221</v>
      </c>
      <c r="C120" t="s">
        <v>337</v>
      </c>
      <c r="D120">
        <v>2471</v>
      </c>
      <c r="E120" t="s">
        <v>85</v>
      </c>
      <c r="F120" s="7">
        <v>30</v>
      </c>
      <c r="G120" s="7">
        <v>30</v>
      </c>
    </row>
    <row r="121" spans="1:7" x14ac:dyDescent="0.3">
      <c r="D121">
        <v>3362</v>
      </c>
      <c r="E121" t="s">
        <v>87</v>
      </c>
      <c r="F121" s="7">
        <v>9.6999999999999993</v>
      </c>
      <c r="G121" s="7">
        <v>9.6999999999999993</v>
      </c>
    </row>
    <row r="122" spans="1:7" x14ac:dyDescent="0.3">
      <c r="D122">
        <v>3364</v>
      </c>
      <c r="E122" t="s">
        <v>89</v>
      </c>
      <c r="F122" s="7">
        <v>43.8</v>
      </c>
      <c r="G122" s="7">
        <v>43.8</v>
      </c>
    </row>
    <row r="123" spans="1:7" x14ac:dyDescent="0.3">
      <c r="D123">
        <v>4220</v>
      </c>
      <c r="E123" t="s">
        <v>79</v>
      </c>
      <c r="F123" s="7">
        <v>15.95</v>
      </c>
      <c r="G123" s="7">
        <v>15.95</v>
      </c>
    </row>
    <row r="124" spans="1:7" x14ac:dyDescent="0.3">
      <c r="D124">
        <v>4221</v>
      </c>
      <c r="E124" t="s">
        <v>81</v>
      </c>
      <c r="F124" s="7">
        <v>15.95</v>
      </c>
      <c r="G124" s="7">
        <v>15.95</v>
      </c>
    </row>
    <row r="125" spans="1:7" x14ac:dyDescent="0.3">
      <c r="D125">
        <v>3813</v>
      </c>
      <c r="E125" t="s">
        <v>338</v>
      </c>
      <c r="F125" s="7">
        <v>35</v>
      </c>
      <c r="G125" s="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1:M130"/>
  <sheetViews>
    <sheetView tabSelected="1" workbookViewId="0">
      <selection activeCell="A11" sqref="A11"/>
    </sheetView>
  </sheetViews>
  <sheetFormatPr defaultRowHeight="15" customHeight="1" x14ac:dyDescent="0.3"/>
  <cols>
    <col min="1" max="1" width="10" bestFit="1" customWidth="1"/>
    <col min="3" max="3" width="6" bestFit="1" customWidth="1"/>
    <col min="4" max="4" width="10.33203125" bestFit="1" customWidth="1"/>
    <col min="5" max="5" width="12.88671875" customWidth="1"/>
    <col min="6" max="6" width="12.88671875" hidden="1" customWidth="1"/>
    <col min="7" max="7" width="61.6640625" customWidth="1"/>
    <col min="8" max="8" width="18.6640625" bestFit="1" customWidth="1"/>
    <col min="9" max="9" width="14.109375" style="7" customWidth="1"/>
    <col min="10" max="10" width="13.44140625" customWidth="1"/>
    <col min="11" max="11" width="18.33203125" customWidth="1"/>
    <col min="13" max="13" width="71.44140625" bestFit="1" customWidth="1"/>
  </cols>
  <sheetData>
    <row r="1" spans="1:13" ht="15" customHeight="1" x14ac:dyDescent="0.3">
      <c r="B1" t="s">
        <v>350</v>
      </c>
      <c r="C1" s="1" t="s">
        <v>0</v>
      </c>
      <c r="D1" s="1" t="s">
        <v>2</v>
      </c>
      <c r="E1" s="16" t="s">
        <v>1</v>
      </c>
      <c r="F1" s="16" t="s">
        <v>423</v>
      </c>
      <c r="G1" s="1" t="s">
        <v>354</v>
      </c>
      <c r="H1" s="1" t="s">
        <v>355</v>
      </c>
      <c r="I1" s="15" t="s">
        <v>356</v>
      </c>
      <c r="J1" s="1" t="s">
        <v>388</v>
      </c>
      <c r="K1" s="20" t="s">
        <v>357</v>
      </c>
      <c r="M1" s="24" t="s">
        <v>430</v>
      </c>
    </row>
    <row r="2" spans="1:13" ht="15" customHeight="1" x14ac:dyDescent="0.3">
      <c r="A2" t="s">
        <v>431</v>
      </c>
      <c r="C2" s="26"/>
      <c r="D2" s="26" t="s">
        <v>435</v>
      </c>
      <c r="E2" s="27"/>
      <c r="F2" s="27"/>
      <c r="G2" s="26" t="s">
        <v>434</v>
      </c>
      <c r="H2" s="26"/>
      <c r="I2" s="28"/>
      <c r="J2" s="26"/>
      <c r="K2" s="29"/>
      <c r="M2" s="24"/>
    </row>
    <row r="3" spans="1:13" ht="15" customHeight="1" x14ac:dyDescent="0.3">
      <c r="A3" t="s">
        <v>432</v>
      </c>
      <c r="C3" s="26"/>
      <c r="D3" s="26" t="s">
        <v>436</v>
      </c>
      <c r="E3" s="27"/>
      <c r="F3" s="27"/>
      <c r="G3" s="26" t="s">
        <v>433</v>
      </c>
      <c r="H3" s="26"/>
      <c r="I3" s="28"/>
      <c r="J3" s="26"/>
      <c r="K3" s="29"/>
      <c r="M3" s="24"/>
    </row>
    <row r="4" spans="1:13" ht="15" customHeight="1" x14ac:dyDescent="0.3">
      <c r="A4" t="str">
        <f>TEXT(E4,"0")</f>
        <v>17100010</v>
      </c>
      <c r="B4" s="17" t="s">
        <v>344</v>
      </c>
      <c r="C4" s="18" t="str">
        <f>"WT_"&amp;LEFT(E4,2)</f>
        <v>WT_17</v>
      </c>
      <c r="D4" s="18" t="str">
        <f t="shared" ref="D4:D35" si="0">LEFT(E4,5)</f>
        <v>17100</v>
      </c>
      <c r="E4">
        <v>17100010</v>
      </c>
      <c r="F4">
        <v>17100010</v>
      </c>
      <c r="G4" t="s">
        <v>15</v>
      </c>
      <c r="H4" t="s">
        <v>9</v>
      </c>
      <c r="I4">
        <v>0.37</v>
      </c>
      <c r="J4">
        <v>0.37</v>
      </c>
      <c r="K4" s="21">
        <v>0</v>
      </c>
    </row>
    <row r="5" spans="1:13" ht="15" customHeight="1" x14ac:dyDescent="0.3">
      <c r="A5" t="str">
        <f t="shared" ref="A5:A68" si="1">TEXT(E5,"0")</f>
        <v>17100020</v>
      </c>
      <c r="B5" s="17" t="s">
        <v>344</v>
      </c>
      <c r="C5" s="18" t="str">
        <f t="shared" ref="C5:C68" si="2">"WT_"&amp;LEFT(E5,2)</f>
        <v>WT_17</v>
      </c>
      <c r="D5" s="18" t="str">
        <f t="shared" si="0"/>
        <v>17100</v>
      </c>
      <c r="E5">
        <v>17100020</v>
      </c>
      <c r="F5">
        <v>17100020</v>
      </c>
      <c r="G5" t="s">
        <v>17</v>
      </c>
      <c r="H5" t="s">
        <v>9</v>
      </c>
      <c r="I5">
        <v>0.14000000000000001</v>
      </c>
      <c r="J5">
        <v>0.14000000000000001</v>
      </c>
      <c r="K5" s="21">
        <v>0</v>
      </c>
      <c r="M5" s="24" t="s">
        <v>428</v>
      </c>
    </row>
    <row r="6" spans="1:13" ht="15" customHeight="1" x14ac:dyDescent="0.3">
      <c r="A6" t="str">
        <f t="shared" si="1"/>
        <v>17100030</v>
      </c>
      <c r="B6" s="17" t="s">
        <v>344</v>
      </c>
      <c r="C6" s="18" t="str">
        <f t="shared" si="2"/>
        <v>WT_17</v>
      </c>
      <c r="D6" s="18" t="str">
        <f t="shared" si="0"/>
        <v>17100</v>
      </c>
      <c r="E6">
        <v>17100030</v>
      </c>
      <c r="F6">
        <v>17100030</v>
      </c>
      <c r="G6" t="s">
        <v>19</v>
      </c>
      <c r="H6" t="s">
        <v>9</v>
      </c>
      <c r="I6">
        <v>0.37</v>
      </c>
      <c r="J6">
        <v>0.37</v>
      </c>
      <c r="K6" s="21">
        <v>0</v>
      </c>
    </row>
    <row r="7" spans="1:13" ht="15" customHeight="1" x14ac:dyDescent="0.3">
      <c r="A7" t="str">
        <f t="shared" si="1"/>
        <v>17100050</v>
      </c>
      <c r="B7" s="17" t="s">
        <v>344</v>
      </c>
      <c r="C7" s="18" t="str">
        <f t="shared" si="2"/>
        <v>WT_17</v>
      </c>
      <c r="D7" s="18" t="str">
        <f t="shared" si="0"/>
        <v>17100</v>
      </c>
      <c r="E7">
        <v>17100050</v>
      </c>
      <c r="F7">
        <v>17100050</v>
      </c>
      <c r="G7" t="s">
        <v>21</v>
      </c>
      <c r="H7" t="s">
        <v>22</v>
      </c>
      <c r="I7">
        <v>9.5</v>
      </c>
      <c r="J7">
        <v>9.5</v>
      </c>
      <c r="K7" s="21">
        <v>0</v>
      </c>
    </row>
    <row r="8" spans="1:13" ht="15" customHeight="1" x14ac:dyDescent="0.3">
      <c r="A8" t="str">
        <f t="shared" si="1"/>
        <v>17100070</v>
      </c>
      <c r="B8" s="17" t="s">
        <v>344</v>
      </c>
      <c r="C8" s="18" t="str">
        <f t="shared" si="2"/>
        <v>WT_17</v>
      </c>
      <c r="D8" s="18" t="str">
        <f t="shared" si="0"/>
        <v>17100</v>
      </c>
      <c r="E8">
        <v>17100070</v>
      </c>
      <c r="F8">
        <v>17100070</v>
      </c>
      <c r="G8" t="s">
        <v>25</v>
      </c>
      <c r="H8" t="s">
        <v>9</v>
      </c>
      <c r="I8">
        <v>500</v>
      </c>
      <c r="J8">
        <v>500</v>
      </c>
      <c r="K8" s="21">
        <v>0</v>
      </c>
    </row>
    <row r="9" spans="1:13" ht="15" customHeight="1" x14ac:dyDescent="0.3">
      <c r="A9" t="str">
        <f t="shared" si="1"/>
        <v>17100085</v>
      </c>
      <c r="B9" s="17" t="s">
        <v>344</v>
      </c>
      <c r="C9" s="18" t="str">
        <f t="shared" si="2"/>
        <v>WT_17</v>
      </c>
      <c r="D9" s="18" t="str">
        <f t="shared" si="0"/>
        <v>17100</v>
      </c>
      <c r="E9">
        <v>17100085</v>
      </c>
      <c r="F9">
        <v>17100085</v>
      </c>
      <c r="G9" t="s">
        <v>27</v>
      </c>
      <c r="H9" t="s">
        <v>9</v>
      </c>
      <c r="I9">
        <v>0.06</v>
      </c>
      <c r="J9">
        <v>0.06</v>
      </c>
      <c r="K9" s="21">
        <v>0</v>
      </c>
    </row>
    <row r="10" spans="1:13" ht="15" customHeight="1" x14ac:dyDescent="0.3">
      <c r="B10" s="17" t="s">
        <v>344</v>
      </c>
      <c r="C10" s="18" t="str">
        <f t="shared" si="2"/>
        <v>WT_17</v>
      </c>
      <c r="D10" s="18" t="str">
        <f t="shared" si="0"/>
        <v>17100</v>
      </c>
      <c r="E10">
        <v>17100101</v>
      </c>
      <c r="F10">
        <v>17100101</v>
      </c>
      <c r="G10" t="s">
        <v>331</v>
      </c>
      <c r="H10" t="s">
        <v>9</v>
      </c>
      <c r="I10">
        <v>0.05</v>
      </c>
      <c r="J10">
        <v>0.05</v>
      </c>
      <c r="K10" s="21">
        <v>0</v>
      </c>
    </row>
    <row r="11" spans="1:13" ht="15" customHeight="1" x14ac:dyDescent="0.3">
      <c r="A11" t="str">
        <f t="shared" si="1"/>
        <v>17100101</v>
      </c>
      <c r="B11" s="17" t="s">
        <v>344</v>
      </c>
      <c r="C11" s="18" t="str">
        <f t="shared" si="2"/>
        <v>WT_17</v>
      </c>
      <c r="D11" s="18" t="str">
        <f t="shared" si="0"/>
        <v>17100</v>
      </c>
      <c r="E11">
        <v>17100101</v>
      </c>
      <c r="F11">
        <v>17100101</v>
      </c>
      <c r="G11" t="s">
        <v>31</v>
      </c>
      <c r="H11" t="s">
        <v>9</v>
      </c>
      <c r="I11">
        <v>0.05</v>
      </c>
      <c r="J11">
        <v>0.05</v>
      </c>
      <c r="K11" s="21">
        <v>0</v>
      </c>
    </row>
    <row r="12" spans="1:13" ht="15" customHeight="1" x14ac:dyDescent="0.3">
      <c r="A12" t="str">
        <f t="shared" si="1"/>
        <v>17100102</v>
      </c>
      <c r="B12" s="17" t="s">
        <v>344</v>
      </c>
      <c r="C12" s="18" t="str">
        <f t="shared" si="2"/>
        <v>WT_17</v>
      </c>
      <c r="D12" s="18" t="str">
        <f t="shared" si="0"/>
        <v>17100</v>
      </c>
      <c r="E12">
        <v>17100102</v>
      </c>
      <c r="F12">
        <v>17100021</v>
      </c>
      <c r="G12" t="s">
        <v>29</v>
      </c>
      <c r="H12" t="s">
        <v>9</v>
      </c>
      <c r="I12">
        <v>0.14000000000000001</v>
      </c>
      <c r="J12">
        <v>0.14000000000000001</v>
      </c>
      <c r="K12" s="21">
        <v>0</v>
      </c>
    </row>
    <row r="13" spans="1:13" ht="15" customHeight="1" x14ac:dyDescent="0.3">
      <c r="A13" t="str">
        <f t="shared" si="1"/>
        <v>17100103</v>
      </c>
      <c r="B13" s="17" t="s">
        <v>344</v>
      </c>
      <c r="C13" s="18" t="str">
        <f t="shared" si="2"/>
        <v>WT_17</v>
      </c>
      <c r="D13" s="18" t="str">
        <f t="shared" si="0"/>
        <v>17100</v>
      </c>
      <c r="E13">
        <v>17100103</v>
      </c>
      <c r="F13">
        <v>17100103</v>
      </c>
      <c r="G13" t="s">
        <v>376</v>
      </c>
      <c r="H13" t="s">
        <v>9</v>
      </c>
      <c r="I13">
        <v>0</v>
      </c>
      <c r="J13">
        <v>0</v>
      </c>
      <c r="K13" s="21">
        <v>0</v>
      </c>
    </row>
    <row r="14" spans="1:13" ht="15" customHeight="1" x14ac:dyDescent="0.3">
      <c r="A14" t="str">
        <f t="shared" si="1"/>
        <v>17100107</v>
      </c>
      <c r="B14" s="17" t="s">
        <v>344</v>
      </c>
      <c r="C14" s="18" t="str">
        <f t="shared" si="2"/>
        <v>WT_17</v>
      </c>
      <c r="D14" s="18" t="str">
        <f t="shared" si="0"/>
        <v>17100</v>
      </c>
      <c r="E14">
        <v>17100107</v>
      </c>
      <c r="F14">
        <v>17100107</v>
      </c>
      <c r="G14" t="s">
        <v>187</v>
      </c>
      <c r="H14" t="s">
        <v>9</v>
      </c>
      <c r="I14">
        <v>0.19</v>
      </c>
      <c r="J14">
        <v>0.19</v>
      </c>
      <c r="K14" s="21">
        <v>0</v>
      </c>
    </row>
    <row r="15" spans="1:13" ht="15" customHeight="1" x14ac:dyDescent="0.3">
      <c r="A15" t="str">
        <f t="shared" si="1"/>
        <v>17100190</v>
      </c>
      <c r="B15" s="17" t="s">
        <v>344</v>
      </c>
      <c r="C15" s="18" t="str">
        <f t="shared" si="2"/>
        <v>WT_17</v>
      </c>
      <c r="D15" s="18" t="str">
        <f t="shared" si="0"/>
        <v>17100</v>
      </c>
      <c r="E15">
        <v>17100190</v>
      </c>
      <c r="F15">
        <v>17200011</v>
      </c>
      <c r="G15" t="s">
        <v>37</v>
      </c>
      <c r="H15" t="s">
        <v>9</v>
      </c>
      <c r="I15">
        <v>4.9000000000000004</v>
      </c>
      <c r="J15">
        <v>4.9000000000000004</v>
      </c>
      <c r="K15" s="21">
        <v>0</v>
      </c>
    </row>
    <row r="16" spans="1:13" ht="15" customHeight="1" x14ac:dyDescent="0.3">
      <c r="A16" t="str">
        <f t="shared" si="1"/>
        <v>17100191</v>
      </c>
      <c r="B16" s="17" t="s">
        <v>344</v>
      </c>
      <c r="C16" s="18" t="str">
        <f t="shared" si="2"/>
        <v>WT_17</v>
      </c>
      <c r="D16" s="18" t="str">
        <f t="shared" si="0"/>
        <v>17100</v>
      </c>
      <c r="E16">
        <v>17100191</v>
      </c>
      <c r="F16">
        <v>17100190</v>
      </c>
      <c r="G16" t="s">
        <v>36</v>
      </c>
      <c r="H16" t="s">
        <v>9</v>
      </c>
      <c r="I16">
        <v>4.9000000000000004</v>
      </c>
      <c r="J16">
        <v>4.9000000000000004</v>
      </c>
      <c r="K16" s="21">
        <v>0</v>
      </c>
    </row>
    <row r="17" spans="1:13" ht="15" customHeight="1" x14ac:dyDescent="0.3">
      <c r="A17" t="str">
        <f t="shared" si="1"/>
        <v>17200020</v>
      </c>
      <c r="B17" s="17" t="s">
        <v>344</v>
      </c>
      <c r="C17" s="18" t="str">
        <f t="shared" si="2"/>
        <v>WT_17</v>
      </c>
      <c r="D17" s="18" t="str">
        <f t="shared" si="0"/>
        <v>17200</v>
      </c>
      <c r="E17">
        <v>17200020</v>
      </c>
      <c r="F17">
        <v>17200020</v>
      </c>
      <c r="G17" t="s">
        <v>42</v>
      </c>
      <c r="H17" t="s">
        <v>9</v>
      </c>
      <c r="I17">
        <v>4.5</v>
      </c>
      <c r="J17">
        <v>4.5</v>
      </c>
      <c r="K17" s="21">
        <v>0</v>
      </c>
    </row>
    <row r="18" spans="1:13" ht="15" customHeight="1" x14ac:dyDescent="0.3">
      <c r="A18" t="str">
        <f t="shared" si="1"/>
        <v>17200030</v>
      </c>
      <c r="B18" s="17" t="s">
        <v>344</v>
      </c>
      <c r="C18" s="18" t="str">
        <f t="shared" si="2"/>
        <v>WT_17</v>
      </c>
      <c r="D18" s="18" t="str">
        <f t="shared" si="0"/>
        <v>17200</v>
      </c>
      <c r="E18">
        <v>17200030</v>
      </c>
      <c r="F18">
        <v>17200030</v>
      </c>
      <c r="G18" t="s">
        <v>44</v>
      </c>
      <c r="H18" t="s">
        <v>9</v>
      </c>
      <c r="I18">
        <v>90</v>
      </c>
      <c r="J18">
        <v>90</v>
      </c>
      <c r="K18" s="21">
        <v>0</v>
      </c>
    </row>
    <row r="19" spans="1:13" ht="15" customHeight="1" x14ac:dyDescent="0.3">
      <c r="A19" t="str">
        <f t="shared" si="1"/>
        <v>17200040</v>
      </c>
      <c r="B19" s="17" t="s">
        <v>344</v>
      </c>
      <c r="C19" s="18" t="str">
        <f t="shared" si="2"/>
        <v>WT_17</v>
      </c>
      <c r="D19" s="18" t="str">
        <f t="shared" si="0"/>
        <v>17200</v>
      </c>
      <c r="E19">
        <v>17200040</v>
      </c>
      <c r="F19">
        <v>17200040</v>
      </c>
      <c r="G19" t="s">
        <v>46</v>
      </c>
      <c r="H19" t="s">
        <v>9</v>
      </c>
      <c r="I19">
        <v>495</v>
      </c>
      <c r="J19">
        <v>495</v>
      </c>
      <c r="K19" s="21">
        <v>0</v>
      </c>
    </row>
    <row r="20" spans="1:13" ht="15" customHeight="1" x14ac:dyDescent="0.3">
      <c r="A20" t="str">
        <f t="shared" si="1"/>
        <v>17200050</v>
      </c>
      <c r="B20" s="17" t="s">
        <v>344</v>
      </c>
      <c r="C20" s="18" t="str">
        <f t="shared" si="2"/>
        <v>WT_17</v>
      </c>
      <c r="D20" s="18" t="str">
        <f t="shared" si="0"/>
        <v>17200</v>
      </c>
      <c r="E20">
        <v>17200050</v>
      </c>
      <c r="F20">
        <v>17200050</v>
      </c>
      <c r="G20" t="s">
        <v>48</v>
      </c>
      <c r="H20" t="s">
        <v>9</v>
      </c>
      <c r="I20">
        <v>85</v>
      </c>
      <c r="J20">
        <v>85</v>
      </c>
      <c r="K20" s="21">
        <v>0</v>
      </c>
    </row>
    <row r="21" spans="1:13" ht="15" customHeight="1" x14ac:dyDescent="0.3">
      <c r="A21" t="str">
        <f t="shared" si="1"/>
        <v>17200060</v>
      </c>
      <c r="B21" s="17" t="s">
        <v>344</v>
      </c>
      <c r="C21" s="18" t="str">
        <f t="shared" si="2"/>
        <v>WT_17</v>
      </c>
      <c r="D21" s="18" t="str">
        <f t="shared" si="0"/>
        <v>17200</v>
      </c>
      <c r="E21">
        <v>17200060</v>
      </c>
      <c r="F21">
        <v>17200060</v>
      </c>
      <c r="G21" t="s">
        <v>50</v>
      </c>
      <c r="H21" t="s">
        <v>9</v>
      </c>
      <c r="I21">
        <v>0.45</v>
      </c>
      <c r="J21">
        <v>0.45</v>
      </c>
      <c r="K21" s="21">
        <v>0</v>
      </c>
    </row>
    <row r="22" spans="1:13" ht="15" customHeight="1" x14ac:dyDescent="0.3">
      <c r="A22" t="str">
        <f t="shared" si="1"/>
        <v>17200065</v>
      </c>
      <c r="B22" s="17" t="s">
        <v>344</v>
      </c>
      <c r="C22" s="18" t="str">
        <f t="shared" si="2"/>
        <v>WT_17</v>
      </c>
      <c r="D22" s="18" t="str">
        <f t="shared" si="0"/>
        <v>17200</v>
      </c>
      <c r="E22">
        <v>17200065</v>
      </c>
      <c r="F22">
        <v>17200065</v>
      </c>
      <c r="G22" t="s">
        <v>329</v>
      </c>
      <c r="H22" t="s">
        <v>9</v>
      </c>
      <c r="I22">
        <v>1</v>
      </c>
      <c r="J22">
        <v>0</v>
      </c>
      <c r="K22" s="21">
        <v>-1</v>
      </c>
    </row>
    <row r="23" spans="1:13" ht="15" customHeight="1" x14ac:dyDescent="0.3">
      <c r="A23" t="str">
        <f t="shared" si="1"/>
        <v>17200066</v>
      </c>
      <c r="B23" s="17" t="s">
        <v>344</v>
      </c>
      <c r="C23" s="18" t="str">
        <f t="shared" si="2"/>
        <v>WT_17</v>
      </c>
      <c r="D23" s="18" t="str">
        <f t="shared" si="0"/>
        <v>17200</v>
      </c>
      <c r="E23">
        <v>17200066</v>
      </c>
      <c r="F23">
        <v>17200066</v>
      </c>
      <c r="G23" t="s">
        <v>330</v>
      </c>
      <c r="H23" t="s">
        <v>9</v>
      </c>
      <c r="I23">
        <v>1.95</v>
      </c>
      <c r="J23">
        <v>0</v>
      </c>
      <c r="K23" s="21">
        <v>-1</v>
      </c>
    </row>
    <row r="24" spans="1:13" ht="15" customHeight="1" x14ac:dyDescent="0.3">
      <c r="A24" t="str">
        <f t="shared" si="1"/>
        <v>17200067</v>
      </c>
      <c r="B24" s="17" t="s">
        <v>344</v>
      </c>
      <c r="C24" s="18" t="str">
        <f t="shared" si="2"/>
        <v>WT_17</v>
      </c>
      <c r="D24" s="18" t="str">
        <f t="shared" si="0"/>
        <v>17200</v>
      </c>
      <c r="E24">
        <v>17200067</v>
      </c>
      <c r="F24">
        <v>17200067</v>
      </c>
      <c r="G24" t="s">
        <v>56</v>
      </c>
      <c r="H24" t="s">
        <v>9</v>
      </c>
      <c r="I24">
        <v>0</v>
      </c>
      <c r="J24">
        <v>0</v>
      </c>
      <c r="K24" s="21">
        <v>0</v>
      </c>
    </row>
    <row r="25" spans="1:13" ht="15" customHeight="1" x14ac:dyDescent="0.3">
      <c r="A25" t="str">
        <f t="shared" si="1"/>
        <v>17200080</v>
      </c>
      <c r="B25" s="17" t="s">
        <v>344</v>
      </c>
      <c r="C25" s="18" t="str">
        <f t="shared" si="2"/>
        <v>WT_17</v>
      </c>
      <c r="D25" s="18" t="str">
        <f t="shared" si="0"/>
        <v>17200</v>
      </c>
      <c r="E25">
        <v>17200080</v>
      </c>
      <c r="F25">
        <v>17100011</v>
      </c>
      <c r="G25" s="24" t="s">
        <v>426</v>
      </c>
      <c r="H25" t="s">
        <v>9</v>
      </c>
      <c r="I25">
        <v>0.37</v>
      </c>
      <c r="J25">
        <v>0.37</v>
      </c>
      <c r="K25" s="21">
        <v>0</v>
      </c>
    </row>
    <row r="26" spans="1:13" ht="15" customHeight="1" x14ac:dyDescent="0.3">
      <c r="A26" t="str">
        <f t="shared" si="1"/>
        <v>17200081</v>
      </c>
      <c r="B26" s="17" t="s">
        <v>344</v>
      </c>
      <c r="C26" s="18" t="str">
        <f t="shared" si="2"/>
        <v>WT_17</v>
      </c>
      <c r="D26" s="18" t="str">
        <f t="shared" si="0"/>
        <v>17200</v>
      </c>
      <c r="E26">
        <v>17200081</v>
      </c>
      <c r="F26">
        <v>17200010</v>
      </c>
      <c r="G26" t="s">
        <v>40</v>
      </c>
      <c r="H26" t="s">
        <v>9</v>
      </c>
      <c r="I26">
        <v>7.95</v>
      </c>
      <c r="J26">
        <v>7.95</v>
      </c>
      <c r="K26" s="21">
        <v>0</v>
      </c>
    </row>
    <row r="27" spans="1:13" ht="15" customHeight="1" x14ac:dyDescent="0.3">
      <c r="A27" t="str">
        <f t="shared" si="1"/>
        <v>17300020</v>
      </c>
      <c r="B27" s="17" t="s">
        <v>344</v>
      </c>
      <c r="C27" s="18" t="str">
        <f t="shared" si="2"/>
        <v>WT_17</v>
      </c>
      <c r="D27" s="18" t="str">
        <f t="shared" si="0"/>
        <v>17300</v>
      </c>
      <c r="E27">
        <v>17300020</v>
      </c>
      <c r="F27">
        <v>17300020</v>
      </c>
      <c r="G27" t="s">
        <v>59</v>
      </c>
      <c r="H27" t="s">
        <v>9</v>
      </c>
      <c r="I27">
        <v>90</v>
      </c>
      <c r="J27">
        <v>90</v>
      </c>
      <c r="K27" s="21">
        <v>0</v>
      </c>
    </row>
    <row r="28" spans="1:13" ht="15" customHeight="1" x14ac:dyDescent="0.3">
      <c r="A28" t="str">
        <f t="shared" si="1"/>
        <v>17300040</v>
      </c>
      <c r="B28" s="17" t="s">
        <v>344</v>
      </c>
      <c r="C28" s="18" t="str">
        <f t="shared" si="2"/>
        <v>WT_17</v>
      </c>
      <c r="D28" s="18" t="str">
        <f t="shared" si="0"/>
        <v>17300</v>
      </c>
      <c r="E28">
        <v>17300040</v>
      </c>
      <c r="F28">
        <v>17300040</v>
      </c>
      <c r="G28" t="s">
        <v>425</v>
      </c>
      <c r="H28" t="s">
        <v>9</v>
      </c>
      <c r="I28">
        <v>0</v>
      </c>
      <c r="J28">
        <v>0</v>
      </c>
      <c r="K28" s="21" t="s">
        <v>8</v>
      </c>
    </row>
    <row r="29" spans="1:13" ht="15" customHeight="1" x14ac:dyDescent="0.3">
      <c r="A29" t="str">
        <f t="shared" si="1"/>
        <v>17300110</v>
      </c>
      <c r="B29" s="17" t="s">
        <v>344</v>
      </c>
      <c r="C29" s="18" t="str">
        <f t="shared" si="2"/>
        <v>WT_17</v>
      </c>
      <c r="D29" s="18" t="str">
        <f t="shared" si="0"/>
        <v>17300</v>
      </c>
      <c r="E29">
        <v>17300110</v>
      </c>
      <c r="F29">
        <v>17200068</v>
      </c>
      <c r="G29" t="s">
        <v>380</v>
      </c>
      <c r="H29" t="s">
        <v>9</v>
      </c>
      <c r="I29">
        <v>2.99</v>
      </c>
      <c r="J29">
        <v>2.99</v>
      </c>
      <c r="K29" s="21">
        <v>0</v>
      </c>
    </row>
    <row r="30" spans="1:13" ht="15" customHeight="1" x14ac:dyDescent="0.3">
      <c r="A30" t="str">
        <f t="shared" si="1"/>
        <v>17300111</v>
      </c>
      <c r="B30" s="17" t="s">
        <v>344</v>
      </c>
      <c r="C30" s="18" t="str">
        <f t="shared" si="2"/>
        <v>WT_17</v>
      </c>
      <c r="D30" s="18" t="str">
        <f t="shared" si="0"/>
        <v>17300</v>
      </c>
      <c r="E30">
        <v>17300111</v>
      </c>
      <c r="F30">
        <v>17200069</v>
      </c>
      <c r="G30" t="s">
        <v>378</v>
      </c>
      <c r="H30" t="s">
        <v>9</v>
      </c>
      <c r="I30">
        <v>0</v>
      </c>
      <c r="J30">
        <v>0.1</v>
      </c>
      <c r="K30" s="21" t="s">
        <v>8</v>
      </c>
    </row>
    <row r="31" spans="1:13" ht="15" customHeight="1" x14ac:dyDescent="0.3">
      <c r="A31" t="str">
        <f t="shared" si="1"/>
        <v>17300120</v>
      </c>
      <c r="B31" s="17" t="s">
        <v>344</v>
      </c>
      <c r="C31" s="18" t="str">
        <f t="shared" si="2"/>
        <v>WT_17</v>
      </c>
      <c r="D31" s="18" t="str">
        <f t="shared" si="0"/>
        <v>17300</v>
      </c>
      <c r="E31">
        <v>17300120</v>
      </c>
      <c r="F31">
        <v>17200070</v>
      </c>
      <c r="G31" t="s">
        <v>377</v>
      </c>
      <c r="H31" t="s">
        <v>9</v>
      </c>
      <c r="I31">
        <v>0</v>
      </c>
      <c r="J31">
        <v>0</v>
      </c>
      <c r="K31" s="21">
        <v>0</v>
      </c>
    </row>
    <row r="32" spans="1:13" ht="15" customHeight="1" x14ac:dyDescent="0.3">
      <c r="A32" t="str">
        <f t="shared" si="1"/>
        <v>17300140</v>
      </c>
      <c r="B32" s="17" t="s">
        <v>344</v>
      </c>
      <c r="C32" s="18" t="str">
        <f t="shared" si="2"/>
        <v>WT_17</v>
      </c>
      <c r="D32" s="18" t="str">
        <f t="shared" si="0"/>
        <v>17300</v>
      </c>
      <c r="E32">
        <v>17300140</v>
      </c>
      <c r="F32">
        <v>17200071</v>
      </c>
      <c r="G32" t="s">
        <v>379</v>
      </c>
      <c r="H32" t="s">
        <v>9</v>
      </c>
      <c r="I32">
        <v>0</v>
      </c>
      <c r="J32">
        <v>0</v>
      </c>
      <c r="K32" s="21">
        <v>0</v>
      </c>
      <c r="M32" s="24" t="s">
        <v>429</v>
      </c>
    </row>
    <row r="33" spans="1:13" ht="15" customHeight="1" x14ac:dyDescent="0.3">
      <c r="A33" t="str">
        <f t="shared" si="1"/>
        <v>17300150</v>
      </c>
      <c r="B33" s="17" t="s">
        <v>344</v>
      </c>
      <c r="C33" s="18" t="str">
        <f t="shared" si="2"/>
        <v>WT_17</v>
      </c>
      <c r="D33" s="18" t="str">
        <f t="shared" si="0"/>
        <v>17300</v>
      </c>
      <c r="E33">
        <v>17300150</v>
      </c>
      <c r="F33">
        <v>17300150</v>
      </c>
      <c r="G33" t="s">
        <v>381</v>
      </c>
      <c r="H33" t="s">
        <v>9</v>
      </c>
      <c r="I33">
        <v>0.05</v>
      </c>
      <c r="J33">
        <v>0.05</v>
      </c>
      <c r="K33" s="21">
        <v>0</v>
      </c>
    </row>
    <row r="34" spans="1:13" ht="15" customHeight="1" x14ac:dyDescent="0.3">
      <c r="A34" t="str">
        <f t="shared" si="1"/>
        <v>19100010</v>
      </c>
      <c r="B34" s="17" t="s">
        <v>344</v>
      </c>
      <c r="C34" s="18" t="str">
        <f t="shared" si="2"/>
        <v>WT_19</v>
      </c>
      <c r="D34" s="18" t="str">
        <f t="shared" si="0"/>
        <v>19100</v>
      </c>
      <c r="E34">
        <v>19100010</v>
      </c>
      <c r="F34">
        <v>19100010</v>
      </c>
      <c r="G34" t="s">
        <v>63</v>
      </c>
      <c r="H34" t="s">
        <v>9</v>
      </c>
      <c r="I34">
        <v>0.37</v>
      </c>
      <c r="J34">
        <v>0.37</v>
      </c>
      <c r="K34" s="21">
        <v>0</v>
      </c>
    </row>
    <row r="35" spans="1:13" ht="15" customHeight="1" x14ac:dyDescent="0.3">
      <c r="A35" t="str">
        <f t="shared" si="1"/>
        <v>19100030</v>
      </c>
      <c r="B35" s="17" t="s">
        <v>344</v>
      </c>
      <c r="C35" s="18" t="str">
        <f t="shared" si="2"/>
        <v>WT_19</v>
      </c>
      <c r="D35" s="18" t="str">
        <f t="shared" si="0"/>
        <v>19100</v>
      </c>
      <c r="E35">
        <v>19100030</v>
      </c>
      <c r="F35">
        <v>19100030</v>
      </c>
      <c r="G35" t="s">
        <v>65</v>
      </c>
      <c r="H35" t="s">
        <v>9</v>
      </c>
      <c r="I35">
        <v>495</v>
      </c>
      <c r="J35">
        <v>495</v>
      </c>
      <c r="K35" s="21">
        <v>0</v>
      </c>
    </row>
    <row r="36" spans="1:13" ht="15" customHeight="1" x14ac:dyDescent="0.3">
      <c r="A36" t="str">
        <f t="shared" si="1"/>
        <v>19100050</v>
      </c>
      <c r="B36" s="17" t="s">
        <v>344</v>
      </c>
      <c r="C36" s="18" t="str">
        <f t="shared" si="2"/>
        <v>WT_19</v>
      </c>
      <c r="D36" s="18" t="str">
        <f t="shared" ref="D36:D67" si="3">LEFT(E36,5)</f>
        <v>19100</v>
      </c>
      <c r="E36">
        <v>19100050</v>
      </c>
      <c r="F36">
        <v>19100040</v>
      </c>
      <c r="G36" t="s">
        <v>332</v>
      </c>
      <c r="H36" t="s">
        <v>9</v>
      </c>
      <c r="I36">
        <v>500</v>
      </c>
      <c r="J36">
        <v>500</v>
      </c>
      <c r="K36" s="21">
        <v>0</v>
      </c>
    </row>
    <row r="37" spans="1:13" ht="15" customHeight="1" x14ac:dyDescent="0.3">
      <c r="A37" t="str">
        <f t="shared" si="1"/>
        <v>19200010</v>
      </c>
      <c r="B37" s="17" t="s">
        <v>344</v>
      </c>
      <c r="C37" s="18" t="str">
        <f t="shared" si="2"/>
        <v>WT_19</v>
      </c>
      <c r="D37" s="18" t="str">
        <f t="shared" si="3"/>
        <v>19200</v>
      </c>
      <c r="E37">
        <v>19200010</v>
      </c>
      <c r="F37">
        <v>19200010</v>
      </c>
      <c r="G37" t="s">
        <v>68</v>
      </c>
      <c r="H37" t="s">
        <v>9</v>
      </c>
      <c r="I37">
        <v>4.5999999999999996</v>
      </c>
      <c r="J37">
        <v>4.5999999999999996</v>
      </c>
      <c r="K37" s="21">
        <v>0</v>
      </c>
    </row>
    <row r="38" spans="1:13" ht="15" customHeight="1" x14ac:dyDescent="0.3">
      <c r="A38" t="str">
        <f t="shared" si="1"/>
        <v>20100010</v>
      </c>
      <c r="B38" s="17" t="s">
        <v>344</v>
      </c>
      <c r="C38" s="18" t="str">
        <f t="shared" si="2"/>
        <v>WT_20</v>
      </c>
      <c r="D38" s="18" t="str">
        <f t="shared" si="3"/>
        <v>20100</v>
      </c>
      <c r="E38">
        <v>20100010</v>
      </c>
      <c r="F38">
        <v>20100011</v>
      </c>
      <c r="G38" t="s">
        <v>72</v>
      </c>
      <c r="H38" t="s">
        <v>9</v>
      </c>
      <c r="I38">
        <v>0.14000000000000001</v>
      </c>
      <c r="J38">
        <v>0.14000000000000001</v>
      </c>
      <c r="K38" s="21">
        <v>0</v>
      </c>
      <c r="M38" s="24" t="s">
        <v>427</v>
      </c>
    </row>
    <row r="39" spans="1:13" ht="15" customHeight="1" x14ac:dyDescent="0.3">
      <c r="A39" t="str">
        <f t="shared" si="1"/>
        <v>20100021</v>
      </c>
      <c r="B39" s="17" t="s">
        <v>344</v>
      </c>
      <c r="C39" s="18" t="str">
        <f t="shared" si="2"/>
        <v>WT_20</v>
      </c>
      <c r="D39" s="18" t="str">
        <f t="shared" si="3"/>
        <v>20100</v>
      </c>
      <c r="E39">
        <v>20100021</v>
      </c>
      <c r="F39">
        <v>20100010</v>
      </c>
      <c r="G39" s="24" t="s">
        <v>334</v>
      </c>
      <c r="H39" t="s">
        <v>9</v>
      </c>
      <c r="I39">
        <v>0.14000000000000001</v>
      </c>
      <c r="J39" s="24">
        <v>0.2</v>
      </c>
      <c r="K39" s="21">
        <f>SUM(I39-J39)/J39</f>
        <v>-0.3</v>
      </c>
    </row>
    <row r="40" spans="1:13" ht="15" customHeight="1" x14ac:dyDescent="0.3">
      <c r="A40" t="str">
        <f t="shared" si="1"/>
        <v>20200010</v>
      </c>
      <c r="B40" s="17" t="s">
        <v>344</v>
      </c>
      <c r="C40" s="18" t="str">
        <f t="shared" si="2"/>
        <v>WT_20</v>
      </c>
      <c r="D40" s="18" t="str">
        <f t="shared" si="3"/>
        <v>20200</v>
      </c>
      <c r="E40">
        <v>20200010</v>
      </c>
      <c r="F40">
        <v>20200010</v>
      </c>
      <c r="G40" t="s">
        <v>75</v>
      </c>
      <c r="H40" t="s">
        <v>9</v>
      </c>
      <c r="I40">
        <v>4.5</v>
      </c>
      <c r="J40">
        <v>4.5</v>
      </c>
      <c r="K40" s="21">
        <v>0</v>
      </c>
    </row>
    <row r="41" spans="1:13" ht="15" customHeight="1" x14ac:dyDescent="0.3">
      <c r="A41" t="str">
        <f t="shared" si="1"/>
        <v>20200030</v>
      </c>
      <c r="B41" s="17" t="s">
        <v>344</v>
      </c>
      <c r="C41" s="18" t="str">
        <f t="shared" si="2"/>
        <v>WT_20</v>
      </c>
      <c r="D41" s="18" t="str">
        <f t="shared" si="3"/>
        <v>20200</v>
      </c>
      <c r="E41">
        <v>20200030</v>
      </c>
      <c r="F41">
        <v>20200030</v>
      </c>
      <c r="G41" t="s">
        <v>335</v>
      </c>
      <c r="H41" t="s">
        <v>9</v>
      </c>
      <c r="I41">
        <v>4.5</v>
      </c>
      <c r="J41">
        <v>4.5</v>
      </c>
      <c r="K41" s="21">
        <v>0</v>
      </c>
    </row>
    <row r="42" spans="1:13" ht="15" customHeight="1" x14ac:dyDescent="0.3">
      <c r="A42" t="str">
        <f t="shared" si="1"/>
        <v>21200010</v>
      </c>
      <c r="B42" s="17" t="s">
        <v>344</v>
      </c>
      <c r="C42" s="18" t="str">
        <f t="shared" si="2"/>
        <v>WT_21</v>
      </c>
      <c r="D42" s="18" t="str">
        <f t="shared" si="3"/>
        <v>21200</v>
      </c>
      <c r="E42">
        <v>21200010</v>
      </c>
      <c r="F42">
        <v>21200010</v>
      </c>
      <c r="G42" t="s">
        <v>79</v>
      </c>
      <c r="H42" t="s">
        <v>9</v>
      </c>
      <c r="I42">
        <v>15.95</v>
      </c>
      <c r="J42">
        <v>15.95</v>
      </c>
      <c r="K42" s="21">
        <v>0</v>
      </c>
    </row>
    <row r="43" spans="1:13" ht="15" customHeight="1" x14ac:dyDescent="0.3">
      <c r="A43" t="str">
        <f t="shared" si="1"/>
        <v>21200020</v>
      </c>
      <c r="B43" s="17" t="s">
        <v>344</v>
      </c>
      <c r="C43" s="18" t="str">
        <f t="shared" si="2"/>
        <v>WT_21</v>
      </c>
      <c r="D43" s="18" t="str">
        <f t="shared" si="3"/>
        <v>21200</v>
      </c>
      <c r="E43">
        <v>21200020</v>
      </c>
      <c r="F43">
        <v>21200020</v>
      </c>
      <c r="G43" t="s">
        <v>81</v>
      </c>
      <c r="H43" t="s">
        <v>9</v>
      </c>
      <c r="I43">
        <v>15.95</v>
      </c>
      <c r="J43">
        <v>15.95</v>
      </c>
      <c r="K43" s="21">
        <v>0</v>
      </c>
    </row>
    <row r="44" spans="1:13" ht="15" customHeight="1" x14ac:dyDescent="0.3">
      <c r="A44" t="str">
        <f t="shared" si="1"/>
        <v>22100010</v>
      </c>
      <c r="B44" s="17" t="s">
        <v>344</v>
      </c>
      <c r="C44" s="18" t="str">
        <f t="shared" si="2"/>
        <v>WT_22</v>
      </c>
      <c r="D44" s="18" t="str">
        <f t="shared" si="3"/>
        <v>22100</v>
      </c>
      <c r="E44">
        <v>22100010</v>
      </c>
      <c r="F44">
        <v>27100010</v>
      </c>
      <c r="G44" t="s">
        <v>85</v>
      </c>
      <c r="H44" t="s">
        <v>9</v>
      </c>
      <c r="I44">
        <v>30</v>
      </c>
      <c r="J44">
        <v>30</v>
      </c>
      <c r="K44" s="21">
        <v>0</v>
      </c>
    </row>
    <row r="45" spans="1:13" ht="15" customHeight="1" x14ac:dyDescent="0.3">
      <c r="A45" t="str">
        <f t="shared" si="1"/>
        <v>22100020</v>
      </c>
      <c r="B45" s="17" t="s">
        <v>344</v>
      </c>
      <c r="C45" s="18" t="str">
        <f t="shared" si="2"/>
        <v>WT_22</v>
      </c>
      <c r="D45" s="18" t="str">
        <f t="shared" si="3"/>
        <v>22100</v>
      </c>
      <c r="E45">
        <v>22100020</v>
      </c>
      <c r="F45">
        <v>22100020</v>
      </c>
      <c r="G45" t="s">
        <v>382</v>
      </c>
      <c r="H45" t="s">
        <v>9</v>
      </c>
      <c r="I45">
        <v>9.6999999999999993</v>
      </c>
      <c r="J45">
        <v>9.6999999999999993</v>
      </c>
      <c r="K45" s="21">
        <v>0</v>
      </c>
    </row>
    <row r="46" spans="1:13" ht="15" customHeight="1" x14ac:dyDescent="0.3">
      <c r="A46" t="str">
        <f t="shared" si="1"/>
        <v>22100021</v>
      </c>
      <c r="B46" s="17" t="s">
        <v>344</v>
      </c>
      <c r="C46" s="18" t="str">
        <f t="shared" si="2"/>
        <v>WT_22</v>
      </c>
      <c r="D46" s="18" t="str">
        <f t="shared" si="3"/>
        <v>22100</v>
      </c>
      <c r="E46">
        <v>22100021</v>
      </c>
      <c r="F46">
        <v>22100021</v>
      </c>
      <c r="G46" t="s">
        <v>383</v>
      </c>
      <c r="H46" t="s">
        <v>9</v>
      </c>
      <c r="I46">
        <v>9.6999999999999993</v>
      </c>
      <c r="J46">
        <v>9.6999999999999993</v>
      </c>
      <c r="K46" s="21">
        <v>0</v>
      </c>
    </row>
    <row r="47" spans="1:13" ht="15" customHeight="1" x14ac:dyDescent="0.3">
      <c r="A47" t="str">
        <f t="shared" si="1"/>
        <v>22100030</v>
      </c>
      <c r="B47" s="17" t="s">
        <v>344</v>
      </c>
      <c r="C47" s="18" t="str">
        <f t="shared" si="2"/>
        <v>WT_22</v>
      </c>
      <c r="D47" s="18" t="str">
        <f t="shared" si="3"/>
        <v>22100</v>
      </c>
      <c r="E47">
        <v>22100030</v>
      </c>
      <c r="F47">
        <v>22100030</v>
      </c>
      <c r="G47" t="s">
        <v>384</v>
      </c>
      <c r="H47" t="s">
        <v>9</v>
      </c>
      <c r="I47">
        <v>43.8</v>
      </c>
      <c r="J47">
        <v>43.8</v>
      </c>
      <c r="K47" s="21">
        <v>0</v>
      </c>
    </row>
    <row r="48" spans="1:13" ht="15" customHeight="1" x14ac:dyDescent="0.3">
      <c r="A48" t="str">
        <f t="shared" si="1"/>
        <v>22100031</v>
      </c>
      <c r="B48" s="17" t="s">
        <v>344</v>
      </c>
      <c r="C48" s="18" t="str">
        <f t="shared" si="2"/>
        <v>WT_22</v>
      </c>
      <c r="D48" s="18" t="str">
        <f t="shared" si="3"/>
        <v>22100</v>
      </c>
      <c r="E48">
        <v>22100031</v>
      </c>
      <c r="F48">
        <v>22100031</v>
      </c>
      <c r="G48" t="s">
        <v>385</v>
      </c>
      <c r="H48" t="s">
        <v>9</v>
      </c>
      <c r="I48">
        <v>-34.1</v>
      </c>
      <c r="J48">
        <v>-34.1</v>
      </c>
      <c r="K48" s="21">
        <v>0</v>
      </c>
    </row>
    <row r="49" spans="1:11" ht="15" customHeight="1" x14ac:dyDescent="0.3">
      <c r="A49" t="str">
        <f t="shared" si="1"/>
        <v>22100040</v>
      </c>
      <c r="B49" s="17" t="s">
        <v>344</v>
      </c>
      <c r="C49" s="18" t="str">
        <f t="shared" si="2"/>
        <v>WT_22</v>
      </c>
      <c r="D49" s="18" t="str">
        <f t="shared" si="3"/>
        <v>22100</v>
      </c>
      <c r="E49">
        <v>22100040</v>
      </c>
      <c r="F49">
        <v>22100040</v>
      </c>
      <c r="G49" t="s">
        <v>338</v>
      </c>
      <c r="H49" t="s">
        <v>9</v>
      </c>
      <c r="I49">
        <v>35</v>
      </c>
      <c r="J49">
        <v>35</v>
      </c>
      <c r="K49" s="21">
        <v>0</v>
      </c>
    </row>
    <row r="50" spans="1:11" ht="15" customHeight="1" x14ac:dyDescent="0.3">
      <c r="A50" t="str">
        <f t="shared" si="1"/>
        <v>23100020</v>
      </c>
      <c r="B50" s="17" t="s">
        <v>344</v>
      </c>
      <c r="C50" s="18" t="str">
        <f t="shared" si="2"/>
        <v>WT_23</v>
      </c>
      <c r="D50" s="18" t="str">
        <f t="shared" si="3"/>
        <v>23100</v>
      </c>
      <c r="E50">
        <v>23100020</v>
      </c>
      <c r="F50">
        <v>23100120</v>
      </c>
      <c r="G50" t="s">
        <v>266</v>
      </c>
      <c r="H50" t="s">
        <v>9</v>
      </c>
      <c r="I50">
        <v>68.2</v>
      </c>
      <c r="J50">
        <v>68.2</v>
      </c>
      <c r="K50" s="21">
        <v>0</v>
      </c>
    </row>
    <row r="51" spans="1:11" ht="15" customHeight="1" x14ac:dyDescent="0.3">
      <c r="A51" t="str">
        <f t="shared" si="1"/>
        <v>23100030</v>
      </c>
      <c r="B51" s="17" t="s">
        <v>344</v>
      </c>
      <c r="C51" s="18" t="str">
        <f t="shared" si="2"/>
        <v>WT_23</v>
      </c>
      <c r="D51" s="18" t="str">
        <f t="shared" si="3"/>
        <v>23100</v>
      </c>
      <c r="E51">
        <v>23100030</v>
      </c>
      <c r="F51">
        <v>23100130</v>
      </c>
      <c r="G51" t="s">
        <v>267</v>
      </c>
      <c r="H51" t="s">
        <v>9</v>
      </c>
      <c r="I51">
        <v>19.2</v>
      </c>
      <c r="J51">
        <v>19.2</v>
      </c>
      <c r="K51" s="21">
        <v>0</v>
      </c>
    </row>
    <row r="52" spans="1:11" ht="15" customHeight="1" x14ac:dyDescent="0.3">
      <c r="A52" t="str">
        <f t="shared" si="1"/>
        <v>23100040</v>
      </c>
      <c r="B52" s="17" t="s">
        <v>344</v>
      </c>
      <c r="C52" s="18" t="str">
        <f t="shared" si="2"/>
        <v>WT_23</v>
      </c>
      <c r="D52" s="18" t="str">
        <f t="shared" si="3"/>
        <v>23100</v>
      </c>
      <c r="E52">
        <v>23100040</v>
      </c>
      <c r="F52">
        <v>23100140</v>
      </c>
      <c r="G52" t="s">
        <v>268</v>
      </c>
      <c r="H52" t="s">
        <v>9</v>
      </c>
      <c r="I52">
        <v>115.2</v>
      </c>
      <c r="J52">
        <v>115.2</v>
      </c>
      <c r="K52" s="21">
        <v>0</v>
      </c>
    </row>
    <row r="53" spans="1:11" ht="15" customHeight="1" x14ac:dyDescent="0.3">
      <c r="A53" t="str">
        <f t="shared" si="1"/>
        <v>23100050</v>
      </c>
      <c r="B53" s="17" t="s">
        <v>344</v>
      </c>
      <c r="C53" s="18" t="str">
        <f t="shared" si="2"/>
        <v>WT_23</v>
      </c>
      <c r="D53" s="18" t="str">
        <f t="shared" si="3"/>
        <v>23100</v>
      </c>
      <c r="E53">
        <v>23100050</v>
      </c>
      <c r="F53">
        <v>23100150</v>
      </c>
      <c r="G53" t="s">
        <v>269</v>
      </c>
      <c r="H53" t="s">
        <v>9</v>
      </c>
      <c r="I53">
        <v>6.2</v>
      </c>
      <c r="J53">
        <v>6.2</v>
      </c>
      <c r="K53" s="21">
        <v>0</v>
      </c>
    </row>
    <row r="54" spans="1:11" ht="15" customHeight="1" x14ac:dyDescent="0.3">
      <c r="A54" t="str">
        <f t="shared" si="1"/>
        <v>23100060</v>
      </c>
      <c r="B54" s="17" t="s">
        <v>344</v>
      </c>
      <c r="C54" s="18" t="str">
        <f t="shared" si="2"/>
        <v>WT_23</v>
      </c>
      <c r="D54" s="18" t="str">
        <f t="shared" si="3"/>
        <v>23100</v>
      </c>
      <c r="E54">
        <v>23100060</v>
      </c>
      <c r="F54">
        <v>23100160</v>
      </c>
      <c r="G54" t="s">
        <v>389</v>
      </c>
      <c r="H54" t="s">
        <v>9</v>
      </c>
      <c r="I54">
        <v>4.8</v>
      </c>
      <c r="J54">
        <v>4.8</v>
      </c>
      <c r="K54" s="21">
        <v>0</v>
      </c>
    </row>
    <row r="55" spans="1:11" ht="15" customHeight="1" x14ac:dyDescent="0.3">
      <c r="A55" t="str">
        <f t="shared" si="1"/>
        <v>23100120</v>
      </c>
      <c r="B55" s="17" t="s">
        <v>344</v>
      </c>
      <c r="C55" s="18" t="str">
        <f t="shared" si="2"/>
        <v>WT_23</v>
      </c>
      <c r="D55" s="18" t="str">
        <f t="shared" si="3"/>
        <v>23100</v>
      </c>
      <c r="E55">
        <v>23100120</v>
      </c>
      <c r="F55">
        <v>23100020</v>
      </c>
      <c r="G55" t="s">
        <v>270</v>
      </c>
      <c r="H55" t="s">
        <v>9</v>
      </c>
      <c r="I55">
        <v>73</v>
      </c>
      <c r="J55">
        <v>73</v>
      </c>
      <c r="K55" s="21">
        <v>0</v>
      </c>
    </row>
    <row r="56" spans="1:11" ht="15" customHeight="1" x14ac:dyDescent="0.3">
      <c r="A56" t="str">
        <f t="shared" si="1"/>
        <v>23100130</v>
      </c>
      <c r="B56" s="17" t="s">
        <v>344</v>
      </c>
      <c r="C56" s="18" t="str">
        <f t="shared" si="2"/>
        <v>WT_23</v>
      </c>
      <c r="D56" s="18" t="str">
        <f t="shared" si="3"/>
        <v>23100</v>
      </c>
      <c r="E56">
        <v>23100130</v>
      </c>
      <c r="F56">
        <v>23100030</v>
      </c>
      <c r="G56" t="s">
        <v>271</v>
      </c>
      <c r="H56" t="s">
        <v>9</v>
      </c>
      <c r="I56">
        <v>24</v>
      </c>
      <c r="J56">
        <v>24</v>
      </c>
      <c r="K56" s="21">
        <v>0</v>
      </c>
    </row>
    <row r="57" spans="1:11" ht="15" customHeight="1" x14ac:dyDescent="0.3">
      <c r="A57" t="str">
        <f t="shared" si="1"/>
        <v>23100140</v>
      </c>
      <c r="B57" s="17" t="s">
        <v>344</v>
      </c>
      <c r="C57" s="18" t="str">
        <f t="shared" si="2"/>
        <v>WT_23</v>
      </c>
      <c r="D57" s="18" t="str">
        <f t="shared" si="3"/>
        <v>23100</v>
      </c>
      <c r="E57">
        <v>23100140</v>
      </c>
      <c r="F57">
        <v>23100040</v>
      </c>
      <c r="G57" t="s">
        <v>272</v>
      </c>
      <c r="H57" t="s">
        <v>9</v>
      </c>
      <c r="I57">
        <v>120</v>
      </c>
      <c r="J57">
        <v>120</v>
      </c>
      <c r="K57" s="21">
        <v>0</v>
      </c>
    </row>
    <row r="58" spans="1:11" ht="15" customHeight="1" x14ac:dyDescent="0.3">
      <c r="A58" t="str">
        <f t="shared" si="1"/>
        <v>23100150</v>
      </c>
      <c r="B58" s="17" t="s">
        <v>344</v>
      </c>
      <c r="C58" s="18" t="str">
        <f t="shared" si="2"/>
        <v>WT_23</v>
      </c>
      <c r="D58" s="18" t="str">
        <f t="shared" si="3"/>
        <v>23100</v>
      </c>
      <c r="E58">
        <v>23100150</v>
      </c>
      <c r="F58">
        <v>23100050</v>
      </c>
      <c r="G58" t="s">
        <v>273</v>
      </c>
      <c r="H58" t="s">
        <v>9</v>
      </c>
      <c r="I58">
        <v>11</v>
      </c>
      <c r="J58">
        <v>11</v>
      </c>
      <c r="K58" s="21">
        <v>0</v>
      </c>
    </row>
    <row r="59" spans="1:11" ht="15" customHeight="1" x14ac:dyDescent="0.3">
      <c r="A59" t="str">
        <f t="shared" si="1"/>
        <v>25100030</v>
      </c>
      <c r="B59" s="17" t="s">
        <v>344</v>
      </c>
      <c r="C59" s="18" t="str">
        <f t="shared" si="2"/>
        <v>WT_25</v>
      </c>
      <c r="D59" s="18" t="str">
        <f t="shared" si="3"/>
        <v>25100</v>
      </c>
      <c r="E59">
        <v>25100030</v>
      </c>
      <c r="F59">
        <v>25100030</v>
      </c>
      <c r="G59" t="s">
        <v>113</v>
      </c>
      <c r="H59" t="s">
        <v>9</v>
      </c>
      <c r="I59">
        <v>31.5</v>
      </c>
      <c r="J59">
        <v>31.5</v>
      </c>
      <c r="K59" s="21">
        <v>0</v>
      </c>
    </row>
    <row r="60" spans="1:11" ht="15" customHeight="1" x14ac:dyDescent="0.3">
      <c r="A60" t="str">
        <f t="shared" si="1"/>
        <v>25100040</v>
      </c>
      <c r="B60" s="17" t="s">
        <v>344</v>
      </c>
      <c r="C60" s="18" t="str">
        <f t="shared" si="2"/>
        <v>WT_25</v>
      </c>
      <c r="D60" s="18" t="str">
        <f t="shared" si="3"/>
        <v>25100</v>
      </c>
      <c r="E60">
        <v>25100040</v>
      </c>
      <c r="F60">
        <v>25100010</v>
      </c>
      <c r="G60" t="s">
        <v>115</v>
      </c>
      <c r="H60" t="s">
        <v>9</v>
      </c>
      <c r="I60">
        <v>31.5</v>
      </c>
      <c r="J60">
        <v>31.5</v>
      </c>
      <c r="K60" s="21">
        <v>0</v>
      </c>
    </row>
    <row r="61" spans="1:11" ht="15" customHeight="1" x14ac:dyDescent="0.3">
      <c r="A61" t="str">
        <f t="shared" si="1"/>
        <v>25100110</v>
      </c>
      <c r="B61" s="17" t="s">
        <v>344</v>
      </c>
      <c r="C61" s="18" t="str">
        <f t="shared" si="2"/>
        <v>WT_25</v>
      </c>
      <c r="D61" s="18" t="str">
        <f t="shared" si="3"/>
        <v>25100</v>
      </c>
      <c r="E61">
        <v>25100110</v>
      </c>
      <c r="F61">
        <v>25100110</v>
      </c>
      <c r="G61" t="s">
        <v>117</v>
      </c>
      <c r="H61" t="s">
        <v>9</v>
      </c>
      <c r="I61">
        <v>31.5</v>
      </c>
      <c r="J61">
        <v>31.5</v>
      </c>
      <c r="K61" s="21">
        <v>0</v>
      </c>
    </row>
    <row r="62" spans="1:11" ht="15" customHeight="1" x14ac:dyDescent="0.3">
      <c r="A62" t="str">
        <f t="shared" si="1"/>
        <v>25100120</v>
      </c>
      <c r="B62" s="17" t="s">
        <v>344</v>
      </c>
      <c r="C62" s="18" t="str">
        <f t="shared" si="2"/>
        <v>WT_25</v>
      </c>
      <c r="D62" s="18" t="str">
        <f t="shared" si="3"/>
        <v>25100</v>
      </c>
      <c r="E62">
        <v>25100120</v>
      </c>
      <c r="F62">
        <v>25100120</v>
      </c>
      <c r="G62" t="s">
        <v>119</v>
      </c>
      <c r="H62" t="s">
        <v>9</v>
      </c>
      <c r="I62">
        <v>15</v>
      </c>
      <c r="J62">
        <v>1</v>
      </c>
      <c r="K62" s="21">
        <v>-0.93333333333333335</v>
      </c>
    </row>
    <row r="63" spans="1:11" ht="15" customHeight="1" x14ac:dyDescent="0.3">
      <c r="A63" t="str">
        <f t="shared" si="1"/>
        <v>25100125</v>
      </c>
      <c r="B63" s="17" t="s">
        <v>344</v>
      </c>
      <c r="C63" s="18" t="str">
        <f t="shared" si="2"/>
        <v>WT_25</v>
      </c>
      <c r="D63" s="18" t="str">
        <f t="shared" si="3"/>
        <v>25100</v>
      </c>
      <c r="E63">
        <v>25100125</v>
      </c>
      <c r="F63">
        <v>25100025</v>
      </c>
      <c r="G63" t="s">
        <v>358</v>
      </c>
      <c r="H63" t="s">
        <v>9</v>
      </c>
      <c r="I63">
        <v>9.83</v>
      </c>
      <c r="J63">
        <v>9.91</v>
      </c>
      <c r="K63" s="21">
        <v>8.4374364191250155E-3</v>
      </c>
    </row>
    <row r="64" spans="1:11" ht="15" customHeight="1" x14ac:dyDescent="0.3">
      <c r="A64" t="str">
        <f t="shared" si="1"/>
        <v>25100126</v>
      </c>
      <c r="B64" s="17" t="s">
        <v>344</v>
      </c>
      <c r="C64" s="18" t="str">
        <f t="shared" si="2"/>
        <v>WT_25</v>
      </c>
      <c r="D64" s="18" t="str">
        <f t="shared" si="3"/>
        <v>25100</v>
      </c>
      <c r="E64">
        <v>25100126</v>
      </c>
      <c r="F64">
        <v>25100026</v>
      </c>
      <c r="G64" t="s">
        <v>359</v>
      </c>
      <c r="H64" t="s">
        <v>9</v>
      </c>
      <c r="I64">
        <v>5.5</v>
      </c>
      <c r="J64">
        <v>5.5</v>
      </c>
      <c r="K64" s="21">
        <v>0</v>
      </c>
    </row>
    <row r="65" spans="1:11" ht="15" customHeight="1" x14ac:dyDescent="0.3">
      <c r="A65" t="str">
        <f t="shared" si="1"/>
        <v>26100011</v>
      </c>
      <c r="B65" s="17" t="s">
        <v>344</v>
      </c>
      <c r="C65" s="18" t="str">
        <f t="shared" si="2"/>
        <v>WT_26</v>
      </c>
      <c r="D65" s="18" t="str">
        <f t="shared" si="3"/>
        <v>26100</v>
      </c>
      <c r="E65">
        <v>26100011</v>
      </c>
      <c r="F65">
        <v>26100011</v>
      </c>
      <c r="G65" t="s">
        <v>318</v>
      </c>
      <c r="H65" t="s">
        <v>9</v>
      </c>
      <c r="I65">
        <v>94</v>
      </c>
      <c r="J65">
        <v>94</v>
      </c>
      <c r="K65" s="21">
        <v>0</v>
      </c>
    </row>
    <row r="66" spans="1:11" ht="15" customHeight="1" x14ac:dyDescent="0.3">
      <c r="A66" t="str">
        <f t="shared" si="1"/>
        <v>26100012</v>
      </c>
      <c r="B66" s="17" t="s">
        <v>344</v>
      </c>
      <c r="C66" s="18" t="str">
        <f t="shared" si="2"/>
        <v>WT_26</v>
      </c>
      <c r="D66" s="18" t="str">
        <f t="shared" si="3"/>
        <v>26100</v>
      </c>
      <c r="E66">
        <v>26100012</v>
      </c>
      <c r="F66">
        <v>26100012</v>
      </c>
      <c r="G66" t="s">
        <v>136</v>
      </c>
      <c r="H66" t="s">
        <v>9</v>
      </c>
      <c r="I66">
        <v>94</v>
      </c>
      <c r="J66">
        <v>94</v>
      </c>
      <c r="K66" s="21">
        <v>0</v>
      </c>
    </row>
    <row r="67" spans="1:11" ht="15" customHeight="1" x14ac:dyDescent="0.3">
      <c r="A67" t="str">
        <f t="shared" si="1"/>
        <v>26100013</v>
      </c>
      <c r="B67" s="17" t="s">
        <v>344</v>
      </c>
      <c r="C67" s="18" t="str">
        <f t="shared" si="2"/>
        <v>WT_26</v>
      </c>
      <c r="D67" s="18" t="str">
        <f t="shared" si="3"/>
        <v>26100</v>
      </c>
      <c r="E67">
        <v>26100013</v>
      </c>
      <c r="F67">
        <v>26100013</v>
      </c>
      <c r="G67" t="s">
        <v>138</v>
      </c>
      <c r="H67" t="s">
        <v>9</v>
      </c>
      <c r="I67">
        <v>94</v>
      </c>
      <c r="J67">
        <v>94</v>
      </c>
      <c r="K67" s="21">
        <v>0</v>
      </c>
    </row>
    <row r="68" spans="1:11" ht="15" customHeight="1" x14ac:dyDescent="0.3">
      <c r="A68" t="str">
        <f t="shared" si="1"/>
        <v>26100014</v>
      </c>
      <c r="B68" s="17" t="s">
        <v>344</v>
      </c>
      <c r="C68" s="18" t="str">
        <f t="shared" si="2"/>
        <v>WT_26</v>
      </c>
      <c r="D68" s="18" t="str">
        <f t="shared" ref="D68:D99" si="4">LEFT(E68,5)</f>
        <v>26100</v>
      </c>
      <c r="E68">
        <v>26100014</v>
      </c>
      <c r="F68">
        <v>26100014</v>
      </c>
      <c r="G68" t="s">
        <v>140</v>
      </c>
      <c r="H68" t="s">
        <v>9</v>
      </c>
      <c r="I68">
        <v>52.5</v>
      </c>
      <c r="J68">
        <v>52.5</v>
      </c>
      <c r="K68" s="21">
        <v>0</v>
      </c>
    </row>
    <row r="69" spans="1:11" ht="15" customHeight="1" x14ac:dyDescent="0.3">
      <c r="A69" t="str">
        <f t="shared" ref="A69:A119" si="5">TEXT(E69,"0")</f>
        <v>26100015</v>
      </c>
      <c r="B69" s="17" t="s">
        <v>344</v>
      </c>
      <c r="C69" s="18" t="str">
        <f t="shared" ref="C69:C119" si="6">"WT_"&amp;LEFT(E69,2)</f>
        <v>WT_26</v>
      </c>
      <c r="D69" s="18" t="str">
        <f t="shared" si="4"/>
        <v>26100</v>
      </c>
      <c r="E69">
        <v>26100015</v>
      </c>
      <c r="F69">
        <v>26100040</v>
      </c>
      <c r="G69" t="s">
        <v>317</v>
      </c>
      <c r="H69" t="s">
        <v>9</v>
      </c>
      <c r="I69">
        <v>94</v>
      </c>
      <c r="J69">
        <v>94</v>
      </c>
      <c r="K69" s="21">
        <v>0</v>
      </c>
    </row>
    <row r="70" spans="1:11" ht="15" customHeight="1" x14ac:dyDescent="0.3">
      <c r="A70" t="str">
        <f t="shared" si="5"/>
        <v>26100017</v>
      </c>
      <c r="B70" s="17" t="s">
        <v>344</v>
      </c>
      <c r="C70" s="18" t="str">
        <f t="shared" si="6"/>
        <v>WT_26</v>
      </c>
      <c r="D70" s="18" t="str">
        <f t="shared" si="4"/>
        <v>26100</v>
      </c>
      <c r="E70">
        <v>26100017</v>
      </c>
      <c r="F70">
        <v>26100017</v>
      </c>
      <c r="G70" t="s">
        <v>132</v>
      </c>
      <c r="H70" t="s">
        <v>9</v>
      </c>
      <c r="I70">
        <v>52.5</v>
      </c>
      <c r="J70">
        <v>52.5</v>
      </c>
      <c r="K70" s="21">
        <v>0</v>
      </c>
    </row>
    <row r="71" spans="1:11" ht="15" customHeight="1" x14ac:dyDescent="0.3">
      <c r="A71" t="str">
        <f t="shared" si="5"/>
        <v>26100020</v>
      </c>
      <c r="B71" s="17" t="s">
        <v>344</v>
      </c>
      <c r="C71" s="18" t="str">
        <f t="shared" si="6"/>
        <v>WT_26</v>
      </c>
      <c r="D71" s="18" t="str">
        <f t="shared" si="4"/>
        <v>26100</v>
      </c>
      <c r="E71">
        <v>26100020</v>
      </c>
      <c r="F71">
        <v>26100020</v>
      </c>
      <c r="G71" t="s">
        <v>123</v>
      </c>
      <c r="H71" t="s">
        <v>9</v>
      </c>
      <c r="I71">
        <v>132</v>
      </c>
      <c r="J71">
        <v>132</v>
      </c>
      <c r="K71" s="21">
        <v>0</v>
      </c>
    </row>
    <row r="72" spans="1:11" ht="15" customHeight="1" x14ac:dyDescent="0.3">
      <c r="A72" t="str">
        <f t="shared" si="5"/>
        <v>26100030</v>
      </c>
      <c r="B72" s="17" t="s">
        <v>344</v>
      </c>
      <c r="C72" s="18" t="str">
        <f t="shared" si="6"/>
        <v>WT_26</v>
      </c>
      <c r="D72" s="18" t="str">
        <f t="shared" si="4"/>
        <v>26100</v>
      </c>
      <c r="E72">
        <v>26100030</v>
      </c>
      <c r="F72">
        <v>26100030</v>
      </c>
      <c r="G72" t="s">
        <v>125</v>
      </c>
      <c r="H72" t="s">
        <v>9</v>
      </c>
      <c r="I72">
        <v>19</v>
      </c>
      <c r="J72">
        <v>19</v>
      </c>
      <c r="K72" s="21">
        <v>0</v>
      </c>
    </row>
    <row r="73" spans="1:11" ht="15" customHeight="1" x14ac:dyDescent="0.3">
      <c r="A73" t="str">
        <f t="shared" si="5"/>
        <v>26100040</v>
      </c>
      <c r="B73" s="17" t="s">
        <v>344</v>
      </c>
      <c r="C73" s="18" t="str">
        <f t="shared" si="6"/>
        <v>WT_26</v>
      </c>
      <c r="D73" s="18" t="str">
        <f t="shared" si="4"/>
        <v>26100</v>
      </c>
      <c r="E73">
        <v>26100040</v>
      </c>
      <c r="F73">
        <v>26100040</v>
      </c>
      <c r="G73" t="s">
        <v>127</v>
      </c>
      <c r="H73" t="s">
        <v>9</v>
      </c>
      <c r="I73">
        <v>268</v>
      </c>
      <c r="J73">
        <v>268</v>
      </c>
      <c r="K73" s="21">
        <v>0</v>
      </c>
    </row>
    <row r="74" spans="1:11" ht="15" customHeight="1" x14ac:dyDescent="0.3">
      <c r="A74" t="str">
        <f t="shared" si="5"/>
        <v>26100045</v>
      </c>
      <c r="B74" s="17" t="s">
        <v>344</v>
      </c>
      <c r="C74" s="18" t="str">
        <f t="shared" si="6"/>
        <v>WT_26</v>
      </c>
      <c r="D74" s="18" t="str">
        <f t="shared" si="4"/>
        <v>26100</v>
      </c>
      <c r="E74">
        <v>26100045</v>
      </c>
      <c r="F74">
        <v>26100045</v>
      </c>
      <c r="G74" t="s">
        <v>143</v>
      </c>
      <c r="H74" t="s">
        <v>9</v>
      </c>
      <c r="I74">
        <v>1500</v>
      </c>
      <c r="J74">
        <v>1500</v>
      </c>
      <c r="K74" s="21">
        <v>0</v>
      </c>
    </row>
    <row r="75" spans="1:11" ht="15" customHeight="1" x14ac:dyDescent="0.3">
      <c r="A75" t="str">
        <f t="shared" si="5"/>
        <v>26100046</v>
      </c>
      <c r="B75" s="17" t="s">
        <v>344</v>
      </c>
      <c r="C75" s="18" t="str">
        <f t="shared" si="6"/>
        <v>WT_26</v>
      </c>
      <c r="D75" s="18" t="str">
        <f t="shared" si="4"/>
        <v>26100</v>
      </c>
      <c r="E75">
        <v>26100046</v>
      </c>
      <c r="F75">
        <v>26100046</v>
      </c>
      <c r="G75" t="s">
        <v>314</v>
      </c>
      <c r="H75" t="s">
        <v>9</v>
      </c>
      <c r="I75">
        <v>6500</v>
      </c>
      <c r="J75">
        <v>6500</v>
      </c>
      <c r="K75" s="21">
        <v>0</v>
      </c>
    </row>
    <row r="76" spans="1:11" ht="15" customHeight="1" x14ac:dyDescent="0.3">
      <c r="A76" t="str">
        <f t="shared" si="5"/>
        <v>26100070</v>
      </c>
      <c r="B76" s="17" t="s">
        <v>344</v>
      </c>
      <c r="C76" s="18" t="str">
        <f t="shared" si="6"/>
        <v>WT_26</v>
      </c>
      <c r="D76" s="18" t="str">
        <f t="shared" si="4"/>
        <v>26100</v>
      </c>
      <c r="E76">
        <v>26100070</v>
      </c>
      <c r="F76">
        <v>26100060</v>
      </c>
      <c r="G76" t="s">
        <v>371</v>
      </c>
      <c r="H76" t="s">
        <v>9</v>
      </c>
      <c r="I76">
        <v>0.25</v>
      </c>
      <c r="J76">
        <v>0.25</v>
      </c>
      <c r="K76" s="21">
        <v>0</v>
      </c>
    </row>
    <row r="77" spans="1:11" ht="15" customHeight="1" x14ac:dyDescent="0.3">
      <c r="A77" t="str">
        <f t="shared" si="5"/>
        <v>26100071</v>
      </c>
      <c r="B77" s="17" t="s">
        <v>344</v>
      </c>
      <c r="C77" s="18" t="str">
        <f t="shared" si="6"/>
        <v>WT_26</v>
      </c>
      <c r="D77" s="18" t="str">
        <f t="shared" si="4"/>
        <v>26100</v>
      </c>
      <c r="E77">
        <v>26100071</v>
      </c>
      <c r="F77">
        <v>26100061</v>
      </c>
      <c r="G77" t="s">
        <v>372</v>
      </c>
      <c r="H77" t="s">
        <v>9</v>
      </c>
      <c r="I77">
        <v>0</v>
      </c>
      <c r="J77">
        <v>0.62</v>
      </c>
      <c r="K77" s="21" t="s">
        <v>8</v>
      </c>
    </row>
    <row r="78" spans="1:11" ht="15" customHeight="1" x14ac:dyDescent="0.3">
      <c r="A78" t="str">
        <f t="shared" si="5"/>
        <v>27100011</v>
      </c>
      <c r="B78" s="17" t="s">
        <v>344</v>
      </c>
      <c r="C78" s="18" t="str">
        <f t="shared" si="6"/>
        <v>WT_27</v>
      </c>
      <c r="D78" s="18" t="str">
        <f t="shared" si="4"/>
        <v>27100</v>
      </c>
      <c r="E78">
        <v>27100011</v>
      </c>
      <c r="F78">
        <v>27100011</v>
      </c>
      <c r="G78" t="s">
        <v>320</v>
      </c>
      <c r="H78" t="s">
        <v>9</v>
      </c>
      <c r="I78">
        <v>185</v>
      </c>
      <c r="J78">
        <v>185</v>
      </c>
      <c r="K78" s="21">
        <v>0</v>
      </c>
    </row>
    <row r="79" spans="1:11" ht="15" customHeight="1" x14ac:dyDescent="0.3">
      <c r="A79" t="str">
        <f t="shared" si="5"/>
        <v>27100012</v>
      </c>
      <c r="B79" s="17" t="s">
        <v>344</v>
      </c>
      <c r="C79" s="18" t="str">
        <f t="shared" si="6"/>
        <v>WT_27</v>
      </c>
      <c r="D79" s="18" t="str">
        <f t="shared" si="4"/>
        <v>27100</v>
      </c>
      <c r="E79">
        <v>27100012</v>
      </c>
      <c r="F79">
        <v>27100012</v>
      </c>
      <c r="G79" t="s">
        <v>374</v>
      </c>
      <c r="H79" t="s">
        <v>9</v>
      </c>
      <c r="I79">
        <v>185</v>
      </c>
      <c r="J79">
        <v>185</v>
      </c>
      <c r="K79" s="21">
        <v>0</v>
      </c>
    </row>
    <row r="80" spans="1:11" ht="15" customHeight="1" x14ac:dyDescent="0.3">
      <c r="A80" t="str">
        <f t="shared" si="5"/>
        <v>27100013</v>
      </c>
      <c r="B80" s="17" t="s">
        <v>344</v>
      </c>
      <c r="C80" s="18" t="str">
        <f t="shared" si="6"/>
        <v>WT_27</v>
      </c>
      <c r="D80" s="18" t="str">
        <f t="shared" si="4"/>
        <v>27100</v>
      </c>
      <c r="E80">
        <v>27100013</v>
      </c>
      <c r="F80">
        <v>27100013</v>
      </c>
      <c r="G80" t="s">
        <v>163</v>
      </c>
      <c r="H80" t="s">
        <v>9</v>
      </c>
      <c r="I80">
        <v>51.5</v>
      </c>
      <c r="J80">
        <v>51.5</v>
      </c>
      <c r="K80" s="21">
        <v>0</v>
      </c>
    </row>
    <row r="81" spans="1:11" ht="15" customHeight="1" x14ac:dyDescent="0.3">
      <c r="A81" t="str">
        <f t="shared" si="5"/>
        <v>27100014</v>
      </c>
      <c r="B81" s="17" t="s">
        <v>344</v>
      </c>
      <c r="C81" s="18" t="str">
        <f t="shared" si="6"/>
        <v>WT_27</v>
      </c>
      <c r="D81" s="18" t="str">
        <f t="shared" si="4"/>
        <v>27100</v>
      </c>
      <c r="E81">
        <v>27100014</v>
      </c>
      <c r="F81">
        <v>27100017</v>
      </c>
      <c r="G81" t="s">
        <v>165</v>
      </c>
      <c r="H81" t="s">
        <v>9</v>
      </c>
      <c r="I81">
        <v>51.5</v>
      </c>
      <c r="J81">
        <v>51.5</v>
      </c>
      <c r="K81" s="21">
        <v>0</v>
      </c>
    </row>
    <row r="82" spans="1:11" ht="15" customHeight="1" x14ac:dyDescent="0.3">
      <c r="A82" t="str">
        <f t="shared" si="5"/>
        <v>27100015</v>
      </c>
      <c r="B82" s="17" t="s">
        <v>344</v>
      </c>
      <c r="C82" s="18" t="str">
        <f t="shared" si="6"/>
        <v>WT_27</v>
      </c>
      <c r="D82" s="18" t="str">
        <f t="shared" si="4"/>
        <v>27100</v>
      </c>
      <c r="E82">
        <v>27100015</v>
      </c>
      <c r="F82">
        <v>27100015</v>
      </c>
      <c r="G82" t="s">
        <v>244</v>
      </c>
      <c r="H82" t="s">
        <v>9</v>
      </c>
      <c r="I82">
        <v>51.5</v>
      </c>
      <c r="J82">
        <v>51.5</v>
      </c>
      <c r="K82" s="21">
        <v>0</v>
      </c>
    </row>
    <row r="83" spans="1:11" ht="15" customHeight="1" x14ac:dyDescent="0.3">
      <c r="A83" t="str">
        <f t="shared" si="5"/>
        <v>27100016</v>
      </c>
      <c r="B83" s="17" t="s">
        <v>344</v>
      </c>
      <c r="C83" s="18" t="str">
        <f t="shared" si="6"/>
        <v>WT_27</v>
      </c>
      <c r="D83" s="18" t="str">
        <f t="shared" si="4"/>
        <v>27100</v>
      </c>
      <c r="E83">
        <v>27100016</v>
      </c>
      <c r="F83">
        <v>27100016</v>
      </c>
      <c r="G83" t="s">
        <v>11</v>
      </c>
      <c r="H83" t="s">
        <v>9</v>
      </c>
      <c r="I83">
        <v>65</v>
      </c>
      <c r="J83">
        <v>65</v>
      </c>
      <c r="K83" s="21">
        <v>0</v>
      </c>
    </row>
    <row r="84" spans="1:11" ht="15" customHeight="1" x14ac:dyDescent="0.3">
      <c r="A84" t="str">
        <f t="shared" si="5"/>
        <v>27100017</v>
      </c>
      <c r="B84" s="17" t="s">
        <v>344</v>
      </c>
      <c r="C84" s="18" t="str">
        <f t="shared" si="6"/>
        <v>WT_27</v>
      </c>
      <c r="D84" s="18" t="str">
        <f t="shared" si="4"/>
        <v>27100</v>
      </c>
      <c r="E84">
        <v>27100017</v>
      </c>
      <c r="F84">
        <v>27100018</v>
      </c>
      <c r="G84" t="s">
        <v>321</v>
      </c>
      <c r="H84" t="s">
        <v>9</v>
      </c>
      <c r="I84">
        <v>51.5</v>
      </c>
      <c r="J84">
        <v>51.5</v>
      </c>
      <c r="K84" s="21">
        <v>0</v>
      </c>
    </row>
    <row r="85" spans="1:11" ht="15" customHeight="1" x14ac:dyDescent="0.3">
      <c r="A85" t="str">
        <f t="shared" si="5"/>
        <v>27100020</v>
      </c>
      <c r="B85" s="17" t="s">
        <v>344</v>
      </c>
      <c r="C85" s="18" t="str">
        <f t="shared" si="6"/>
        <v>WT_27</v>
      </c>
      <c r="D85" s="18" t="str">
        <f t="shared" si="4"/>
        <v>27100</v>
      </c>
      <c r="E85">
        <v>27100020</v>
      </c>
      <c r="F85">
        <v>26100040</v>
      </c>
      <c r="G85" t="s">
        <v>147</v>
      </c>
      <c r="H85" t="s">
        <v>9</v>
      </c>
      <c r="I85">
        <v>155</v>
      </c>
      <c r="J85">
        <v>155</v>
      </c>
      <c r="K85" s="21">
        <v>0</v>
      </c>
    </row>
    <row r="86" spans="1:11" ht="15" customHeight="1" x14ac:dyDescent="0.3">
      <c r="A86" t="str">
        <f t="shared" si="5"/>
        <v>27100040</v>
      </c>
      <c r="B86" s="17" t="s">
        <v>344</v>
      </c>
      <c r="C86" s="18" t="str">
        <f t="shared" si="6"/>
        <v>WT_27</v>
      </c>
      <c r="D86" s="18" t="str">
        <f t="shared" si="4"/>
        <v>27100</v>
      </c>
      <c r="E86">
        <v>27100040</v>
      </c>
      <c r="F86">
        <v>27100040</v>
      </c>
      <c r="G86" t="s">
        <v>373</v>
      </c>
      <c r="H86" t="s">
        <v>9</v>
      </c>
      <c r="I86">
        <v>52.5</v>
      </c>
      <c r="J86">
        <v>52.5</v>
      </c>
      <c r="K86" s="21">
        <v>0</v>
      </c>
    </row>
    <row r="87" spans="1:11" ht="15" customHeight="1" x14ac:dyDescent="0.3">
      <c r="A87" t="str">
        <f t="shared" si="5"/>
        <v>27100042</v>
      </c>
      <c r="B87" s="17" t="s">
        <v>344</v>
      </c>
      <c r="C87" s="18" t="str">
        <f t="shared" si="6"/>
        <v>WT_27</v>
      </c>
      <c r="D87" s="18" t="str">
        <f t="shared" si="4"/>
        <v>27100</v>
      </c>
      <c r="E87">
        <v>27100042</v>
      </c>
      <c r="F87">
        <v>27100042</v>
      </c>
      <c r="G87" t="s">
        <v>155</v>
      </c>
      <c r="H87" t="s">
        <v>9</v>
      </c>
      <c r="I87">
        <v>108</v>
      </c>
      <c r="J87">
        <v>108</v>
      </c>
      <c r="K87" s="21">
        <v>0</v>
      </c>
    </row>
    <row r="88" spans="1:11" ht="14.4" x14ac:dyDescent="0.3">
      <c r="A88" t="str">
        <f t="shared" si="5"/>
        <v>27100043</v>
      </c>
      <c r="B88" s="17" t="s">
        <v>344</v>
      </c>
      <c r="C88" s="18" t="str">
        <f t="shared" si="6"/>
        <v>WT_27</v>
      </c>
      <c r="D88" s="18" t="str">
        <f t="shared" si="4"/>
        <v>27100</v>
      </c>
      <c r="E88">
        <v>27100043</v>
      </c>
      <c r="F88">
        <v>27100043</v>
      </c>
      <c r="G88" t="s">
        <v>157</v>
      </c>
      <c r="H88" t="s">
        <v>9</v>
      </c>
      <c r="I88">
        <v>0</v>
      </c>
      <c r="J88">
        <v>0</v>
      </c>
      <c r="K88" s="21">
        <v>0</v>
      </c>
    </row>
    <row r="89" spans="1:11" ht="15" customHeight="1" x14ac:dyDescent="0.3">
      <c r="A89" t="str">
        <f t="shared" si="5"/>
        <v>27100050</v>
      </c>
      <c r="B89" s="17" t="s">
        <v>344</v>
      </c>
      <c r="C89" s="18" t="str">
        <f t="shared" si="6"/>
        <v>WT_27</v>
      </c>
      <c r="D89" s="18" t="str">
        <f t="shared" si="4"/>
        <v>27100</v>
      </c>
      <c r="E89">
        <v>27100050</v>
      </c>
      <c r="F89">
        <v>27100020</v>
      </c>
      <c r="G89" t="s">
        <v>151</v>
      </c>
      <c r="H89" t="s">
        <v>9</v>
      </c>
      <c r="I89">
        <v>1450</v>
      </c>
      <c r="J89">
        <v>1450</v>
      </c>
      <c r="K89" s="21">
        <v>0</v>
      </c>
    </row>
    <row r="90" spans="1:11" ht="15" customHeight="1" x14ac:dyDescent="0.3">
      <c r="A90" t="str">
        <f t="shared" si="5"/>
        <v>27100051</v>
      </c>
      <c r="B90" s="17" t="s">
        <v>344</v>
      </c>
      <c r="C90" s="18" t="str">
        <f t="shared" si="6"/>
        <v>WT_27</v>
      </c>
      <c r="D90" s="18" t="str">
        <f t="shared" si="4"/>
        <v>27100</v>
      </c>
      <c r="E90">
        <v>27100051</v>
      </c>
      <c r="F90">
        <v>27100050</v>
      </c>
      <c r="G90" t="s">
        <v>322</v>
      </c>
      <c r="H90" t="s">
        <v>9</v>
      </c>
      <c r="I90">
        <v>6500</v>
      </c>
      <c r="J90">
        <v>6500</v>
      </c>
      <c r="K90" s="21">
        <v>0</v>
      </c>
    </row>
    <row r="91" spans="1:11" ht="15" customHeight="1" x14ac:dyDescent="0.3">
      <c r="A91" t="str">
        <f t="shared" si="5"/>
        <v>27200010</v>
      </c>
      <c r="B91" s="17" t="s">
        <v>344</v>
      </c>
      <c r="C91" s="18" t="str">
        <f t="shared" si="6"/>
        <v>WT_27</v>
      </c>
      <c r="D91" s="18" t="str">
        <f t="shared" si="4"/>
        <v>27200</v>
      </c>
      <c r="E91">
        <v>27200010</v>
      </c>
      <c r="F91">
        <v>27200010</v>
      </c>
      <c r="G91" t="s">
        <v>170</v>
      </c>
      <c r="H91" t="s">
        <v>9</v>
      </c>
      <c r="I91">
        <v>21.5</v>
      </c>
      <c r="J91">
        <v>21.5</v>
      </c>
      <c r="K91" s="21">
        <v>0</v>
      </c>
    </row>
    <row r="92" spans="1:11" ht="15" customHeight="1" x14ac:dyDescent="0.3">
      <c r="A92" t="str">
        <f t="shared" si="5"/>
        <v>28100010</v>
      </c>
      <c r="B92" s="17" t="s">
        <v>344</v>
      </c>
      <c r="C92" s="18" t="str">
        <f t="shared" si="6"/>
        <v>WT_28</v>
      </c>
      <c r="D92" s="18" t="str">
        <f t="shared" si="4"/>
        <v>28100</v>
      </c>
      <c r="E92">
        <v>28100010</v>
      </c>
      <c r="F92">
        <v>27100051</v>
      </c>
      <c r="G92" t="s">
        <v>375</v>
      </c>
      <c r="H92" t="s">
        <v>9</v>
      </c>
      <c r="I92">
        <v>368</v>
      </c>
      <c r="J92">
        <v>368</v>
      </c>
      <c r="K92" s="21">
        <v>0</v>
      </c>
    </row>
    <row r="93" spans="1:11" ht="15" customHeight="1" x14ac:dyDescent="0.3">
      <c r="A93" t="str">
        <f t="shared" si="5"/>
        <v>28100020</v>
      </c>
      <c r="B93" s="17" t="s">
        <v>344</v>
      </c>
      <c r="C93" s="18" t="str">
        <f t="shared" si="6"/>
        <v>WT_28</v>
      </c>
      <c r="D93" s="18" t="str">
        <f t="shared" si="4"/>
        <v>28100</v>
      </c>
      <c r="E93">
        <v>28100020</v>
      </c>
      <c r="F93">
        <v>28100010</v>
      </c>
      <c r="G93" t="s">
        <v>176</v>
      </c>
      <c r="H93" t="s">
        <v>9</v>
      </c>
      <c r="I93">
        <v>394</v>
      </c>
      <c r="J93">
        <v>394</v>
      </c>
      <c r="K93" s="21">
        <v>0</v>
      </c>
    </row>
    <row r="94" spans="1:11" ht="15" customHeight="1" x14ac:dyDescent="0.3">
      <c r="A94" t="str">
        <f t="shared" si="5"/>
        <v>29100010</v>
      </c>
      <c r="B94" s="17" t="s">
        <v>344</v>
      </c>
      <c r="C94" s="18" t="str">
        <f t="shared" si="6"/>
        <v>WT_29</v>
      </c>
      <c r="D94" s="18" t="str">
        <f t="shared" si="4"/>
        <v>29100</v>
      </c>
      <c r="E94">
        <v>29100010</v>
      </c>
      <c r="F94">
        <v>29100010</v>
      </c>
      <c r="G94" t="s">
        <v>360</v>
      </c>
      <c r="H94" t="s">
        <v>9</v>
      </c>
      <c r="I94">
        <v>39</v>
      </c>
      <c r="J94">
        <v>39</v>
      </c>
      <c r="K94" s="21">
        <v>0</v>
      </c>
    </row>
    <row r="95" spans="1:11" ht="15" customHeight="1" x14ac:dyDescent="0.3">
      <c r="A95" t="str">
        <f t="shared" si="5"/>
        <v>29100020</v>
      </c>
      <c r="B95" s="17" t="s">
        <v>344</v>
      </c>
      <c r="C95" s="18" t="str">
        <f t="shared" si="6"/>
        <v>WT_29</v>
      </c>
      <c r="D95" s="18" t="str">
        <f t="shared" si="4"/>
        <v>29100</v>
      </c>
      <c r="E95">
        <v>29100020</v>
      </c>
      <c r="F95">
        <v>29100020</v>
      </c>
      <c r="G95" t="s">
        <v>361</v>
      </c>
      <c r="H95" t="s">
        <v>9</v>
      </c>
      <c r="I95">
        <v>39</v>
      </c>
      <c r="J95">
        <v>39</v>
      </c>
      <c r="K95" s="21">
        <v>0</v>
      </c>
    </row>
    <row r="96" spans="1:11" ht="15" customHeight="1" x14ac:dyDescent="0.3">
      <c r="A96" t="str">
        <f t="shared" si="5"/>
        <v>29100040</v>
      </c>
      <c r="B96" s="17" t="s">
        <v>344</v>
      </c>
      <c r="C96" s="18" t="str">
        <f t="shared" si="6"/>
        <v>WT_29</v>
      </c>
      <c r="D96" s="18" t="str">
        <f t="shared" si="4"/>
        <v>29100</v>
      </c>
      <c r="E96">
        <v>29100040</v>
      </c>
      <c r="F96">
        <v>29100040</v>
      </c>
      <c r="G96" t="s">
        <v>291</v>
      </c>
      <c r="H96" t="s">
        <v>9</v>
      </c>
      <c r="I96">
        <v>39</v>
      </c>
      <c r="J96">
        <v>39</v>
      </c>
      <c r="K96" s="21">
        <v>0</v>
      </c>
    </row>
    <row r="97" spans="1:13" ht="15" customHeight="1" x14ac:dyDescent="0.3">
      <c r="A97" t="str">
        <f t="shared" si="5"/>
        <v>29100050</v>
      </c>
      <c r="B97" s="17" t="s">
        <v>344</v>
      </c>
      <c r="C97" s="18" t="str">
        <f t="shared" si="6"/>
        <v>WT_29</v>
      </c>
      <c r="D97" s="18" t="str">
        <f t="shared" si="4"/>
        <v>29100</v>
      </c>
      <c r="E97">
        <v>29100050</v>
      </c>
      <c r="F97">
        <v>29100050</v>
      </c>
      <c r="G97" t="s">
        <v>182</v>
      </c>
      <c r="H97" t="s">
        <v>9</v>
      </c>
      <c r="I97">
        <v>39</v>
      </c>
      <c r="J97">
        <v>39</v>
      </c>
      <c r="K97" s="21">
        <v>0</v>
      </c>
    </row>
    <row r="98" spans="1:13" ht="15" customHeight="1" x14ac:dyDescent="0.3">
      <c r="A98" t="str">
        <f t="shared" si="5"/>
        <v>29100070</v>
      </c>
      <c r="B98" s="17" t="s">
        <v>344</v>
      </c>
      <c r="C98" s="18" t="str">
        <f t="shared" si="6"/>
        <v>WT_29</v>
      </c>
      <c r="D98" s="18" t="str">
        <f t="shared" si="4"/>
        <v>29100</v>
      </c>
      <c r="E98">
        <v>29100070</v>
      </c>
      <c r="F98">
        <v>29100021</v>
      </c>
      <c r="G98" t="s">
        <v>290</v>
      </c>
      <c r="H98" t="s">
        <v>9</v>
      </c>
      <c r="I98">
        <v>39</v>
      </c>
      <c r="J98">
        <v>39</v>
      </c>
      <c r="K98" s="21">
        <v>0</v>
      </c>
    </row>
    <row r="99" spans="1:13" ht="15" customHeight="1" x14ac:dyDescent="0.3">
      <c r="A99" t="str">
        <f t="shared" si="5"/>
        <v>29100100</v>
      </c>
      <c r="B99" s="17" t="s">
        <v>344</v>
      </c>
      <c r="C99" s="18" t="str">
        <f t="shared" si="6"/>
        <v>WT_29</v>
      </c>
      <c r="D99" s="18" t="str">
        <f t="shared" si="4"/>
        <v>29100</v>
      </c>
      <c r="E99">
        <v>29100100</v>
      </c>
      <c r="F99">
        <v>29100100</v>
      </c>
      <c r="G99" t="s">
        <v>362</v>
      </c>
      <c r="H99" t="s">
        <v>9</v>
      </c>
      <c r="I99">
        <v>0.24</v>
      </c>
      <c r="J99">
        <v>0.24</v>
      </c>
      <c r="K99" s="21">
        <v>0</v>
      </c>
    </row>
    <row r="100" spans="1:13" ht="15" customHeight="1" x14ac:dyDescent="0.3">
      <c r="A100" t="str">
        <f t="shared" si="5"/>
        <v>29100101</v>
      </c>
      <c r="B100" s="17" t="s">
        <v>344</v>
      </c>
      <c r="C100" s="18" t="str">
        <f t="shared" si="6"/>
        <v>WT_29</v>
      </c>
      <c r="D100" s="18" t="str">
        <f t="shared" ref="D100:D119" si="7">LEFT(E100,5)</f>
        <v>29100</v>
      </c>
      <c r="E100">
        <v>29100101</v>
      </c>
      <c r="F100">
        <v>29100103</v>
      </c>
      <c r="G100" t="s">
        <v>363</v>
      </c>
      <c r="H100" t="s">
        <v>9</v>
      </c>
      <c r="I100">
        <v>1.25</v>
      </c>
      <c r="J100">
        <v>1.25</v>
      </c>
      <c r="K100" s="21">
        <v>0</v>
      </c>
    </row>
    <row r="101" spans="1:13" ht="15" customHeight="1" x14ac:dyDescent="0.3">
      <c r="A101" t="str">
        <f t="shared" si="5"/>
        <v>29100104</v>
      </c>
      <c r="B101" s="17" t="s">
        <v>344</v>
      </c>
      <c r="C101" s="18" t="str">
        <f t="shared" si="6"/>
        <v>WT_29</v>
      </c>
      <c r="D101" s="18" t="str">
        <f t="shared" si="7"/>
        <v>29100</v>
      </c>
      <c r="E101">
        <v>29100104</v>
      </c>
      <c r="F101">
        <v>29100101</v>
      </c>
      <c r="G101" t="s">
        <v>364</v>
      </c>
      <c r="H101" t="s">
        <v>9</v>
      </c>
      <c r="I101">
        <v>0</v>
      </c>
      <c r="J101">
        <v>0.5</v>
      </c>
      <c r="K101" s="21" t="s">
        <v>8</v>
      </c>
    </row>
    <row r="102" spans="1:13" ht="15" customHeight="1" x14ac:dyDescent="0.3">
      <c r="A102" t="str">
        <f t="shared" si="5"/>
        <v>29100160</v>
      </c>
      <c r="B102" s="17" t="s">
        <v>344</v>
      </c>
      <c r="C102" s="18" t="str">
        <f t="shared" si="6"/>
        <v>WT_29</v>
      </c>
      <c r="D102" s="18" t="str">
        <f t="shared" si="7"/>
        <v>29100</v>
      </c>
      <c r="E102">
        <v>29100160</v>
      </c>
      <c r="F102">
        <v>29200120</v>
      </c>
      <c r="G102" t="s">
        <v>299</v>
      </c>
      <c r="H102" t="s">
        <v>9</v>
      </c>
      <c r="I102">
        <v>9.83</v>
      </c>
      <c r="J102">
        <v>9.91</v>
      </c>
      <c r="K102" s="21">
        <v>8.4374364191250155E-3</v>
      </c>
    </row>
    <row r="103" spans="1:13" ht="15" customHeight="1" x14ac:dyDescent="0.3">
      <c r="A103" t="str">
        <f t="shared" si="5"/>
        <v>29100169</v>
      </c>
      <c r="B103" s="17" t="s">
        <v>344</v>
      </c>
      <c r="C103" s="18" t="str">
        <f t="shared" si="6"/>
        <v>WT_29</v>
      </c>
      <c r="D103" s="18" t="str">
        <f t="shared" si="7"/>
        <v>29100</v>
      </c>
      <c r="E103">
        <v>29100169</v>
      </c>
      <c r="F103">
        <v>29200111</v>
      </c>
      <c r="G103" t="s">
        <v>298</v>
      </c>
      <c r="H103" t="s">
        <v>9</v>
      </c>
      <c r="I103">
        <v>6.06</v>
      </c>
      <c r="J103">
        <v>6.06</v>
      </c>
      <c r="K103" s="21">
        <v>0</v>
      </c>
    </row>
    <row r="104" spans="1:13" ht="14.4" x14ac:dyDescent="0.3">
      <c r="A104" t="str">
        <f t="shared" si="5"/>
        <v>29100170</v>
      </c>
      <c r="B104" s="17" t="s">
        <v>344</v>
      </c>
      <c r="C104" s="18" t="str">
        <f t="shared" si="6"/>
        <v>WT_29</v>
      </c>
      <c r="D104" s="18" t="str">
        <f t="shared" si="7"/>
        <v>29100</v>
      </c>
      <c r="E104">
        <v>29100170</v>
      </c>
      <c r="F104">
        <v>29200110</v>
      </c>
      <c r="G104" t="s">
        <v>300</v>
      </c>
      <c r="H104" t="s">
        <v>9</v>
      </c>
      <c r="I104">
        <v>6.06</v>
      </c>
      <c r="J104">
        <v>6.06</v>
      </c>
      <c r="K104" s="21">
        <v>0</v>
      </c>
    </row>
    <row r="105" spans="1:13" ht="15" customHeight="1" x14ac:dyDescent="0.3">
      <c r="A105" t="str">
        <f t="shared" si="5"/>
        <v>29100171</v>
      </c>
      <c r="B105" s="17" t="s">
        <v>344</v>
      </c>
      <c r="C105" s="18" t="str">
        <f t="shared" si="6"/>
        <v>WT_29</v>
      </c>
      <c r="D105" s="18" t="str">
        <f t="shared" si="7"/>
        <v>29100</v>
      </c>
      <c r="E105">
        <v>29100171</v>
      </c>
      <c r="F105">
        <v>29200122</v>
      </c>
      <c r="G105" t="s">
        <v>390</v>
      </c>
      <c r="H105" t="s">
        <v>9</v>
      </c>
      <c r="I105">
        <v>3.77</v>
      </c>
      <c r="J105">
        <v>3.85</v>
      </c>
      <c r="K105" s="21">
        <v>2.2000000000000061E-2</v>
      </c>
    </row>
    <row r="106" spans="1:13" ht="15" customHeight="1" x14ac:dyDescent="0.3">
      <c r="A106" t="str">
        <f t="shared" si="5"/>
        <v>29300110</v>
      </c>
      <c r="B106" s="17" t="s">
        <v>344</v>
      </c>
      <c r="C106" s="18" t="str">
        <f t="shared" si="6"/>
        <v>WT_29</v>
      </c>
      <c r="D106" s="18" t="str">
        <f t="shared" si="7"/>
        <v>29300</v>
      </c>
      <c r="E106">
        <v>29300110</v>
      </c>
      <c r="F106">
        <v>29300110</v>
      </c>
      <c r="G106" t="s">
        <v>296</v>
      </c>
      <c r="H106" t="s">
        <v>9</v>
      </c>
      <c r="I106">
        <v>2.9</v>
      </c>
      <c r="J106">
        <v>2.9</v>
      </c>
      <c r="K106" s="21">
        <v>0</v>
      </c>
    </row>
    <row r="107" spans="1:13" ht="15" customHeight="1" x14ac:dyDescent="0.3">
      <c r="A107" t="str">
        <f t="shared" si="5"/>
        <v>29300120</v>
      </c>
      <c r="B107" s="17" t="s">
        <v>344</v>
      </c>
      <c r="C107" s="18" t="str">
        <f t="shared" si="6"/>
        <v>WT_29</v>
      </c>
      <c r="D107" s="18" t="str">
        <f t="shared" si="7"/>
        <v>29300</v>
      </c>
      <c r="E107">
        <v>29300120</v>
      </c>
      <c r="F107">
        <v>29300120</v>
      </c>
      <c r="G107" t="s">
        <v>365</v>
      </c>
      <c r="H107" t="s">
        <v>9</v>
      </c>
      <c r="I107">
        <v>3.16</v>
      </c>
      <c r="J107">
        <v>3.16</v>
      </c>
      <c r="K107" s="21">
        <v>0</v>
      </c>
    </row>
    <row r="108" spans="1:13" ht="15" customHeight="1" x14ac:dyDescent="0.3">
      <c r="A108" t="str">
        <f t="shared" si="5"/>
        <v>29300121</v>
      </c>
      <c r="B108" s="17" t="s">
        <v>344</v>
      </c>
      <c r="C108" s="18" t="str">
        <f t="shared" si="6"/>
        <v>WT_29</v>
      </c>
      <c r="D108" s="18" t="str">
        <f t="shared" si="7"/>
        <v>29300</v>
      </c>
      <c r="E108">
        <v>29300121</v>
      </c>
      <c r="F108">
        <v>29300121</v>
      </c>
      <c r="G108" t="s">
        <v>366</v>
      </c>
      <c r="H108" t="s">
        <v>9</v>
      </c>
      <c r="I108">
        <v>0</v>
      </c>
      <c r="J108">
        <v>3.5300000000000002</v>
      </c>
      <c r="K108" s="21" t="s">
        <v>8</v>
      </c>
    </row>
    <row r="109" spans="1:13" ht="15" customHeight="1" x14ac:dyDescent="0.3">
      <c r="A109" t="str">
        <f t="shared" si="5"/>
        <v>29400023</v>
      </c>
      <c r="B109" s="17" t="s">
        <v>344</v>
      </c>
      <c r="C109" s="18" t="str">
        <f t="shared" si="6"/>
        <v>WT_29</v>
      </c>
      <c r="D109" s="18" t="str">
        <f t="shared" si="7"/>
        <v>29400</v>
      </c>
      <c r="E109">
        <v>29400023</v>
      </c>
      <c r="F109">
        <v>29400023</v>
      </c>
      <c r="G109" t="s">
        <v>205</v>
      </c>
      <c r="H109" t="s">
        <v>9</v>
      </c>
      <c r="I109">
        <v>25.25</v>
      </c>
      <c r="J109">
        <v>25.25</v>
      </c>
      <c r="K109" s="21">
        <v>0</v>
      </c>
      <c r="M109" s="24" t="s">
        <v>427</v>
      </c>
    </row>
    <row r="110" spans="1:13" ht="15" customHeight="1" x14ac:dyDescent="0.3">
      <c r="A110" t="str">
        <f t="shared" si="5"/>
        <v>29400030</v>
      </c>
      <c r="B110" s="17" t="s">
        <v>344</v>
      </c>
      <c r="C110" s="18" t="str">
        <f t="shared" si="6"/>
        <v>WT_29</v>
      </c>
      <c r="D110" s="18" t="str">
        <f t="shared" si="7"/>
        <v>29400</v>
      </c>
      <c r="E110">
        <v>29400030</v>
      </c>
      <c r="F110">
        <v>29400030</v>
      </c>
      <c r="G110" t="s">
        <v>303</v>
      </c>
      <c r="H110" t="s">
        <v>9</v>
      </c>
      <c r="I110">
        <v>58</v>
      </c>
      <c r="J110">
        <v>58</v>
      </c>
      <c r="K110" s="21">
        <v>0</v>
      </c>
    </row>
    <row r="111" spans="1:13" ht="15" customHeight="1" x14ac:dyDescent="0.3">
      <c r="A111" t="str">
        <f t="shared" si="5"/>
        <v>29400050</v>
      </c>
      <c r="B111" s="17" t="s">
        <v>344</v>
      </c>
      <c r="C111" s="18" t="str">
        <f t="shared" si="6"/>
        <v>WT_29</v>
      </c>
      <c r="D111" s="18" t="str">
        <f t="shared" si="7"/>
        <v>29400</v>
      </c>
      <c r="E111">
        <v>29400050</v>
      </c>
      <c r="F111">
        <v>29400010</v>
      </c>
      <c r="G111" t="s">
        <v>292</v>
      </c>
      <c r="H111" t="s">
        <v>9</v>
      </c>
      <c r="I111" s="25">
        <v>20.6</v>
      </c>
      <c r="J111" s="25">
        <v>19.45</v>
      </c>
      <c r="K111" s="21">
        <f>SUM(J111-I111)/I111</f>
        <v>-5.5825242718446702E-2</v>
      </c>
    </row>
    <row r="112" spans="1:13" ht="15" customHeight="1" x14ac:dyDescent="0.3">
      <c r="A112" t="str">
        <f t="shared" si="5"/>
        <v>29400070</v>
      </c>
      <c r="B112" s="17" t="s">
        <v>344</v>
      </c>
      <c r="C112" s="18" t="str">
        <f t="shared" si="6"/>
        <v>WT_29</v>
      </c>
      <c r="D112" s="18" t="str">
        <f t="shared" si="7"/>
        <v>29400</v>
      </c>
      <c r="E112">
        <v>29400070</v>
      </c>
      <c r="F112">
        <v>29400070</v>
      </c>
      <c r="G112" t="s">
        <v>207</v>
      </c>
      <c r="H112" t="s">
        <v>9</v>
      </c>
      <c r="I112">
        <v>0.24</v>
      </c>
      <c r="J112">
        <v>0.24</v>
      </c>
      <c r="K112" s="21">
        <v>0</v>
      </c>
    </row>
    <row r="113" spans="1:11" ht="15" customHeight="1" x14ac:dyDescent="0.3">
      <c r="A113" t="str">
        <f t="shared" si="5"/>
        <v>29400110</v>
      </c>
      <c r="B113" s="17" t="s">
        <v>344</v>
      </c>
      <c r="C113" s="18" t="str">
        <f t="shared" si="6"/>
        <v>WT_29</v>
      </c>
      <c r="D113" s="18" t="str">
        <f t="shared" si="7"/>
        <v>29400</v>
      </c>
      <c r="E113">
        <v>29400110</v>
      </c>
      <c r="F113">
        <v>29400110</v>
      </c>
      <c r="G113" t="s">
        <v>367</v>
      </c>
      <c r="H113" t="s">
        <v>9</v>
      </c>
      <c r="I113">
        <v>10.77</v>
      </c>
      <c r="J113">
        <v>9.5399999999999991</v>
      </c>
      <c r="K113" s="21">
        <v>-0.11393314763231197</v>
      </c>
    </row>
    <row r="114" spans="1:11" ht="15" customHeight="1" x14ac:dyDescent="0.3">
      <c r="A114" t="str">
        <f t="shared" si="5"/>
        <v>29400112</v>
      </c>
      <c r="B114" s="17" t="s">
        <v>344</v>
      </c>
      <c r="C114" s="18" t="str">
        <f t="shared" si="6"/>
        <v>WT_29</v>
      </c>
      <c r="D114" s="18" t="str">
        <f t="shared" si="7"/>
        <v>29400</v>
      </c>
      <c r="E114">
        <v>29400112</v>
      </c>
      <c r="F114">
        <v>29400111</v>
      </c>
      <c r="G114" t="s">
        <v>369</v>
      </c>
      <c r="H114" t="s">
        <v>9</v>
      </c>
      <c r="I114">
        <v>0</v>
      </c>
      <c r="J114">
        <v>9.91</v>
      </c>
      <c r="K114" s="21" t="s">
        <v>8</v>
      </c>
    </row>
    <row r="115" spans="1:11" ht="15" customHeight="1" x14ac:dyDescent="0.3">
      <c r="A115" t="str">
        <f t="shared" si="5"/>
        <v>29400201</v>
      </c>
      <c r="B115" s="17" t="s">
        <v>344</v>
      </c>
      <c r="C115" s="18" t="str">
        <f t="shared" si="6"/>
        <v>WT_29</v>
      </c>
      <c r="D115" s="18" t="str">
        <f t="shared" si="7"/>
        <v>29400</v>
      </c>
      <c r="E115">
        <v>29400201</v>
      </c>
      <c r="F115">
        <v>29400210</v>
      </c>
      <c r="G115" t="s">
        <v>297</v>
      </c>
      <c r="H115" t="s">
        <v>9</v>
      </c>
      <c r="I115">
        <v>5</v>
      </c>
      <c r="J115">
        <v>5</v>
      </c>
      <c r="K115" s="21">
        <v>0</v>
      </c>
    </row>
    <row r="116" spans="1:11" ht="15" customHeight="1" x14ac:dyDescent="0.3">
      <c r="A116" t="str">
        <f t="shared" si="5"/>
        <v>29400300</v>
      </c>
      <c r="B116" s="17" t="s">
        <v>344</v>
      </c>
      <c r="C116" s="18" t="str">
        <f t="shared" si="6"/>
        <v>WT_29</v>
      </c>
      <c r="D116" s="18" t="str">
        <f t="shared" si="7"/>
        <v>29400</v>
      </c>
      <c r="E116">
        <v>29400300</v>
      </c>
      <c r="F116">
        <v>29400310</v>
      </c>
      <c r="G116" t="s">
        <v>368</v>
      </c>
      <c r="H116" t="s">
        <v>9</v>
      </c>
      <c r="I116">
        <v>50</v>
      </c>
      <c r="J116">
        <v>50</v>
      </c>
      <c r="K116" s="21">
        <v>0</v>
      </c>
    </row>
    <row r="117" spans="1:11" ht="15" customHeight="1" x14ac:dyDescent="0.3">
      <c r="A117" t="str">
        <f t="shared" si="5"/>
        <v>29400310</v>
      </c>
      <c r="B117" s="17" t="s">
        <v>344</v>
      </c>
      <c r="C117" s="18" t="str">
        <f t="shared" si="6"/>
        <v>WT_29</v>
      </c>
      <c r="D117" s="18" t="str">
        <f t="shared" si="7"/>
        <v>29400</v>
      </c>
      <c r="E117">
        <v>29400310</v>
      </c>
      <c r="F117">
        <v>29400320</v>
      </c>
      <c r="G117" t="s">
        <v>306</v>
      </c>
      <c r="H117" t="s">
        <v>9</v>
      </c>
      <c r="I117">
        <v>200</v>
      </c>
      <c r="J117">
        <v>200</v>
      </c>
      <c r="K117" s="21">
        <v>0</v>
      </c>
    </row>
    <row r="118" spans="1:11" ht="14.4" x14ac:dyDescent="0.3">
      <c r="A118" t="str">
        <f t="shared" si="5"/>
        <v>30100010</v>
      </c>
      <c r="B118" s="19" t="s">
        <v>344</v>
      </c>
      <c r="C118" s="18" t="str">
        <f t="shared" si="6"/>
        <v>WT_30</v>
      </c>
      <c r="D118" s="18" t="str">
        <f t="shared" si="7"/>
        <v>30100</v>
      </c>
      <c r="E118">
        <v>30100010</v>
      </c>
      <c r="F118">
        <v>30100010</v>
      </c>
      <c r="G118" t="s">
        <v>370</v>
      </c>
      <c r="H118" t="s">
        <v>9</v>
      </c>
      <c r="I118">
        <v>39</v>
      </c>
      <c r="J118">
        <v>39</v>
      </c>
      <c r="K118" s="21">
        <v>0</v>
      </c>
    </row>
    <row r="119" spans="1:11" ht="15" customHeight="1" x14ac:dyDescent="0.3">
      <c r="A119" t="str">
        <f t="shared" si="5"/>
        <v>30100020</v>
      </c>
      <c r="B119" s="19" t="s">
        <v>344</v>
      </c>
      <c r="C119" s="18" t="str">
        <f t="shared" si="6"/>
        <v>WT_30</v>
      </c>
      <c r="D119" s="18" t="str">
        <f t="shared" si="7"/>
        <v>30100</v>
      </c>
      <c r="E119">
        <v>30100020</v>
      </c>
      <c r="F119">
        <v>30100020</v>
      </c>
      <c r="G119" t="s">
        <v>213</v>
      </c>
      <c r="H119" t="s">
        <v>9</v>
      </c>
      <c r="I119">
        <v>15</v>
      </c>
      <c r="J119">
        <v>15</v>
      </c>
      <c r="K119" s="21">
        <v>0</v>
      </c>
    </row>
    <row r="120" spans="1:11" ht="15" customHeight="1" x14ac:dyDescent="0.3">
      <c r="E120" s="11"/>
      <c r="F120" s="11"/>
    </row>
    <row r="121" spans="1:11" ht="15" customHeight="1" x14ac:dyDescent="0.3">
      <c r="E121" s="11"/>
      <c r="F121" s="11"/>
    </row>
    <row r="122" spans="1:11" ht="15" customHeight="1" x14ac:dyDescent="0.3">
      <c r="E122" s="11"/>
      <c r="F122" s="11"/>
    </row>
    <row r="123" spans="1:11" ht="15" customHeight="1" x14ac:dyDescent="0.3">
      <c r="E123" s="11"/>
      <c r="F123" s="11"/>
    </row>
    <row r="124" spans="1:11" ht="15" customHeight="1" x14ac:dyDescent="0.3">
      <c r="E124" s="11"/>
      <c r="F124" s="11"/>
    </row>
    <row r="125" spans="1:11" ht="15" customHeight="1" x14ac:dyDescent="0.3">
      <c r="E125" s="11"/>
      <c r="F125" s="11"/>
    </row>
    <row r="126" spans="1:11" ht="15" customHeight="1" x14ac:dyDescent="0.3">
      <c r="E126" s="11"/>
      <c r="F126" s="11"/>
    </row>
    <row r="127" spans="1:11" ht="15" customHeight="1" x14ac:dyDescent="0.3">
      <c r="E127" s="11"/>
      <c r="F127" s="11"/>
    </row>
    <row r="128" spans="1:11" ht="15" customHeight="1" x14ac:dyDescent="0.3">
      <c r="E128" s="11"/>
      <c r="F128" s="11"/>
    </row>
    <row r="129" spans="5:6" ht="15" customHeight="1" x14ac:dyDescent="0.3">
      <c r="E129" s="11"/>
      <c r="F129" s="11"/>
    </row>
    <row r="130" spans="5:6" ht="15" customHeight="1" x14ac:dyDescent="0.3">
      <c r="E130" s="11"/>
      <c r="F130" s="11"/>
    </row>
  </sheetData>
  <pageMargins left="0.70866141732283472" right="0.70866141732283472" top="0.74803149606299213" bottom="0.74803149606299213" header="0.31496062992125984" footer="0.31496062992125984"/>
  <pageSetup paperSize="8" scale="8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119"/>
  <sheetViews>
    <sheetView topLeftCell="A40" workbookViewId="0">
      <selection activeCell="A41" sqref="A41"/>
    </sheetView>
  </sheetViews>
  <sheetFormatPr defaultRowHeight="14.4" x14ac:dyDescent="0.3"/>
  <cols>
    <col min="1" max="1" width="6.33203125" bestFit="1" customWidth="1"/>
    <col min="2" max="2" width="5.88671875" bestFit="1" customWidth="1"/>
    <col min="3" max="3" width="10.109375" bestFit="1" customWidth="1"/>
    <col min="4" max="4" width="12.109375" bestFit="1" customWidth="1"/>
    <col min="5" max="5" width="50.44140625" customWidth="1"/>
    <col min="6" max="6" width="17" bestFit="1" customWidth="1"/>
    <col min="7" max="7" width="12.6640625" customWidth="1"/>
    <col min="8" max="8" width="16.33203125" bestFit="1" customWidth="1"/>
    <col min="9" max="9" width="12.33203125" bestFit="1" customWidth="1"/>
    <col min="15" max="15" width="9.88671875" customWidth="1"/>
  </cols>
  <sheetData>
    <row r="1" spans="1:9" x14ac:dyDescent="0.3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3">
      <c r="A2" t="str">
        <f>IF(TYPE(+Tarieven2016FMB!B4)="2","0",Tarieven2016FMB!B4)</f>
        <v>R&amp;I</v>
      </c>
      <c r="B2" t="str">
        <f>IF(TYPE(+Tarieven2016FMB!C4)="2",0,Tarieven2016FMB!C4)</f>
        <v>WT_17</v>
      </c>
      <c r="C2" s="11" t="str">
        <f>IF(LEN(CONCATENATE(Tarieven2016FMB!C4,RIGHT(Tarieven2016FMB!D4,3)))&gt;2,CONCATENATE(Tarieven2016FMB!C4,RIGHT(Tarieven2016FMB!D4,3)),"0")</f>
        <v>WT_17100</v>
      </c>
      <c r="D2" s="11" t="str">
        <f>IF(LEN(CONCATENATE(LEFT(Tarieven2016FMB!E4,3),MID(Tarieven2016FMB!E4,4,2),RIGHT(Tarieven2016FMB!E4,3)))&gt;2,CONCATENATE(LEFT(Tarieven2016FMB!E4,3),MID(Tarieven2016FMB!E4,4,2),RIGHT(Tarieven2016FMB!E4,3)),"0")</f>
        <v>17100010</v>
      </c>
      <c r="E2" t="str">
        <f>IF(TYPE(+Tarieven2016FMB!G4)="2",0,Tarieven2016FMB!G4)</f>
        <v>Persoons- en technische gegevens online en selecties</v>
      </c>
      <c r="F2" t="str">
        <f>IF(TYPE(+Tarieven2016FMB!H4)="2",0,Tarieven2016FMB!H4)</f>
        <v>STK</v>
      </c>
      <c r="G2" s="12">
        <f>IF(TYPE(+Tarieven2016FMB!J4)=1,Tarieven2016FMB!J4,0)</f>
        <v>0.37</v>
      </c>
      <c r="H2" s="13" t="str">
        <f>TEXT(Tarieven2016FMB!K4,"0 %")</f>
        <v>0 %</v>
      </c>
      <c r="I2" s="14">
        <f t="shared" ref="I2:I65" ca="1" si="0">NOW()</f>
        <v>42396.617647569445</v>
      </c>
    </row>
    <row r="3" spans="1:9" x14ac:dyDescent="0.3">
      <c r="A3" t="str">
        <f>IF(TYPE(+Tarieven2016FMB!B5)="2","0",Tarieven2016FMB!B5)</f>
        <v>R&amp;I</v>
      </c>
      <c r="B3" t="str">
        <f>IF(TYPE(+Tarieven2016FMB!C5)="2",0,Tarieven2016FMB!C5)</f>
        <v>WT_17</v>
      </c>
      <c r="C3" s="11" t="str">
        <f>IF(LEN(CONCATENATE(Tarieven2016FMB!C5,RIGHT(Tarieven2016FMB!D5,3)))&gt;2,CONCATENATE(Tarieven2016FMB!C5,RIGHT(Tarieven2016FMB!D5,3)),"0")</f>
        <v>WT_17100</v>
      </c>
      <c r="D3" s="11" t="str">
        <f>IF(LEN(CONCATENATE(LEFT(Tarieven2016FMB!E5,3),MID(Tarieven2016FMB!E5,4,2),RIGHT(Tarieven2016FMB!E5,3)))&gt;2,CONCATENATE(LEFT(Tarieven2016FMB!E5,3),MID(Tarieven2016FMB!E5,4,2),RIGHT(Tarieven2016FMB!E5,3)),"0")</f>
        <v>17100020</v>
      </c>
      <c r="E3" t="str">
        <f>IF(TYPE(+Tarieven2016FMB!G5)="2",0,Tarieven2016FMB!G5)</f>
        <v>Kenteken/meldcode online</v>
      </c>
      <c r="F3" t="str">
        <f>IF(TYPE(+Tarieven2016FMB!H5)="2",0,Tarieven2016FMB!H5)</f>
        <v>STK</v>
      </c>
      <c r="G3" s="12">
        <f>IF(TYPE(+Tarieven2016FMB!J5)=1,Tarieven2016FMB!J5,0)</f>
        <v>0.14000000000000001</v>
      </c>
      <c r="H3" s="13" t="str">
        <f>TEXT(Tarieven2016FMB!K5,"0 %")</f>
        <v>0 %</v>
      </c>
      <c r="I3" s="14">
        <f t="shared" ca="1" si="0"/>
        <v>42396.617647569445</v>
      </c>
    </row>
    <row r="4" spans="1:9" x14ac:dyDescent="0.3">
      <c r="A4" t="str">
        <f>IF(TYPE(+Tarieven2016FMB!B6)="2","0",Tarieven2016FMB!B6)</f>
        <v>R&amp;I</v>
      </c>
      <c r="B4" t="str">
        <f>IF(TYPE(+Tarieven2016FMB!C6)="2",0,Tarieven2016FMB!C6)</f>
        <v>WT_17</v>
      </c>
      <c r="C4" s="11" t="str">
        <f>IF(LEN(CONCATENATE(Tarieven2016FMB!C6,RIGHT(Tarieven2016FMB!D6,3)))&gt;2,CONCATENATE(Tarieven2016FMB!C6,RIGHT(Tarieven2016FMB!D6,3)),"0")</f>
        <v>WT_17100</v>
      </c>
      <c r="D4" s="11" t="str">
        <f>IF(LEN(CONCATENATE(LEFT(Tarieven2016FMB!E6,3),MID(Tarieven2016FMB!E6,4,2),RIGHT(Tarieven2016FMB!E6,3)))&gt;2,CONCATENATE(LEFT(Tarieven2016FMB!E6,3),MID(Tarieven2016FMB!E6,4,2),RIGHT(Tarieven2016FMB!E6,3)),"0")</f>
        <v>17100030</v>
      </c>
      <c r="E4" t="str">
        <f>IF(TYPE(+Tarieven2016FMB!G6)="2",0,Tarieven2016FMB!G6)</f>
        <v>Kenteken/meldcode met technische gegevens</v>
      </c>
      <c r="F4" t="str">
        <f>IF(TYPE(+Tarieven2016FMB!H6)="2",0,Tarieven2016FMB!H6)</f>
        <v>STK</v>
      </c>
      <c r="G4" s="12">
        <f>IF(TYPE(+Tarieven2016FMB!J6)=1,Tarieven2016FMB!J6,0)</f>
        <v>0.37</v>
      </c>
      <c r="H4" s="13" t="str">
        <f>TEXT(Tarieven2016FMB!K6,"0 %")</f>
        <v>0 %</v>
      </c>
      <c r="I4" s="14">
        <f t="shared" ca="1" si="0"/>
        <v>42396.617647569445</v>
      </c>
    </row>
    <row r="5" spans="1:9" x14ac:dyDescent="0.3">
      <c r="A5" t="str">
        <f>IF(TYPE(+Tarieven2016FMB!B7)="2","0",Tarieven2016FMB!B7)</f>
        <v>R&amp;I</v>
      </c>
      <c r="B5" t="str">
        <f>IF(TYPE(+Tarieven2016FMB!C7)="2",0,Tarieven2016FMB!C7)</f>
        <v>WT_17</v>
      </c>
      <c r="C5" s="11" t="str">
        <f>IF(LEN(CONCATENATE(Tarieven2016FMB!C7,RIGHT(Tarieven2016FMB!D7,3)))&gt;2,CONCATENATE(Tarieven2016FMB!C7,RIGHT(Tarieven2016FMB!D7,3)),"0")</f>
        <v>WT_17100</v>
      </c>
      <c r="D5" s="11" t="str">
        <f>IF(LEN(CONCATENATE(LEFT(Tarieven2016FMB!E7,3),MID(Tarieven2016FMB!E7,4,2),RIGHT(Tarieven2016FMB!E7,3)))&gt;2,CONCATENATE(LEFT(Tarieven2016FMB!E7,3),MID(Tarieven2016FMB!E7,4,2),RIGHT(Tarieven2016FMB!E7,3)),"0")</f>
        <v>17100050</v>
      </c>
      <c r="E5" t="str">
        <f>IF(TYPE(+Tarieven2016FMB!G7)="2",0,Tarieven2016FMB!G7)</f>
        <v xml:space="preserve">Informatie via batchverwerking (o.a. abonnementen providers) </v>
      </c>
      <c r="F5" t="str">
        <f>IF(TYPE(+Tarieven2016FMB!H7)="2",0,Tarieven2016FMB!H7)</f>
        <v>P/1.000 STK</v>
      </c>
      <c r="G5" s="12">
        <f>IF(TYPE(+Tarieven2016FMB!J7)=1,Tarieven2016FMB!J7,0)</f>
        <v>9.5</v>
      </c>
      <c r="H5" s="13" t="str">
        <f>TEXT(Tarieven2016FMB!K7,"0 %")</f>
        <v>0 %</v>
      </c>
      <c r="I5" s="14">
        <f t="shared" ca="1" si="0"/>
        <v>42396.617647569445</v>
      </c>
    </row>
    <row r="6" spans="1:9" x14ac:dyDescent="0.3">
      <c r="A6" t="str">
        <f>IF(TYPE(+Tarieven2016FMB!B8)="2","0",Tarieven2016FMB!B8)</f>
        <v>R&amp;I</v>
      </c>
      <c r="B6" t="str">
        <f>IF(TYPE(+Tarieven2016FMB!C8)="2",0,Tarieven2016FMB!C8)</f>
        <v>WT_17</v>
      </c>
      <c r="C6" s="11" t="str">
        <f>IF(LEN(CONCATENATE(Tarieven2016FMB!C8,RIGHT(Tarieven2016FMB!D8,3)))&gt;2,CONCATENATE(Tarieven2016FMB!C8,RIGHT(Tarieven2016FMB!D8,3)),"0")</f>
        <v>WT_17100</v>
      </c>
      <c r="D6" s="11" t="str">
        <f>IF(LEN(CONCATENATE(LEFT(Tarieven2016FMB!E8,3),MID(Tarieven2016FMB!E8,4,2),RIGHT(Tarieven2016FMB!E8,3)))&gt;2,CONCATENATE(LEFT(Tarieven2016FMB!E8,3),MID(Tarieven2016FMB!E8,4,2),RIGHT(Tarieven2016FMB!E8,3)),"0")</f>
        <v>17100070</v>
      </c>
      <c r="E6" t="str">
        <f>IF(TYPE(+Tarieven2016FMB!G8)="2",0,Tarieven2016FMB!G8)</f>
        <v>Afkoop abonnement online aansluiting (eenmalig)</v>
      </c>
      <c r="F6" t="str">
        <f>IF(TYPE(+Tarieven2016FMB!H8)="2",0,Tarieven2016FMB!H8)</f>
        <v>STK</v>
      </c>
      <c r="G6" s="12">
        <f>IF(TYPE(+Tarieven2016FMB!J8)=1,Tarieven2016FMB!J8,0)</f>
        <v>500</v>
      </c>
      <c r="H6" s="13" t="str">
        <f>TEXT(Tarieven2016FMB!K8,"0 %")</f>
        <v>0 %</v>
      </c>
      <c r="I6" s="14">
        <f t="shared" ca="1" si="0"/>
        <v>42396.617647569445</v>
      </c>
    </row>
    <row r="7" spans="1:9" x14ac:dyDescent="0.3">
      <c r="A7" t="str">
        <f>IF(TYPE(+Tarieven2016FMB!B9)="2","0",Tarieven2016FMB!B9)</f>
        <v>R&amp;I</v>
      </c>
      <c r="B7" t="str">
        <f>IF(TYPE(+Tarieven2016FMB!C9)="2",0,Tarieven2016FMB!C9)</f>
        <v>WT_17</v>
      </c>
      <c r="C7" s="11" t="str">
        <f>IF(LEN(CONCATENATE(Tarieven2016FMB!C9,RIGHT(Tarieven2016FMB!D9,3)))&gt;2,CONCATENATE(Tarieven2016FMB!C9,RIGHT(Tarieven2016FMB!D9,3)),"0")</f>
        <v>WT_17100</v>
      </c>
      <c r="D7" s="11" t="str">
        <f>IF(LEN(CONCATENATE(LEFT(Tarieven2016FMB!E9,3),MID(Tarieven2016FMB!E9,4,2),RIGHT(Tarieven2016FMB!E9,3)))&gt;2,CONCATENATE(LEFT(Tarieven2016FMB!E9,3),MID(Tarieven2016FMB!E9,4,2),RIGHT(Tarieven2016FMB!E9,3)),"0")</f>
        <v>17100085</v>
      </c>
      <c r="E7" t="str">
        <f>IF(TYPE(+Tarieven2016FMB!G9)="2",0,Tarieven2016FMB!G9)</f>
        <v>KDT - variabele component</v>
      </c>
      <c r="F7" t="str">
        <f>IF(TYPE(+Tarieven2016FMB!H9)="2",0,Tarieven2016FMB!H9)</f>
        <v>STK</v>
      </c>
      <c r="G7" s="12">
        <f>IF(TYPE(+Tarieven2016FMB!J9)=1,Tarieven2016FMB!J9,0)</f>
        <v>0.06</v>
      </c>
      <c r="H7" s="13" t="str">
        <f>TEXT(Tarieven2016FMB!K9,"0 %")</f>
        <v>0 %</v>
      </c>
      <c r="I7" s="14">
        <f t="shared" ca="1" si="0"/>
        <v>42396.617647569445</v>
      </c>
    </row>
    <row r="8" spans="1:9" x14ac:dyDescent="0.3">
      <c r="A8" t="str">
        <f>IF(TYPE(+Tarieven2016FMB!B10)="2","0",Tarieven2016FMB!B10)</f>
        <v>R&amp;I</v>
      </c>
      <c r="B8" t="str">
        <f>IF(TYPE(+Tarieven2016FMB!C10)="2",0,Tarieven2016FMB!C10)</f>
        <v>WT_17</v>
      </c>
      <c r="C8" s="11" t="str">
        <f>IF(LEN(CONCATENATE(Tarieven2016FMB!C10,RIGHT(Tarieven2016FMB!D10,3)))&gt;2,CONCATENATE(Tarieven2016FMB!C10,RIGHT(Tarieven2016FMB!D10,3)),"0")</f>
        <v>WT_17100</v>
      </c>
      <c r="D8" s="11" t="str">
        <f>IF(LEN(CONCATENATE(LEFT(Tarieven2016FMB!E10,3),MID(Tarieven2016FMB!E10,4,2),RIGHT(Tarieven2016FMB!E10,3)))&gt;2,CONCATENATE(LEFT(Tarieven2016FMB!E10,3),MID(Tarieven2016FMB!E10,4,2),RIGHT(Tarieven2016FMB!E10,3)),"0")</f>
        <v>17100101</v>
      </c>
      <c r="E8" t="str">
        <f>IF(TYPE(+Tarieven2016FMB!G10)="2",0,Tarieven2016FMB!G10)</f>
        <v>Raadplegen FDR fietsfabrikant OVI</v>
      </c>
      <c r="F8" t="str">
        <f>IF(TYPE(+Tarieven2016FMB!H10)="2",0,Tarieven2016FMB!H10)</f>
        <v>STK</v>
      </c>
      <c r="G8" s="12">
        <f>IF(TYPE(+Tarieven2016FMB!J10)=1,Tarieven2016FMB!J10,0)</f>
        <v>0.05</v>
      </c>
      <c r="H8" s="13" t="str">
        <f>TEXT(Tarieven2016FMB!K10,"0 %")</f>
        <v>0 %</v>
      </c>
      <c r="I8" s="14">
        <f t="shared" ca="1" si="0"/>
        <v>42396.617647569445</v>
      </c>
    </row>
    <row r="9" spans="1:9" x14ac:dyDescent="0.3">
      <c r="A9" t="str">
        <f>IF(TYPE(+Tarieven2016FMB!B11)="2","0",Tarieven2016FMB!B11)</f>
        <v>R&amp;I</v>
      </c>
      <c r="B9" t="str">
        <f>IF(TYPE(+Tarieven2016FMB!C11)="2",0,Tarieven2016FMB!C11)</f>
        <v>WT_17</v>
      </c>
      <c r="C9" s="11" t="str">
        <f>IF(LEN(CONCATENATE(Tarieven2016FMB!C11,RIGHT(Tarieven2016FMB!D11,3)))&gt;2,CONCATENATE(Tarieven2016FMB!C11,RIGHT(Tarieven2016FMB!D11,3)),"0")</f>
        <v>WT_17100</v>
      </c>
      <c r="D9" s="11" t="str">
        <f>IF(LEN(CONCATENATE(LEFT(Tarieven2016FMB!E11,3),MID(Tarieven2016FMB!E11,4,2),RIGHT(Tarieven2016FMB!E11,3)))&gt;2,CONCATENATE(LEFT(Tarieven2016FMB!E11,3),MID(Tarieven2016FMB!E11,4,2),RIGHT(Tarieven2016FMB!E11,3)),"0")</f>
        <v>17100101</v>
      </c>
      <c r="E9" t="str">
        <f>IF(TYPE(+Tarieven2016FMB!G11)="2",0,Tarieven2016FMB!G11)</f>
        <v>OVI zakelijk - XML</v>
      </c>
      <c r="F9" t="str">
        <f>IF(TYPE(+Tarieven2016FMB!H11)="2",0,Tarieven2016FMB!H11)</f>
        <v>STK</v>
      </c>
      <c r="G9" s="12">
        <f>IF(TYPE(+Tarieven2016FMB!J11)=1,Tarieven2016FMB!J11,0)</f>
        <v>0.05</v>
      </c>
      <c r="H9" s="13" t="str">
        <f>TEXT(Tarieven2016FMB!K11,"0 %")</f>
        <v>0 %</v>
      </c>
      <c r="I9" s="14">
        <f t="shared" ca="1" si="0"/>
        <v>42396.617647569445</v>
      </c>
    </row>
    <row r="10" spans="1:9" x14ac:dyDescent="0.3">
      <c r="A10" t="str">
        <f>IF(TYPE(+Tarieven2016FMB!B12)="2","0",Tarieven2016FMB!B12)</f>
        <v>R&amp;I</v>
      </c>
      <c r="B10" t="str">
        <f>IF(TYPE(+Tarieven2016FMB!C12)="2",0,Tarieven2016FMB!C12)</f>
        <v>WT_17</v>
      </c>
      <c r="C10" s="11" t="str">
        <f>IF(LEN(CONCATENATE(Tarieven2016FMB!C12,RIGHT(Tarieven2016FMB!D12,3)))&gt;2,CONCATENATE(Tarieven2016FMB!C12,RIGHT(Tarieven2016FMB!D12,3)),"0")</f>
        <v>WT_17100</v>
      </c>
      <c r="D10" s="11" t="str">
        <f>IF(LEN(CONCATENATE(LEFT(Tarieven2016FMB!E12,3),MID(Tarieven2016FMB!E12,4,2),RIGHT(Tarieven2016FMB!E12,3)))&gt;2,CONCATENATE(LEFT(Tarieven2016FMB!E12,3),MID(Tarieven2016FMB!E12,4,2),RIGHT(Tarieven2016FMB!E12,3)),"0")</f>
        <v>17100102</v>
      </c>
      <c r="E10" t="str">
        <f>IF(TYPE(+Tarieven2016FMB!G12)="2",0,Tarieven2016FMB!G12)</f>
        <v>OVI zakelijk - WEB</v>
      </c>
      <c r="F10" t="str">
        <f>IF(TYPE(+Tarieven2016FMB!H12)="2",0,Tarieven2016FMB!H12)</f>
        <v>STK</v>
      </c>
      <c r="G10" s="12">
        <f>IF(TYPE(+Tarieven2016FMB!J12)=1,Tarieven2016FMB!J12,0)</f>
        <v>0.14000000000000001</v>
      </c>
      <c r="H10" s="13" t="str">
        <f>TEXT(Tarieven2016FMB!K12,"0 %")</f>
        <v>0 %</v>
      </c>
      <c r="I10" s="14">
        <f t="shared" ca="1" si="0"/>
        <v>42396.617647569445</v>
      </c>
    </row>
    <row r="11" spans="1:9" x14ac:dyDescent="0.3">
      <c r="A11" t="str">
        <f>IF(TYPE(+Tarieven2016FMB!B13)="2","0",Tarieven2016FMB!B13)</f>
        <v>R&amp;I</v>
      </c>
      <c r="B11" t="str">
        <f>IF(TYPE(+Tarieven2016FMB!C13)="2",0,Tarieven2016FMB!C13)</f>
        <v>WT_17</v>
      </c>
      <c r="C11" s="11" t="str">
        <f>IF(LEN(CONCATENATE(Tarieven2016FMB!C13,RIGHT(Tarieven2016FMB!D13,3)))&gt;2,CONCATENATE(Tarieven2016FMB!C13,RIGHT(Tarieven2016FMB!D13,3)),"0")</f>
        <v>WT_17100</v>
      </c>
      <c r="D11" s="11" t="str">
        <f>IF(LEN(CONCATENATE(LEFT(Tarieven2016FMB!E13,3),MID(Tarieven2016FMB!E13,4,2),RIGHT(Tarieven2016FMB!E13,3)))&gt;2,CONCATENATE(LEFT(Tarieven2016FMB!E13,3),MID(Tarieven2016FMB!E13,4,2),RIGHT(Tarieven2016FMB!E13,3)),"0")</f>
        <v>17100103</v>
      </c>
      <c r="E11" t="str">
        <f>IF(TYPE(+Tarieven2016FMB!G13)="2",0,Tarieven2016FMB!G13)</f>
        <v>Applet iRDW</v>
      </c>
      <c r="F11" t="str">
        <f>IF(TYPE(+Tarieven2016FMB!H13)="2",0,Tarieven2016FMB!H13)</f>
        <v>STK</v>
      </c>
      <c r="G11" s="12">
        <f>IF(TYPE(+Tarieven2016FMB!J13)=1,Tarieven2016FMB!J13,0)</f>
        <v>0</v>
      </c>
      <c r="H11" s="13" t="str">
        <f>TEXT(Tarieven2016FMB!K13,"0 %")</f>
        <v>0 %</v>
      </c>
      <c r="I11" s="14">
        <f t="shared" ca="1" si="0"/>
        <v>42396.617647569445</v>
      </c>
    </row>
    <row r="12" spans="1:9" x14ac:dyDescent="0.3">
      <c r="A12" t="str">
        <f>IF(TYPE(+Tarieven2016FMB!B14)="2","0",Tarieven2016FMB!B14)</f>
        <v>R&amp;I</v>
      </c>
      <c r="B12" t="str">
        <f>IF(TYPE(+Tarieven2016FMB!C14)="2",0,Tarieven2016FMB!C14)</f>
        <v>WT_17</v>
      </c>
      <c r="C12" s="11" t="str">
        <f>IF(LEN(CONCATENATE(Tarieven2016FMB!C14,RIGHT(Tarieven2016FMB!D14,3)))&gt;2,CONCATENATE(Tarieven2016FMB!C14,RIGHT(Tarieven2016FMB!D14,3)),"0")</f>
        <v>WT_17100</v>
      </c>
      <c r="D12" s="11" t="str">
        <f>IF(LEN(CONCATENATE(LEFT(Tarieven2016FMB!E14,3),MID(Tarieven2016FMB!E14,4,2),RIGHT(Tarieven2016FMB!E14,3)))&gt;2,CONCATENATE(LEFT(Tarieven2016FMB!E14,3),MID(Tarieven2016FMB!E14,4,2),RIGHT(Tarieven2016FMB!E14,3)),"0")</f>
        <v>17100107</v>
      </c>
      <c r="E12" t="str">
        <f>IF(TYPE(+Tarieven2016FMB!G14)="2",0,Tarieven2016FMB!G14)</f>
        <v>Centrale registratie fietsen (XML)</v>
      </c>
      <c r="F12" t="str">
        <f>IF(TYPE(+Tarieven2016FMB!H14)="2",0,Tarieven2016FMB!H14)</f>
        <v>STK</v>
      </c>
      <c r="G12" s="12">
        <f>IF(TYPE(+Tarieven2016FMB!J14)=1,Tarieven2016FMB!J14,0)</f>
        <v>0.19</v>
      </c>
      <c r="H12" s="13" t="str">
        <f>TEXT(Tarieven2016FMB!K14,"0 %")</f>
        <v>0 %</v>
      </c>
      <c r="I12" s="14">
        <f t="shared" ca="1" si="0"/>
        <v>42396.617647569445</v>
      </c>
    </row>
    <row r="13" spans="1:9" x14ac:dyDescent="0.3">
      <c r="A13" t="str">
        <f>IF(TYPE(+Tarieven2016FMB!B15)="2","0",Tarieven2016FMB!B15)</f>
        <v>R&amp;I</v>
      </c>
      <c r="B13" t="str">
        <f>IF(TYPE(+Tarieven2016FMB!C15)="2",0,Tarieven2016FMB!C15)</f>
        <v>WT_17</v>
      </c>
      <c r="C13" s="11" t="str">
        <f>IF(LEN(CONCATENATE(Tarieven2016FMB!C15,RIGHT(Tarieven2016FMB!D15,3)))&gt;2,CONCATENATE(Tarieven2016FMB!C15,RIGHT(Tarieven2016FMB!D15,3)),"0")</f>
        <v>WT_17100</v>
      </c>
      <c r="D13" s="11" t="str">
        <f>IF(LEN(CONCATENATE(LEFT(Tarieven2016FMB!E15,3),MID(Tarieven2016FMB!E15,4,2),RIGHT(Tarieven2016FMB!E15,3)))&gt;2,CONCATENATE(LEFT(Tarieven2016FMB!E15,3),MID(Tarieven2016FMB!E15,4,2),RIGHT(Tarieven2016FMB!E15,3)),"0")</f>
        <v>17100190</v>
      </c>
      <c r="E13" t="str">
        <f>IF(TYPE(+Tarieven2016FMB!G15)="2",0,Tarieven2016FMB!G15)</f>
        <v>Overzicht wagenpark beperkt</v>
      </c>
      <c r="F13" t="str">
        <f>IF(TYPE(+Tarieven2016FMB!H15)="2",0,Tarieven2016FMB!H15)</f>
        <v>STK</v>
      </c>
      <c r="G13" s="12">
        <f>IF(TYPE(+Tarieven2016FMB!J15)=1,Tarieven2016FMB!J15,0)</f>
        <v>4.9000000000000004</v>
      </c>
      <c r="H13" s="13" t="str">
        <f>TEXT(Tarieven2016FMB!K15,"0 %")</f>
        <v>0 %</v>
      </c>
      <c r="I13" s="14">
        <f t="shared" ca="1" si="0"/>
        <v>42396.617647569445</v>
      </c>
    </row>
    <row r="14" spans="1:9" x14ac:dyDescent="0.3">
      <c r="A14" t="str">
        <f>IF(TYPE(+Tarieven2016FMB!B16)="2","0",Tarieven2016FMB!B16)</f>
        <v>R&amp;I</v>
      </c>
      <c r="B14" t="str">
        <f>IF(TYPE(+Tarieven2016FMB!C16)="2",0,Tarieven2016FMB!C16)</f>
        <v>WT_17</v>
      </c>
      <c r="C14" s="11" t="str">
        <f>IF(LEN(CONCATENATE(Tarieven2016FMB!C16,RIGHT(Tarieven2016FMB!D16,3)))&gt;2,CONCATENATE(Tarieven2016FMB!C16,RIGHT(Tarieven2016FMB!D16,3)),"0")</f>
        <v>WT_17100</v>
      </c>
      <c r="D14" s="11" t="str">
        <f>IF(LEN(CONCATENATE(LEFT(Tarieven2016FMB!E16,3),MID(Tarieven2016FMB!E16,4,2),RIGHT(Tarieven2016FMB!E16,3)))&gt;2,CONCATENATE(LEFT(Tarieven2016FMB!E16,3),MID(Tarieven2016FMB!E16,4,2),RIGHT(Tarieven2016FMB!E16,3)),"0")</f>
        <v>17100191</v>
      </c>
      <c r="E14" t="str">
        <f>IF(TYPE(+Tarieven2016FMB!G16)="2",0,Tarieven2016FMB!G16)</f>
        <v>Mijn RDW voertuiggegevens</v>
      </c>
      <c r="F14" t="str">
        <f>IF(TYPE(+Tarieven2016FMB!H16)="2",0,Tarieven2016FMB!H16)</f>
        <v>STK</v>
      </c>
      <c r="G14" s="12">
        <f>IF(TYPE(+Tarieven2016FMB!J16)=1,Tarieven2016FMB!J16,0)</f>
        <v>4.9000000000000004</v>
      </c>
      <c r="H14" s="13" t="str">
        <f>TEXT(Tarieven2016FMB!K16,"0 %")</f>
        <v>0 %</v>
      </c>
      <c r="I14" s="14">
        <f t="shared" ca="1" si="0"/>
        <v>42396.617647569445</v>
      </c>
    </row>
    <row r="15" spans="1:9" x14ac:dyDescent="0.3">
      <c r="A15" t="str">
        <f>IF(TYPE(+Tarieven2016FMB!B17)="2","0",Tarieven2016FMB!B17)</f>
        <v>R&amp;I</v>
      </c>
      <c r="B15" t="str">
        <f>IF(TYPE(+Tarieven2016FMB!C17)="2",0,Tarieven2016FMB!C17)</f>
        <v>WT_17</v>
      </c>
      <c r="C15" s="11" t="str">
        <f>IF(LEN(CONCATENATE(Tarieven2016FMB!C17,RIGHT(Tarieven2016FMB!D17,3)))&gt;2,CONCATENATE(Tarieven2016FMB!C17,RIGHT(Tarieven2016FMB!D17,3)),"0")</f>
        <v>WT_17200</v>
      </c>
      <c r="D15" s="11" t="str">
        <f>IF(LEN(CONCATENATE(LEFT(Tarieven2016FMB!E17,3),MID(Tarieven2016FMB!E17,4,2),RIGHT(Tarieven2016FMB!E17,3)))&gt;2,CONCATENATE(LEFT(Tarieven2016FMB!E17,3),MID(Tarieven2016FMB!E17,4,2),RIGHT(Tarieven2016FMB!E17,3)),"0")</f>
        <v>17200020</v>
      </c>
      <c r="E15" t="str">
        <f>IF(TYPE(+Tarieven2016FMB!G17)="2",0,Tarieven2016FMB!G17)</f>
        <v>Inzage eigen gegevens KTR schriftelijk/mondeling</v>
      </c>
      <c r="F15" t="str">
        <f>IF(TYPE(+Tarieven2016FMB!H17)="2",0,Tarieven2016FMB!H17)</f>
        <v>STK</v>
      </c>
      <c r="G15" s="12">
        <f>IF(TYPE(+Tarieven2016FMB!J17)=1,Tarieven2016FMB!J17,0)</f>
        <v>4.5</v>
      </c>
      <c r="H15" s="13" t="str">
        <f>TEXT(Tarieven2016FMB!K17,"0 %")</f>
        <v>0 %</v>
      </c>
      <c r="I15" s="14">
        <f t="shared" ca="1" si="0"/>
        <v>42396.617647569445</v>
      </c>
    </row>
    <row r="16" spans="1:9" x14ac:dyDescent="0.3">
      <c r="A16" t="str">
        <f>IF(TYPE(+Tarieven2016FMB!B18)="2","0",Tarieven2016FMB!B18)</f>
        <v>R&amp;I</v>
      </c>
      <c r="B16" t="str">
        <f>IF(TYPE(+Tarieven2016FMB!C18)="2",0,Tarieven2016FMB!C18)</f>
        <v>WT_17</v>
      </c>
      <c r="C16" s="11" t="str">
        <f>IF(LEN(CONCATENATE(Tarieven2016FMB!C18,RIGHT(Tarieven2016FMB!D18,3)))&gt;2,CONCATENATE(Tarieven2016FMB!C18,RIGHT(Tarieven2016FMB!D18,3)),"0")</f>
        <v>WT_17200</v>
      </c>
      <c r="D16" s="11" t="str">
        <f>IF(LEN(CONCATENATE(LEFT(Tarieven2016FMB!E18,3),MID(Tarieven2016FMB!E18,4,2),RIGHT(Tarieven2016FMB!E18,3)))&gt;2,CONCATENATE(LEFT(Tarieven2016FMB!E18,3),MID(Tarieven2016FMB!E18,4,2),RIGHT(Tarieven2016FMB!E18,3)),"0")</f>
        <v>17200030</v>
      </c>
      <c r="E16" t="str">
        <f>IF(TYPE(+Tarieven2016FMB!G18)="2",0,Tarieven2016FMB!G18)</f>
        <v>RTL-lijsten</v>
      </c>
      <c r="F16" t="str">
        <f>IF(TYPE(+Tarieven2016FMB!H18)="2",0,Tarieven2016FMB!H18)</f>
        <v>STK</v>
      </c>
      <c r="G16" s="12">
        <f>IF(TYPE(+Tarieven2016FMB!J18)=1,Tarieven2016FMB!J18,0)</f>
        <v>90</v>
      </c>
      <c r="H16" s="13" t="str">
        <f>TEXT(Tarieven2016FMB!K18,"0 %")</f>
        <v>0 %</v>
      </c>
      <c r="I16" s="14">
        <f t="shared" ca="1" si="0"/>
        <v>42396.617647569445</v>
      </c>
    </row>
    <row r="17" spans="1:9" x14ac:dyDescent="0.3">
      <c r="A17" t="str">
        <f>IF(TYPE(+Tarieven2016FMB!B19)="2","0",Tarieven2016FMB!B19)</f>
        <v>R&amp;I</v>
      </c>
      <c r="B17" t="str">
        <f>IF(TYPE(+Tarieven2016FMB!C19)="2",0,Tarieven2016FMB!C19)</f>
        <v>WT_17</v>
      </c>
      <c r="C17" s="11" t="str">
        <f>IF(LEN(CONCATENATE(Tarieven2016FMB!C19,RIGHT(Tarieven2016FMB!D19,3)))&gt;2,CONCATENATE(Tarieven2016FMB!C19,RIGHT(Tarieven2016FMB!D19,3)),"0")</f>
        <v>WT_17200</v>
      </c>
      <c r="D17" s="11" t="str">
        <f>IF(LEN(CONCATENATE(LEFT(Tarieven2016FMB!E19,3),MID(Tarieven2016FMB!E19,4,2),RIGHT(Tarieven2016FMB!E19,3)))&gt;2,CONCATENATE(LEFT(Tarieven2016FMB!E19,3),MID(Tarieven2016FMB!E19,4,2),RIGHT(Tarieven2016FMB!E19,3)),"0")</f>
        <v>17200040</v>
      </c>
      <c r="E17" t="str">
        <f>IF(TYPE(+Tarieven2016FMB!G19)="2",0,Tarieven2016FMB!G19)</f>
        <v>selectie gegevens recall</v>
      </c>
      <c r="F17" t="str">
        <f>IF(TYPE(+Tarieven2016FMB!H19)="2",0,Tarieven2016FMB!H19)</f>
        <v>STK</v>
      </c>
      <c r="G17" s="12">
        <f>IF(TYPE(+Tarieven2016FMB!J19)=1,Tarieven2016FMB!J19,0)</f>
        <v>495</v>
      </c>
      <c r="H17" s="13" t="str">
        <f>TEXT(Tarieven2016FMB!K19,"0 %")</f>
        <v>0 %</v>
      </c>
      <c r="I17" s="14">
        <f t="shared" ca="1" si="0"/>
        <v>42396.617647569445</v>
      </c>
    </row>
    <row r="18" spans="1:9" x14ac:dyDescent="0.3">
      <c r="A18" t="str">
        <f>IF(TYPE(+Tarieven2016FMB!B20)="2","0",Tarieven2016FMB!B20)</f>
        <v>R&amp;I</v>
      </c>
      <c r="B18" t="str">
        <f>IF(TYPE(+Tarieven2016FMB!C20)="2",0,Tarieven2016FMB!C20)</f>
        <v>WT_17</v>
      </c>
      <c r="C18" s="11" t="str">
        <f>IF(LEN(CONCATENATE(Tarieven2016FMB!C20,RIGHT(Tarieven2016FMB!D20,3)))&gt;2,CONCATENATE(Tarieven2016FMB!C20,RIGHT(Tarieven2016FMB!D20,3)),"0")</f>
        <v>WT_17200</v>
      </c>
      <c r="D18" s="11" t="str">
        <f>IF(LEN(CONCATENATE(LEFT(Tarieven2016FMB!E20,3),MID(Tarieven2016FMB!E20,4,2),RIGHT(Tarieven2016FMB!E20,3)))&gt;2,CONCATENATE(LEFT(Tarieven2016FMB!E20,3),MID(Tarieven2016FMB!E20,4,2),RIGHT(Tarieven2016FMB!E20,3)),"0")</f>
        <v>17200050</v>
      </c>
      <c r="E18" t="str">
        <f>IF(TYPE(+Tarieven2016FMB!G20)="2",0,Tarieven2016FMB!G20)</f>
        <v>opmaken brief recall</v>
      </c>
      <c r="F18" t="str">
        <f>IF(TYPE(+Tarieven2016FMB!H20)="2",0,Tarieven2016FMB!H20)</f>
        <v>STK</v>
      </c>
      <c r="G18" s="12">
        <f>IF(TYPE(+Tarieven2016FMB!J20)=1,Tarieven2016FMB!J20,0)</f>
        <v>85</v>
      </c>
      <c r="H18" s="13" t="str">
        <f>TEXT(Tarieven2016FMB!K20,"0 %")</f>
        <v>0 %</v>
      </c>
      <c r="I18" s="14">
        <f t="shared" ca="1" si="0"/>
        <v>42396.617647569445</v>
      </c>
    </row>
    <row r="19" spans="1:9" x14ac:dyDescent="0.3">
      <c r="A19" t="str">
        <f>IF(TYPE(+Tarieven2016FMB!B21)="2","0",Tarieven2016FMB!B21)</f>
        <v>R&amp;I</v>
      </c>
      <c r="B19" t="str">
        <f>IF(TYPE(+Tarieven2016FMB!C21)="2",0,Tarieven2016FMB!C21)</f>
        <v>WT_17</v>
      </c>
      <c r="C19" s="11" t="str">
        <f>IF(LEN(CONCATENATE(Tarieven2016FMB!C21,RIGHT(Tarieven2016FMB!D21,3)))&gt;2,CONCATENATE(Tarieven2016FMB!C21,RIGHT(Tarieven2016FMB!D21,3)),"0")</f>
        <v>WT_17200</v>
      </c>
      <c r="D19" s="11" t="str">
        <f>IF(LEN(CONCATENATE(LEFT(Tarieven2016FMB!E21,3),MID(Tarieven2016FMB!E21,4,2),RIGHT(Tarieven2016FMB!E21,3)))&gt;2,CONCATENATE(LEFT(Tarieven2016FMB!E21,3),MID(Tarieven2016FMB!E21,4,2),RIGHT(Tarieven2016FMB!E21,3)),"0")</f>
        <v>17200060</v>
      </c>
      <c r="E19" t="str">
        <f>IF(TYPE(+Tarieven2016FMB!G21)="2",0,Tarieven2016FMB!G21)</f>
        <v>printen en verzenden brief recall</v>
      </c>
      <c r="F19" t="str">
        <f>IF(TYPE(+Tarieven2016FMB!H21)="2",0,Tarieven2016FMB!H21)</f>
        <v>STK</v>
      </c>
      <c r="G19" s="12">
        <f>IF(TYPE(+Tarieven2016FMB!J21)=1,Tarieven2016FMB!J21,0)</f>
        <v>0.45</v>
      </c>
      <c r="H19" s="13" t="str">
        <f>TEXT(Tarieven2016FMB!K21,"0 %")</f>
        <v>0 %</v>
      </c>
      <c r="I19" s="14">
        <f t="shared" ca="1" si="0"/>
        <v>42396.617647569445</v>
      </c>
    </row>
    <row r="20" spans="1:9" x14ac:dyDescent="0.3">
      <c r="A20" t="str">
        <f>IF(TYPE(+Tarieven2016FMB!B22)="2","0",Tarieven2016FMB!B22)</f>
        <v>R&amp;I</v>
      </c>
      <c r="B20" t="str">
        <f>IF(TYPE(+Tarieven2016FMB!C22)="2",0,Tarieven2016FMB!C22)</f>
        <v>WT_17</v>
      </c>
      <c r="C20" s="11" t="str">
        <f>IF(LEN(CONCATENATE(Tarieven2016FMB!C22,RIGHT(Tarieven2016FMB!D22,3)))&gt;2,CONCATENATE(Tarieven2016FMB!C22,RIGHT(Tarieven2016FMB!D22,3)),"0")</f>
        <v>WT_17200</v>
      </c>
      <c r="D20" s="11" t="str">
        <f>IF(LEN(CONCATENATE(LEFT(Tarieven2016FMB!E22,3),MID(Tarieven2016FMB!E22,4,2),RIGHT(Tarieven2016FMB!E22,3)))&gt;2,CONCATENATE(LEFT(Tarieven2016FMB!E22,3),MID(Tarieven2016FMB!E22,4,2),RIGHT(Tarieven2016FMB!E22,3)),"0")</f>
        <v>17200065</v>
      </c>
      <c r="E20" t="str">
        <f>IF(TYPE(+Tarieven2016FMB!G22)="2",0,Tarieven2016FMB!G22)</f>
        <v>Detailinformatie terugroepactie op kentekenniveau voor zakelijke markt (via OVI zakelijk xml, web of apart xml-bericht)</v>
      </c>
      <c r="F20" t="str">
        <f>IF(TYPE(+Tarieven2016FMB!H22)="2",0,Tarieven2016FMB!H22)</f>
        <v>STK</v>
      </c>
      <c r="G20" s="12">
        <f>IF(TYPE(+Tarieven2016FMB!J22)=1,Tarieven2016FMB!J22,0)</f>
        <v>0</v>
      </c>
      <c r="H20" s="13" t="str">
        <f>TEXT(Tarieven2016FMB!K22,"0 %")</f>
        <v>-100 %</v>
      </c>
      <c r="I20" s="14">
        <f t="shared" ca="1" si="0"/>
        <v>42396.617647569445</v>
      </c>
    </row>
    <row r="21" spans="1:9" x14ac:dyDescent="0.3">
      <c r="A21" t="str">
        <f>IF(TYPE(+Tarieven2016FMB!B23)="2","0",Tarieven2016FMB!B23)</f>
        <v>R&amp;I</v>
      </c>
      <c r="B21" t="str">
        <f>IF(TYPE(+Tarieven2016FMB!C23)="2",0,Tarieven2016FMB!C23)</f>
        <v>WT_17</v>
      </c>
      <c r="C21" s="11" t="str">
        <f>IF(LEN(CONCATENATE(Tarieven2016FMB!C23,RIGHT(Tarieven2016FMB!D23,3)))&gt;2,CONCATENATE(Tarieven2016FMB!C23,RIGHT(Tarieven2016FMB!D23,3)),"0")</f>
        <v>WT_17200</v>
      </c>
      <c r="D21" s="11" t="str">
        <f>IF(LEN(CONCATENATE(LEFT(Tarieven2016FMB!E23,3),MID(Tarieven2016FMB!E23,4,2),RIGHT(Tarieven2016FMB!E23,3)))&gt;2,CONCATENATE(LEFT(Tarieven2016FMB!E23,3),MID(Tarieven2016FMB!E23,4,2),RIGHT(Tarieven2016FMB!E23,3)),"0")</f>
        <v>17200066</v>
      </c>
      <c r="E21" t="str">
        <f>IF(TYPE(+Tarieven2016FMB!G23)="2",0,Tarieven2016FMB!G23)</f>
        <v>Terugroepactie Detailinformatie op kentekenniveau als volwaardig PDF-document/EDS dienst</v>
      </c>
      <c r="F21" t="str">
        <f>IF(TYPE(+Tarieven2016FMB!H23)="2",0,Tarieven2016FMB!H23)</f>
        <v>STK</v>
      </c>
      <c r="G21" s="12">
        <f>IF(TYPE(+Tarieven2016FMB!J23)=1,Tarieven2016FMB!J23,0)</f>
        <v>0</v>
      </c>
      <c r="H21" s="13" t="str">
        <f>TEXT(Tarieven2016FMB!K23,"0 %")</f>
        <v>-100 %</v>
      </c>
      <c r="I21" s="14">
        <f t="shared" ca="1" si="0"/>
        <v>42396.617647569445</v>
      </c>
    </row>
    <row r="22" spans="1:9" x14ac:dyDescent="0.3">
      <c r="A22" t="str">
        <f>IF(TYPE(+Tarieven2016FMB!B24)="2","0",Tarieven2016FMB!B24)</f>
        <v>R&amp;I</v>
      </c>
      <c r="B22" t="str">
        <f>IF(TYPE(+Tarieven2016FMB!C24)="2",0,Tarieven2016FMB!C24)</f>
        <v>WT_17</v>
      </c>
      <c r="C22" s="11" t="str">
        <f>IF(LEN(CONCATENATE(Tarieven2016FMB!C24,RIGHT(Tarieven2016FMB!D24,3)))&gt;2,CONCATENATE(Tarieven2016FMB!C24,RIGHT(Tarieven2016FMB!D24,3)),"0")</f>
        <v>WT_17200</v>
      </c>
      <c r="D22" s="11" t="str">
        <f>IF(LEN(CONCATENATE(LEFT(Tarieven2016FMB!E24,3),MID(Tarieven2016FMB!E24,4,2),RIGHT(Tarieven2016FMB!E24,3)))&gt;2,CONCATENATE(LEFT(Tarieven2016FMB!E24,3),MID(Tarieven2016FMB!E24,4,2),RIGHT(Tarieven2016FMB!E24,3)),"0")</f>
        <v>17200067</v>
      </c>
      <c r="E22" t="str">
        <f>IF(TYPE(+Tarieven2016FMB!G24)="2",0,Tarieven2016FMB!G24)</f>
        <v>Overzicht geregistreerde terugroepactie met voertuigen en statusinformatie</v>
      </c>
      <c r="F22" t="str">
        <f>IF(TYPE(+Tarieven2016FMB!H24)="2",0,Tarieven2016FMB!H24)</f>
        <v>STK</v>
      </c>
      <c r="G22" s="12">
        <f>IF(TYPE(+Tarieven2016FMB!J24)=1,Tarieven2016FMB!J24,0)</f>
        <v>0</v>
      </c>
      <c r="H22" s="13" t="str">
        <f>TEXT(Tarieven2016FMB!K24,"0 %")</f>
        <v>0 %</v>
      </c>
      <c r="I22" s="14">
        <f t="shared" ca="1" si="0"/>
        <v>42396.617647569445</v>
      </c>
    </row>
    <row r="23" spans="1:9" x14ac:dyDescent="0.3">
      <c r="A23" t="str">
        <f>IF(TYPE(+Tarieven2016FMB!B25)="2","0",Tarieven2016FMB!B25)</f>
        <v>R&amp;I</v>
      </c>
      <c r="B23" t="str">
        <f>IF(TYPE(+Tarieven2016FMB!C25)="2",0,Tarieven2016FMB!C25)</f>
        <v>WT_17</v>
      </c>
      <c r="C23" s="11" t="str">
        <f>IF(LEN(CONCATENATE(Tarieven2016FMB!C25,RIGHT(Tarieven2016FMB!D25,3)))&gt;2,CONCATENATE(Tarieven2016FMB!C25,RIGHT(Tarieven2016FMB!D25,3)),"0")</f>
        <v>WT_17200</v>
      </c>
      <c r="D23" s="11" t="str">
        <f>IF(LEN(CONCATENATE(LEFT(Tarieven2016FMB!E25,3),MID(Tarieven2016FMB!E25,4,2),RIGHT(Tarieven2016FMB!E25,3)))&gt;2,CONCATENATE(LEFT(Tarieven2016FMB!E25,3),MID(Tarieven2016FMB!E25,4,2),RIGHT(Tarieven2016FMB!E25,3)),"0")</f>
        <v>17200080</v>
      </c>
      <c r="E23" t="str">
        <f>IF(TYPE(+Tarieven2016FMB!G25)="2",0,Tarieven2016FMB!G25)</f>
        <v>Informatie aan beroepsoefenaren</v>
      </c>
      <c r="F23" t="str">
        <f>IF(TYPE(+Tarieven2016FMB!H25)="2",0,Tarieven2016FMB!H25)</f>
        <v>STK</v>
      </c>
      <c r="G23" s="12">
        <f>IF(TYPE(+Tarieven2016FMB!J25)=1,Tarieven2016FMB!J25,0)</f>
        <v>0.37</v>
      </c>
      <c r="H23" s="13" t="str">
        <f>TEXT(Tarieven2016FMB!K25,"0 %")</f>
        <v>0 %</v>
      </c>
      <c r="I23" s="14">
        <f t="shared" ca="1" si="0"/>
        <v>42396.617647569445</v>
      </c>
    </row>
    <row r="24" spans="1:9" x14ac:dyDescent="0.3">
      <c r="A24" t="str">
        <f>IF(TYPE(+Tarieven2016FMB!B26)="2","0",Tarieven2016FMB!B26)</f>
        <v>R&amp;I</v>
      </c>
      <c r="B24" t="str">
        <f>IF(TYPE(+Tarieven2016FMB!C26)="2",0,Tarieven2016FMB!C26)</f>
        <v>WT_17</v>
      </c>
      <c r="C24" s="11" t="str">
        <f>IF(LEN(CONCATENATE(Tarieven2016FMB!C26,RIGHT(Tarieven2016FMB!D26,3)))&gt;2,CONCATENATE(Tarieven2016FMB!C26,RIGHT(Tarieven2016FMB!D26,3)),"0")</f>
        <v>WT_17200</v>
      </c>
      <c r="D24" s="11" t="str">
        <f>IF(LEN(CONCATENATE(LEFT(Tarieven2016FMB!E26,3),MID(Tarieven2016FMB!E26,4,2),RIGHT(Tarieven2016FMB!E26,3)))&gt;2,CONCATENATE(LEFT(Tarieven2016FMB!E26,3),MID(Tarieven2016FMB!E26,4,2),RIGHT(Tarieven2016FMB!E26,3)),"0")</f>
        <v>17200081</v>
      </c>
      <c r="E24" t="str">
        <f>IF(TYPE(+Tarieven2016FMB!G26)="2",0,Tarieven2016FMB!G26)</f>
        <v>Info KTR schrift./mondeling incl. registratieverklaring</v>
      </c>
      <c r="F24" t="str">
        <f>IF(TYPE(+Tarieven2016FMB!H26)="2",0,Tarieven2016FMB!H26)</f>
        <v>STK</v>
      </c>
      <c r="G24" s="12">
        <f>IF(TYPE(+Tarieven2016FMB!J26)=1,Tarieven2016FMB!J26,0)</f>
        <v>7.95</v>
      </c>
      <c r="H24" s="13" t="str">
        <f>TEXT(Tarieven2016FMB!K26,"0 %")</f>
        <v>0 %</v>
      </c>
      <c r="I24" s="14">
        <f t="shared" ca="1" si="0"/>
        <v>42396.617647569445</v>
      </c>
    </row>
    <row r="25" spans="1:9" x14ac:dyDescent="0.3">
      <c r="A25" t="str">
        <f>IF(TYPE(+Tarieven2016FMB!B27)="2","0",Tarieven2016FMB!B27)</f>
        <v>R&amp;I</v>
      </c>
      <c r="B25" t="str">
        <f>IF(TYPE(+Tarieven2016FMB!C27)="2",0,Tarieven2016FMB!C27)</f>
        <v>WT_17</v>
      </c>
      <c r="C25" s="11" t="str">
        <f>IF(LEN(CONCATENATE(Tarieven2016FMB!C27,RIGHT(Tarieven2016FMB!D27,3)))&gt;2,CONCATENATE(Tarieven2016FMB!C27,RIGHT(Tarieven2016FMB!D27,3)),"0")</f>
        <v>WT_17300</v>
      </c>
      <c r="D25" s="11" t="str">
        <f>IF(LEN(CONCATENATE(LEFT(Tarieven2016FMB!E27,3),MID(Tarieven2016FMB!E27,4,2),RIGHT(Tarieven2016FMB!E27,3)))&gt;2,CONCATENATE(LEFT(Tarieven2016FMB!E27,3),MID(Tarieven2016FMB!E27,4,2),RIGHT(Tarieven2016FMB!E27,3)),"0")</f>
        <v>17300020</v>
      </c>
      <c r="E25" t="str">
        <f>IF(TYPE(+Tarieven2016FMB!G27)="2",0,Tarieven2016FMB!G27)</f>
        <v>Overzicht wagenpark uitgebreid</v>
      </c>
      <c r="F25" t="str">
        <f>IF(TYPE(+Tarieven2016FMB!H27)="2",0,Tarieven2016FMB!H27)</f>
        <v>STK</v>
      </c>
      <c r="G25" s="12">
        <f>IF(TYPE(+Tarieven2016FMB!J27)=1,Tarieven2016FMB!J27,0)</f>
        <v>90</v>
      </c>
      <c r="H25" s="13" t="str">
        <f>TEXT(Tarieven2016FMB!K27,"0 %")</f>
        <v>0 %</v>
      </c>
      <c r="I25" s="14">
        <f t="shared" ca="1" si="0"/>
        <v>42396.617647569445</v>
      </c>
    </row>
    <row r="26" spans="1:9" x14ac:dyDescent="0.3">
      <c r="A26" t="str">
        <f>IF(TYPE(+Tarieven2016FMB!B28)="2","0",Tarieven2016FMB!B28)</f>
        <v>R&amp;I</v>
      </c>
      <c r="B26" t="str">
        <f>IF(TYPE(+Tarieven2016FMB!C28)="2",0,Tarieven2016FMB!C28)</f>
        <v>WT_17</v>
      </c>
      <c r="C26" s="11" t="str">
        <f>IF(LEN(CONCATENATE(Tarieven2016FMB!C28,RIGHT(Tarieven2016FMB!D28,3)))&gt;2,CONCATENATE(Tarieven2016FMB!C28,RIGHT(Tarieven2016FMB!D28,3)),"0")</f>
        <v>WT_17300</v>
      </c>
      <c r="D26" s="11" t="str">
        <f>IF(LEN(CONCATENATE(LEFT(Tarieven2016FMB!E28,3),MID(Tarieven2016FMB!E28,4,2),RIGHT(Tarieven2016FMB!E28,3)))&gt;2,CONCATENATE(LEFT(Tarieven2016FMB!E28,3),MID(Tarieven2016FMB!E28,4,2),RIGHT(Tarieven2016FMB!E28,3)),"0")</f>
        <v>17300040</v>
      </c>
      <c r="E26" t="str">
        <f>IF(TYPE(+Tarieven2016FMB!G28)="2",0,Tarieven2016FMB!G28)</f>
        <v>Registreren Tellerstanden (XML)</v>
      </c>
      <c r="F26" t="str">
        <f>IF(TYPE(+Tarieven2016FMB!H28)="2",0,Tarieven2016FMB!H28)</f>
        <v>STK</v>
      </c>
      <c r="G26" s="12">
        <f>IF(TYPE(+Tarieven2016FMB!J28)=1,Tarieven2016FMB!J28,0)</f>
        <v>0</v>
      </c>
      <c r="H26" s="13" t="str">
        <f>TEXT(Tarieven2016FMB!K28,"0 %")</f>
        <v>nieuw</v>
      </c>
      <c r="I26" s="14">
        <f t="shared" ca="1" si="0"/>
        <v>42396.617647569445</v>
      </c>
    </row>
    <row r="27" spans="1:9" x14ac:dyDescent="0.3">
      <c r="A27" t="str">
        <f>IF(TYPE(+Tarieven2016FMB!B29)="2","0",Tarieven2016FMB!B29)</f>
        <v>R&amp;I</v>
      </c>
      <c r="B27" t="str">
        <f>IF(TYPE(+Tarieven2016FMB!C29)="2",0,Tarieven2016FMB!C29)</f>
        <v>WT_17</v>
      </c>
      <c r="C27" s="11" t="str">
        <f>IF(LEN(CONCATENATE(Tarieven2016FMB!C29,RIGHT(Tarieven2016FMB!D29,3)))&gt;2,CONCATENATE(Tarieven2016FMB!C29,RIGHT(Tarieven2016FMB!D29,3)),"0")</f>
        <v>WT_17300</v>
      </c>
      <c r="D27" s="11" t="str">
        <f>IF(LEN(CONCATENATE(LEFT(Tarieven2016FMB!E29,3),MID(Tarieven2016FMB!E29,4,2),RIGHT(Tarieven2016FMB!E29,3)))&gt;2,CONCATENATE(LEFT(Tarieven2016FMB!E29,3),MID(Tarieven2016FMB!E29,4,2),RIGHT(Tarieven2016FMB!E29,3)),"0")</f>
        <v>17300110</v>
      </c>
      <c r="E27" t="str">
        <f>IF(TYPE(+Tarieven2016FMB!G29)="2",0,Tarieven2016FMB!G29)</f>
        <v>Tellerst.check tbv consumenten</v>
      </c>
      <c r="F27" t="str">
        <f>IF(TYPE(+Tarieven2016FMB!H29)="2",0,Tarieven2016FMB!H29)</f>
        <v>STK</v>
      </c>
      <c r="G27" s="12">
        <f>IF(TYPE(+Tarieven2016FMB!J29)=1,Tarieven2016FMB!J29,0)</f>
        <v>2.99</v>
      </c>
      <c r="H27" s="13" t="str">
        <f>TEXT(Tarieven2016FMB!K29,"0 %")</f>
        <v>0 %</v>
      </c>
      <c r="I27" s="14">
        <f t="shared" ca="1" si="0"/>
        <v>42396.617647569445</v>
      </c>
    </row>
    <row r="28" spans="1:9" x14ac:dyDescent="0.3">
      <c r="A28" t="str">
        <f>IF(TYPE(+Tarieven2016FMB!B30)="2","0",Tarieven2016FMB!B30)</f>
        <v>R&amp;I</v>
      </c>
      <c r="B28" t="str">
        <f>IF(TYPE(+Tarieven2016FMB!C30)="2",0,Tarieven2016FMB!C30)</f>
        <v>WT_17</v>
      </c>
      <c r="C28" s="11" t="str">
        <f>IF(LEN(CONCATENATE(Tarieven2016FMB!C30,RIGHT(Tarieven2016FMB!D30,3)))&gt;2,CONCATENATE(Tarieven2016FMB!C30,RIGHT(Tarieven2016FMB!D30,3)),"0")</f>
        <v>WT_17300</v>
      </c>
      <c r="D28" s="11" t="str">
        <f>IF(LEN(CONCATENATE(LEFT(Tarieven2016FMB!E30,3),MID(Tarieven2016FMB!E30,4,2),RIGHT(Tarieven2016FMB!E30,3)))&gt;2,CONCATENATE(LEFT(Tarieven2016FMB!E30,3),MID(Tarieven2016FMB!E30,4,2),RIGHT(Tarieven2016FMB!E30,3)),"0")</f>
        <v>17300111</v>
      </c>
      <c r="E28" t="str">
        <f>IF(TYPE(+Tarieven2016FMB!G30)="2",0,Tarieven2016FMB!G30)</f>
        <v>Pas tellerstanden tbv erkend bedrijf</v>
      </c>
      <c r="F28" t="str">
        <f>IF(TYPE(+Tarieven2016FMB!H30)="2",0,Tarieven2016FMB!H30)</f>
        <v>STK</v>
      </c>
      <c r="G28" s="12">
        <f>IF(TYPE(+Tarieven2016FMB!J30)=1,Tarieven2016FMB!J30,0)</f>
        <v>0.1</v>
      </c>
      <c r="H28" s="13" t="str">
        <f>TEXT(Tarieven2016FMB!K30,"0 %")</f>
        <v>nieuw</v>
      </c>
      <c r="I28" s="14">
        <f t="shared" ca="1" si="0"/>
        <v>42396.617647569445</v>
      </c>
    </row>
    <row r="29" spans="1:9" x14ac:dyDescent="0.3">
      <c r="A29" t="str">
        <f>IF(TYPE(+Tarieven2016FMB!B31)="2","0",Tarieven2016FMB!B31)</f>
        <v>R&amp;I</v>
      </c>
      <c r="B29" t="str">
        <f>IF(TYPE(+Tarieven2016FMB!C31)="2",0,Tarieven2016FMB!C31)</f>
        <v>WT_17</v>
      </c>
      <c r="C29" s="11" t="str">
        <f>IF(LEN(CONCATENATE(Tarieven2016FMB!C31,RIGHT(Tarieven2016FMB!D31,3)))&gt;2,CONCATENATE(Tarieven2016FMB!C31,RIGHT(Tarieven2016FMB!D31,3)),"0")</f>
        <v>WT_17300</v>
      </c>
      <c r="D29" s="11" t="str">
        <f>IF(LEN(CONCATENATE(LEFT(Tarieven2016FMB!E31,3),MID(Tarieven2016FMB!E31,4,2),RIGHT(Tarieven2016FMB!E31,3)))&gt;2,CONCATENATE(LEFT(Tarieven2016FMB!E31,3),MID(Tarieven2016FMB!E31,4,2),RIGHT(Tarieven2016FMB!E31,3)),"0")</f>
        <v>17300120</v>
      </c>
      <c r="E29" t="str">
        <f>IF(TYPE(+Tarieven2016FMB!G31)="2",0,Tarieven2016FMB!G31)</f>
        <v>Tellerstandencheck tbv erkend bedrijf</v>
      </c>
      <c r="F29" t="str">
        <f>IF(TYPE(+Tarieven2016FMB!H31)="2",0,Tarieven2016FMB!H31)</f>
        <v>STK</v>
      </c>
      <c r="G29" s="12">
        <f>IF(TYPE(+Tarieven2016FMB!J31)=1,Tarieven2016FMB!J31,0)</f>
        <v>0</v>
      </c>
      <c r="H29" s="13" t="str">
        <f>TEXT(Tarieven2016FMB!K31,"0 %")</f>
        <v>0 %</v>
      </c>
      <c r="I29" s="14">
        <f t="shared" ca="1" si="0"/>
        <v>42396.617647569445</v>
      </c>
    </row>
    <row r="30" spans="1:9" x14ac:dyDescent="0.3">
      <c r="A30" t="str">
        <f>IF(TYPE(+Tarieven2016FMB!B32)="2","0",Tarieven2016FMB!B32)</f>
        <v>R&amp;I</v>
      </c>
      <c r="B30" t="str">
        <f>IF(TYPE(+Tarieven2016FMB!C32)="2",0,Tarieven2016FMB!C32)</f>
        <v>WT_17</v>
      </c>
      <c r="C30" s="11" t="str">
        <f>IF(LEN(CONCATENATE(Tarieven2016FMB!C32,RIGHT(Tarieven2016FMB!D32,3)))&gt;2,CONCATENATE(Tarieven2016FMB!C32,RIGHT(Tarieven2016FMB!D32,3)),"0")</f>
        <v>WT_17300</v>
      </c>
      <c r="D30" s="11" t="str">
        <f>IF(LEN(CONCATENATE(LEFT(Tarieven2016FMB!E32,3),MID(Tarieven2016FMB!E32,4,2),RIGHT(Tarieven2016FMB!E32,3)))&gt;2,CONCATENATE(LEFT(Tarieven2016FMB!E32,3),MID(Tarieven2016FMB!E32,4,2),RIGHT(Tarieven2016FMB!E32,3)),"0")</f>
        <v>17300140</v>
      </c>
      <c r="E30" t="str">
        <f>IF(TYPE(+Tarieven2016FMB!G32)="2",0,Tarieven2016FMB!G32)</f>
        <v>Weblabel tbv eigenaar/ houder (tellerstanden)</v>
      </c>
      <c r="F30" t="str">
        <f>IF(TYPE(+Tarieven2016FMB!H32)="2",0,Tarieven2016FMB!H32)</f>
        <v>STK</v>
      </c>
      <c r="G30" s="12">
        <f>IF(TYPE(+Tarieven2016FMB!J32)=1,Tarieven2016FMB!J32,0)</f>
        <v>0</v>
      </c>
      <c r="H30" s="13" t="str">
        <f>TEXT(Tarieven2016FMB!K32,"0 %")</f>
        <v>0 %</v>
      </c>
      <c r="I30" s="14">
        <f t="shared" ca="1" si="0"/>
        <v>42396.617647569445</v>
      </c>
    </row>
    <row r="31" spans="1:9" x14ac:dyDescent="0.3">
      <c r="A31" t="str">
        <f>IF(TYPE(+Tarieven2016FMB!B33)="2","0",Tarieven2016FMB!B33)</f>
        <v>R&amp;I</v>
      </c>
      <c r="B31" t="str">
        <f>IF(TYPE(+Tarieven2016FMB!C33)="2",0,Tarieven2016FMB!C33)</f>
        <v>WT_17</v>
      </c>
      <c r="C31" s="11" t="str">
        <f>IF(LEN(CONCATENATE(Tarieven2016FMB!C33,RIGHT(Tarieven2016FMB!D33,3)))&gt;2,CONCATENATE(Tarieven2016FMB!C33,RIGHT(Tarieven2016FMB!D33,3)),"0")</f>
        <v>WT_17300</v>
      </c>
      <c r="D31" s="11" t="str">
        <f>IF(LEN(CONCATENATE(LEFT(Tarieven2016FMB!E33,3),MID(Tarieven2016FMB!E33,4,2),RIGHT(Tarieven2016FMB!E33,3)))&gt;2,CONCATENATE(LEFT(Tarieven2016FMB!E33,3),MID(Tarieven2016FMB!E33,4,2),RIGHT(Tarieven2016FMB!E33,3)),"0")</f>
        <v>17300150</v>
      </c>
      <c r="E31" t="str">
        <f>IF(TYPE(+Tarieven2016FMB!G33)="2",0,Tarieven2016FMB!G33)</f>
        <v>Historie tellerstand tbv erk.bedr.</v>
      </c>
      <c r="F31" t="str">
        <f>IF(TYPE(+Tarieven2016FMB!H33)="2",0,Tarieven2016FMB!H33)</f>
        <v>STK</v>
      </c>
      <c r="G31" s="12">
        <f>IF(TYPE(+Tarieven2016FMB!J33)=1,Tarieven2016FMB!J33,0)</f>
        <v>0.05</v>
      </c>
      <c r="H31" s="13" t="str">
        <f>TEXT(Tarieven2016FMB!K33,"0 %")</f>
        <v>0 %</v>
      </c>
      <c r="I31" s="14">
        <f t="shared" ca="1" si="0"/>
        <v>42396.617647569445</v>
      </c>
    </row>
    <row r="32" spans="1:9" x14ac:dyDescent="0.3">
      <c r="A32" t="str">
        <f>IF(TYPE(+Tarieven2016FMB!B34)="2","0",Tarieven2016FMB!B34)</f>
        <v>R&amp;I</v>
      </c>
      <c r="B32" t="str">
        <f>IF(TYPE(+Tarieven2016FMB!C34)="2",0,Tarieven2016FMB!C34)</f>
        <v>WT_19</v>
      </c>
      <c r="C32" s="11" t="str">
        <f>IF(LEN(CONCATENATE(Tarieven2016FMB!C34,RIGHT(Tarieven2016FMB!D34,3)))&gt;2,CONCATENATE(Tarieven2016FMB!C34,RIGHT(Tarieven2016FMB!D34,3)),"0")</f>
        <v>WT_19100</v>
      </c>
      <c r="D32" s="11" t="str">
        <f>IF(LEN(CONCATENATE(LEFT(Tarieven2016FMB!E34,3),MID(Tarieven2016FMB!E34,4,2),RIGHT(Tarieven2016FMB!E34,3)))&gt;2,CONCATENATE(LEFT(Tarieven2016FMB!E34,3),MID(Tarieven2016FMB!E34,4,2),RIGHT(Tarieven2016FMB!E34,3)),"0")</f>
        <v>19100010</v>
      </c>
      <c r="E32" t="str">
        <f>IF(TYPE(+Tarieven2016FMB!G34)="2",0,Tarieven2016FMB!G34)</f>
        <v>Verzekeringsgegevens online en selecties</v>
      </c>
      <c r="F32" t="str">
        <f>IF(TYPE(+Tarieven2016FMB!H34)="2",0,Tarieven2016FMB!H34)</f>
        <v>STK</v>
      </c>
      <c r="G32" s="12">
        <f>IF(TYPE(+Tarieven2016FMB!J34)=1,Tarieven2016FMB!J34,0)</f>
        <v>0.37</v>
      </c>
      <c r="H32" s="13" t="str">
        <f>TEXT(Tarieven2016FMB!K34,"0 %")</f>
        <v>0 %</v>
      </c>
      <c r="I32" s="14">
        <f t="shared" ca="1" si="0"/>
        <v>42396.617647569445</v>
      </c>
    </row>
    <row r="33" spans="1:9" x14ac:dyDescent="0.3">
      <c r="A33" t="str">
        <f>IF(TYPE(+Tarieven2016FMB!B35)="2","0",Tarieven2016FMB!B35)</f>
        <v>R&amp;I</v>
      </c>
      <c r="B33" t="str">
        <f>IF(TYPE(+Tarieven2016FMB!C35)="2",0,Tarieven2016FMB!C35)</f>
        <v>WT_19</v>
      </c>
      <c r="C33" s="11" t="str">
        <f>IF(LEN(CONCATENATE(Tarieven2016FMB!C35,RIGHT(Tarieven2016FMB!D35,3)))&gt;2,CONCATENATE(Tarieven2016FMB!C35,RIGHT(Tarieven2016FMB!D35,3)),"0")</f>
        <v>WT_19100</v>
      </c>
      <c r="D33" s="11" t="str">
        <f>IF(LEN(CONCATENATE(LEFT(Tarieven2016FMB!E35,3),MID(Tarieven2016FMB!E35,4,2),RIGHT(Tarieven2016FMB!E35,3)))&gt;2,CONCATENATE(LEFT(Tarieven2016FMB!E35,3),MID(Tarieven2016FMB!E35,4,2),RIGHT(Tarieven2016FMB!E35,3)),"0")</f>
        <v>19100030</v>
      </c>
      <c r="E33" t="str">
        <f>IF(TYPE(+Tarieven2016FMB!G35)="2",0,Tarieven2016FMB!G35)</f>
        <v>Extractie lopende dekkingen</v>
      </c>
      <c r="F33" t="str">
        <f>IF(TYPE(+Tarieven2016FMB!H35)="2",0,Tarieven2016FMB!H35)</f>
        <v>STK</v>
      </c>
      <c r="G33" s="12">
        <f>IF(TYPE(+Tarieven2016FMB!J35)=1,Tarieven2016FMB!J35,0)</f>
        <v>495</v>
      </c>
      <c r="H33" s="13" t="str">
        <f>TEXT(Tarieven2016FMB!K35,"0 %")</f>
        <v>0 %</v>
      </c>
      <c r="I33" s="14">
        <f t="shared" ca="1" si="0"/>
        <v>42396.617647569445</v>
      </c>
    </row>
    <row r="34" spans="1:9" x14ac:dyDescent="0.3">
      <c r="A34" t="str">
        <f>IF(TYPE(+Tarieven2016FMB!B36)="2","0",Tarieven2016FMB!B36)</f>
        <v>R&amp;I</v>
      </c>
      <c r="B34" t="str">
        <f>IF(TYPE(+Tarieven2016FMB!C36)="2",0,Tarieven2016FMB!C36)</f>
        <v>WT_19</v>
      </c>
      <c r="C34" s="11" t="str">
        <f>IF(LEN(CONCATENATE(Tarieven2016FMB!C36,RIGHT(Tarieven2016FMB!D36,3)))&gt;2,CONCATENATE(Tarieven2016FMB!C36,RIGHT(Tarieven2016FMB!D36,3)),"0")</f>
        <v>WT_19100</v>
      </c>
      <c r="D34" s="11" t="str">
        <f>IF(LEN(CONCATENATE(LEFT(Tarieven2016FMB!E36,3),MID(Tarieven2016FMB!E36,4,2),RIGHT(Tarieven2016FMB!E36,3)))&gt;2,CONCATENATE(LEFT(Tarieven2016FMB!E36,3),MID(Tarieven2016FMB!E36,4,2),RIGHT(Tarieven2016FMB!E36,3)),"0")</f>
        <v>19100050</v>
      </c>
      <c r="E34" t="str">
        <f>IF(TYPE(+Tarieven2016FMB!G36)="2",0,Tarieven2016FMB!G36)</f>
        <v>Aansluiting Rijbewijscontrole OVI-Zakelijk-Web</v>
      </c>
      <c r="F34" t="str">
        <f>IF(TYPE(+Tarieven2016FMB!H36)="2",0,Tarieven2016FMB!H36)</f>
        <v>STK</v>
      </c>
      <c r="G34" s="12">
        <f>IF(TYPE(+Tarieven2016FMB!J36)=1,Tarieven2016FMB!J36,0)</f>
        <v>500</v>
      </c>
      <c r="H34" s="13" t="str">
        <f>TEXT(Tarieven2016FMB!K36,"0 %")</f>
        <v>0 %</v>
      </c>
      <c r="I34" s="14">
        <f t="shared" ca="1" si="0"/>
        <v>42396.617647569445</v>
      </c>
    </row>
    <row r="35" spans="1:9" x14ac:dyDescent="0.3">
      <c r="A35" t="str">
        <f>IF(TYPE(+Tarieven2016FMB!B37)="2","0",Tarieven2016FMB!B37)</f>
        <v>R&amp;I</v>
      </c>
      <c r="B35" t="str">
        <f>IF(TYPE(+Tarieven2016FMB!C37)="2",0,Tarieven2016FMB!C37)</f>
        <v>WT_19</v>
      </c>
      <c r="C35" s="11" t="str">
        <f>IF(LEN(CONCATENATE(Tarieven2016FMB!C37,RIGHT(Tarieven2016FMB!D37,3)))&gt;2,CONCATENATE(Tarieven2016FMB!C37,RIGHT(Tarieven2016FMB!D37,3)),"0")</f>
        <v>WT_19200</v>
      </c>
      <c r="D35" s="11" t="str">
        <f>IF(LEN(CONCATENATE(LEFT(Tarieven2016FMB!E37,3),MID(Tarieven2016FMB!E37,4,2),RIGHT(Tarieven2016FMB!E37,3)))&gt;2,CONCATENATE(LEFT(Tarieven2016FMB!E37,3),MID(Tarieven2016FMB!E37,4,2),RIGHT(Tarieven2016FMB!E37,3)),"0")</f>
        <v>19200010</v>
      </c>
      <c r="E35" t="str">
        <f>IF(TYPE(+Tarieven2016FMB!G37)="2",0,Tarieven2016FMB!G37)</f>
        <v>Verzekeringsgegevens schriftelijk/mondeling</v>
      </c>
      <c r="F35" t="str">
        <f>IF(TYPE(+Tarieven2016FMB!H37)="2",0,Tarieven2016FMB!H37)</f>
        <v>STK</v>
      </c>
      <c r="G35" s="12">
        <f>IF(TYPE(+Tarieven2016FMB!J37)=1,Tarieven2016FMB!J37,0)</f>
        <v>4.5999999999999996</v>
      </c>
      <c r="H35" s="13" t="str">
        <f>TEXT(Tarieven2016FMB!K37,"0 %")</f>
        <v>0 %</v>
      </c>
      <c r="I35" s="14">
        <f t="shared" ca="1" si="0"/>
        <v>42396.617647569445</v>
      </c>
    </row>
    <row r="36" spans="1:9" x14ac:dyDescent="0.3">
      <c r="A36" t="str">
        <f>IF(TYPE(+Tarieven2016FMB!B38)="2","0",Tarieven2016FMB!B38)</f>
        <v>R&amp;I</v>
      </c>
      <c r="B36" t="str">
        <f>IF(TYPE(+Tarieven2016FMB!C38)="2",0,Tarieven2016FMB!C38)</f>
        <v>WT_20</v>
      </c>
      <c r="C36" s="11" t="str">
        <f>IF(LEN(CONCATENATE(Tarieven2016FMB!C38,RIGHT(Tarieven2016FMB!D38,3)))&gt;2,CONCATENATE(Tarieven2016FMB!C38,RIGHT(Tarieven2016FMB!D38,3)),"0")</f>
        <v>WT_20100</v>
      </c>
      <c r="D36" s="11" t="str">
        <f>IF(LEN(CONCATENATE(LEFT(Tarieven2016FMB!E38,3),MID(Tarieven2016FMB!E38,4,2),RIGHT(Tarieven2016FMB!E38,3)))&gt;2,CONCATENATE(LEFT(Tarieven2016FMB!E38,3),MID(Tarieven2016FMB!E38,4,2),RIGHT(Tarieven2016FMB!E38,3)),"0")</f>
        <v>20100010</v>
      </c>
      <c r="E36" t="str">
        <f>IF(TYPE(+Tarieven2016FMB!G38)="2",0,Tarieven2016FMB!G38)</f>
        <v>Verificatie rijbewijs online</v>
      </c>
      <c r="F36" t="str">
        <f>IF(TYPE(+Tarieven2016FMB!H38)="2",0,Tarieven2016FMB!H38)</f>
        <v>STK</v>
      </c>
      <c r="G36" s="12">
        <f>IF(TYPE(+Tarieven2016FMB!J38)=1,Tarieven2016FMB!J38,0)</f>
        <v>0.14000000000000001</v>
      </c>
      <c r="H36" s="13" t="str">
        <f>TEXT(Tarieven2016FMB!K38,"0 %")</f>
        <v>0 %</v>
      </c>
      <c r="I36" s="14">
        <f t="shared" ca="1" si="0"/>
        <v>42396.617647569445</v>
      </c>
    </row>
    <row r="37" spans="1:9" x14ac:dyDescent="0.3">
      <c r="A37" t="str">
        <f>IF(TYPE(+Tarieven2016FMB!B39)="2","0",Tarieven2016FMB!B39)</f>
        <v>R&amp;I</v>
      </c>
      <c r="B37" t="str">
        <f>IF(TYPE(+Tarieven2016FMB!C39)="2",0,Tarieven2016FMB!C39)</f>
        <v>WT_20</v>
      </c>
      <c r="C37" s="11" t="str">
        <f>IF(LEN(CONCATENATE(Tarieven2016FMB!C39,RIGHT(Tarieven2016FMB!D39,3)))&gt;2,CONCATENATE(Tarieven2016FMB!C39,RIGHT(Tarieven2016FMB!D39,3)),"0")</f>
        <v>WT_20100</v>
      </c>
      <c r="D37" s="11" t="str">
        <f>IF(LEN(CONCATENATE(LEFT(Tarieven2016FMB!E39,3),MID(Tarieven2016FMB!E39,4,2),RIGHT(Tarieven2016FMB!E39,3)))&gt;2,CONCATENATE(LEFT(Tarieven2016FMB!E39,3),MID(Tarieven2016FMB!E39,4,2),RIGHT(Tarieven2016FMB!E39,3)),"0")</f>
        <v>20100021</v>
      </c>
      <c r="E37" t="str">
        <f>IF(TYPE(+Tarieven2016FMB!G39)="2",0,Tarieven2016FMB!G39)</f>
        <v>Rijbewijscontrole-Zakelijk-Web</v>
      </c>
      <c r="F37" t="str">
        <f>IF(TYPE(+Tarieven2016FMB!H39)="2",0,Tarieven2016FMB!H39)</f>
        <v>STK</v>
      </c>
      <c r="G37" s="12">
        <f>IF(TYPE(+Tarieven2016FMB!J39)=1,Tarieven2016FMB!J39,0)</f>
        <v>0.2</v>
      </c>
      <c r="H37" s="13" t="str">
        <f>TEXT(Tarieven2016FMB!K39,"0 %")</f>
        <v>-30 %</v>
      </c>
      <c r="I37" s="14">
        <f t="shared" ca="1" si="0"/>
        <v>42396.617647569445</v>
      </c>
    </row>
    <row r="38" spans="1:9" x14ac:dyDescent="0.3">
      <c r="A38" t="str">
        <f>IF(TYPE(+Tarieven2016FMB!B40)="2","0",Tarieven2016FMB!B40)</f>
        <v>R&amp;I</v>
      </c>
      <c r="B38" t="str">
        <f>IF(TYPE(+Tarieven2016FMB!C40)="2",0,Tarieven2016FMB!C40)</f>
        <v>WT_20</v>
      </c>
      <c r="C38" s="11" t="str">
        <f>IF(LEN(CONCATENATE(Tarieven2016FMB!C40,RIGHT(Tarieven2016FMB!D40,3)))&gt;2,CONCATENATE(Tarieven2016FMB!C40,RIGHT(Tarieven2016FMB!D40,3)),"0")</f>
        <v>WT_20200</v>
      </c>
      <c r="D38" s="11" t="str">
        <f>IF(LEN(CONCATENATE(LEFT(Tarieven2016FMB!E40,3),MID(Tarieven2016FMB!E40,4,2),RIGHT(Tarieven2016FMB!E40,3)))&gt;2,CONCATENATE(LEFT(Tarieven2016FMB!E40,3),MID(Tarieven2016FMB!E40,4,2),RIGHT(Tarieven2016FMB!E40,3)),"0")</f>
        <v>20200010</v>
      </c>
      <c r="E38" t="str">
        <f>IF(TYPE(+Tarieven2016FMB!G40)="2",0,Tarieven2016FMB!G40)</f>
        <v>Echtheidsverklaringen</v>
      </c>
      <c r="F38" t="str">
        <f>IF(TYPE(+Tarieven2016FMB!H40)="2",0,Tarieven2016FMB!H40)</f>
        <v>STK</v>
      </c>
      <c r="G38" s="12">
        <f>IF(TYPE(+Tarieven2016FMB!J40)=1,Tarieven2016FMB!J40,0)</f>
        <v>4.5</v>
      </c>
      <c r="H38" s="13" t="str">
        <f>TEXT(Tarieven2016FMB!K40,"0 %")</f>
        <v>0 %</v>
      </c>
      <c r="I38" s="14">
        <f t="shared" ca="1" si="0"/>
        <v>42396.617647569445</v>
      </c>
    </row>
    <row r="39" spans="1:9" x14ac:dyDescent="0.3">
      <c r="A39" t="str">
        <f>IF(TYPE(+Tarieven2016FMB!B41)="2","0",Tarieven2016FMB!B41)</f>
        <v>R&amp;I</v>
      </c>
      <c r="B39" t="str">
        <f>IF(TYPE(+Tarieven2016FMB!C41)="2",0,Tarieven2016FMB!C41)</f>
        <v>WT_20</v>
      </c>
      <c r="C39" s="11" t="str">
        <f>IF(LEN(CONCATENATE(Tarieven2016FMB!C41,RIGHT(Tarieven2016FMB!D41,3)))&gt;2,CONCATENATE(Tarieven2016FMB!C41,RIGHT(Tarieven2016FMB!D41,3)),"0")</f>
        <v>WT_20200</v>
      </c>
      <c r="D39" s="11" t="str">
        <f>IF(LEN(CONCATENATE(LEFT(Tarieven2016FMB!E41,3),MID(Tarieven2016FMB!E41,4,2),RIGHT(Tarieven2016FMB!E41,3)))&gt;2,CONCATENATE(LEFT(Tarieven2016FMB!E41,3),MID(Tarieven2016FMB!E41,4,2),RIGHT(Tarieven2016FMB!E41,3)),"0")</f>
        <v>20200030</v>
      </c>
      <c r="E39" t="str">
        <f>IF(TYPE(+Tarieven2016FMB!G41)="2",0,Tarieven2016FMB!G41)</f>
        <v>Uitreksel CRB met RDW–certificaat</v>
      </c>
      <c r="F39" t="str">
        <f>IF(TYPE(+Tarieven2016FMB!H41)="2",0,Tarieven2016FMB!H41)</f>
        <v>STK</v>
      </c>
      <c r="G39" s="12">
        <f>IF(TYPE(+Tarieven2016FMB!J41)=1,Tarieven2016FMB!J41,0)</f>
        <v>4.5</v>
      </c>
      <c r="H39" s="13" t="str">
        <f>TEXT(Tarieven2016FMB!K41,"0 %")</f>
        <v>0 %</v>
      </c>
      <c r="I39" s="14">
        <f t="shared" ca="1" si="0"/>
        <v>42396.617647569445</v>
      </c>
    </row>
    <row r="40" spans="1:9" x14ac:dyDescent="0.3">
      <c r="A40" t="str">
        <f>IF(TYPE(+Tarieven2016FMB!B42)="2","0",Tarieven2016FMB!B42)</f>
        <v>R&amp;I</v>
      </c>
      <c r="B40" t="str">
        <f>IF(TYPE(+Tarieven2016FMB!C42)="2",0,Tarieven2016FMB!C42)</f>
        <v>WT_21</v>
      </c>
      <c r="C40" s="11" t="str">
        <f>IF(LEN(CONCATENATE(Tarieven2016FMB!C42,RIGHT(Tarieven2016FMB!D42,3)))&gt;2,CONCATENATE(Tarieven2016FMB!C42,RIGHT(Tarieven2016FMB!D42,3)),"0")</f>
        <v>WT_21200</v>
      </c>
      <c r="D40" s="11" t="str">
        <f>IF(LEN(CONCATENATE(LEFT(Tarieven2016FMB!E42,3),MID(Tarieven2016FMB!E42,4,2),RIGHT(Tarieven2016FMB!E42,3)))&gt;2,CONCATENATE(LEFT(Tarieven2016FMB!E42,3),MID(Tarieven2016FMB!E42,4,2),RIGHT(Tarieven2016FMB!E42,3)),"0")</f>
        <v>21200010</v>
      </c>
      <c r="E40" t="str">
        <f>IF(TYPE(+Tarieven2016FMB!G42)="2",0,Tarieven2016FMB!G42)</f>
        <v>Internationaal rijbewijs (Aanvraag niet via Internet)</v>
      </c>
      <c r="F40" t="str">
        <f>IF(TYPE(+Tarieven2016FMB!H42)="2",0,Tarieven2016FMB!H42)</f>
        <v>STK</v>
      </c>
      <c r="G40" s="12">
        <f>IF(TYPE(+Tarieven2016FMB!J42)=1,Tarieven2016FMB!J42,0)</f>
        <v>15.95</v>
      </c>
      <c r="H40" s="13" t="str">
        <f>TEXT(Tarieven2016FMB!K42,"0 %")</f>
        <v>0 %</v>
      </c>
      <c r="I40" s="14">
        <f t="shared" ca="1" si="0"/>
        <v>42396.617647569445</v>
      </c>
    </row>
    <row r="41" spans="1:9" x14ac:dyDescent="0.3">
      <c r="A41" t="str">
        <f>IF(TYPE(+Tarieven2016FMB!B43)="2","0",Tarieven2016FMB!B43)</f>
        <v>R&amp;I</v>
      </c>
      <c r="B41" t="str">
        <f>IF(TYPE(+Tarieven2016FMB!C43)="2",0,Tarieven2016FMB!C43)</f>
        <v>WT_21</v>
      </c>
      <c r="C41" s="11" t="str">
        <f>IF(LEN(CONCATENATE(Tarieven2016FMB!C43,RIGHT(Tarieven2016FMB!D43,3)))&gt;2,CONCATENATE(Tarieven2016FMB!C43,RIGHT(Tarieven2016FMB!D43,3)),"0")</f>
        <v>WT_21200</v>
      </c>
      <c r="D41" s="11" t="str">
        <f>IF(LEN(CONCATENATE(LEFT(Tarieven2016FMB!E43,3),MID(Tarieven2016FMB!E43,4,2),RIGHT(Tarieven2016FMB!E43,3)))&gt;2,CONCATENATE(LEFT(Tarieven2016FMB!E43,3),MID(Tarieven2016FMB!E43,4,2),RIGHT(Tarieven2016FMB!E43,3)),"0")</f>
        <v>21200020</v>
      </c>
      <c r="E41" t="str">
        <f>IF(TYPE(+Tarieven2016FMB!G43)="2",0,Tarieven2016FMB!G43)</f>
        <v>Internationaal rijbewijs (Aanvraag via Internet)</v>
      </c>
      <c r="F41" t="str">
        <f>IF(TYPE(+Tarieven2016FMB!H43)="2",0,Tarieven2016FMB!H43)</f>
        <v>STK</v>
      </c>
      <c r="G41" s="12">
        <f>IF(TYPE(+Tarieven2016FMB!J43)=1,Tarieven2016FMB!J43,0)</f>
        <v>15.95</v>
      </c>
      <c r="H41" s="13" t="str">
        <f>TEXT(Tarieven2016FMB!K43,"0 %")</f>
        <v>0 %</v>
      </c>
      <c r="I41" s="14">
        <f t="shared" ca="1" si="0"/>
        <v>42396.617647569445</v>
      </c>
    </row>
    <row r="42" spans="1:9" x14ac:dyDescent="0.3">
      <c r="A42" t="str">
        <f>IF(TYPE(+Tarieven2016FMB!B44)="2","0",Tarieven2016FMB!B44)</f>
        <v>R&amp;I</v>
      </c>
      <c r="B42" t="str">
        <f>IF(TYPE(+Tarieven2016FMB!C44)="2",0,Tarieven2016FMB!C44)</f>
        <v>WT_22</v>
      </c>
      <c r="C42" s="11" t="str">
        <f>IF(LEN(CONCATENATE(Tarieven2016FMB!C44,RIGHT(Tarieven2016FMB!D44,3)))&gt;2,CONCATENATE(Tarieven2016FMB!C44,RIGHT(Tarieven2016FMB!D44,3)),"0")</f>
        <v>WT_22100</v>
      </c>
      <c r="D42" s="11" t="str">
        <f>IF(LEN(CONCATENATE(LEFT(Tarieven2016FMB!E44,3),MID(Tarieven2016FMB!E44,4,2),RIGHT(Tarieven2016FMB!E44,3)))&gt;2,CONCATENATE(LEFT(Tarieven2016FMB!E44,3),MID(Tarieven2016FMB!E44,4,2),RIGHT(Tarieven2016FMB!E44,3)),"0")</f>
        <v>22100010</v>
      </c>
      <c r="E42" t="str">
        <f>IF(TYPE(+Tarieven2016FMB!G44)="2",0,Tarieven2016FMB!G44)</f>
        <v>Departementaal rijbewijs</v>
      </c>
      <c r="F42" t="str">
        <f>IF(TYPE(+Tarieven2016FMB!H44)="2",0,Tarieven2016FMB!H44)</f>
        <v>STK</v>
      </c>
      <c r="G42" s="12">
        <f>IF(TYPE(+Tarieven2016FMB!J44)=1,Tarieven2016FMB!J44,0)</f>
        <v>30</v>
      </c>
      <c r="H42" s="13" t="str">
        <f>TEXT(Tarieven2016FMB!K44,"0 %")</f>
        <v>0 %</v>
      </c>
      <c r="I42" s="14">
        <f t="shared" ca="1" si="0"/>
        <v>42396.617647569445</v>
      </c>
    </row>
    <row r="43" spans="1:9" x14ac:dyDescent="0.3">
      <c r="A43" t="str">
        <f>IF(TYPE(+Tarieven2016FMB!B45)="2","0",Tarieven2016FMB!B45)</f>
        <v>R&amp;I</v>
      </c>
      <c r="B43" t="str">
        <f>IF(TYPE(+Tarieven2016FMB!C45)="2",0,Tarieven2016FMB!C45)</f>
        <v>WT_22</v>
      </c>
      <c r="C43" s="11" t="str">
        <f>IF(LEN(CONCATENATE(Tarieven2016FMB!C45,RIGHT(Tarieven2016FMB!D45,3)))&gt;2,CONCATENATE(Tarieven2016FMB!C45,RIGHT(Tarieven2016FMB!D45,3)),"0")</f>
        <v>WT_22100</v>
      </c>
      <c r="D43" s="11" t="str">
        <f>IF(LEN(CONCATENATE(LEFT(Tarieven2016FMB!E45,3),MID(Tarieven2016FMB!E45,4,2),RIGHT(Tarieven2016FMB!E45,3)))&gt;2,CONCATENATE(LEFT(Tarieven2016FMB!E45,3),MID(Tarieven2016FMB!E45,4,2),RIGHT(Tarieven2016FMB!E45,3)),"0")</f>
        <v>22100020</v>
      </c>
      <c r="E43" t="str">
        <f>IF(TYPE(+Tarieven2016FMB!G45)="2",0,Tarieven2016FMB!G45)</f>
        <v>Registreren rijbewijs</v>
      </c>
      <c r="F43" t="str">
        <f>IF(TYPE(+Tarieven2016FMB!H45)="2",0,Tarieven2016FMB!H45)</f>
        <v>STK</v>
      </c>
      <c r="G43" s="12">
        <f>IF(TYPE(+Tarieven2016FMB!J45)=1,Tarieven2016FMB!J45,0)</f>
        <v>9.6999999999999993</v>
      </c>
      <c r="H43" s="13" t="str">
        <f>TEXT(Tarieven2016FMB!K45,"0 %")</f>
        <v>0 %</v>
      </c>
      <c r="I43" s="14">
        <f t="shared" ca="1" si="0"/>
        <v>42396.617647569445</v>
      </c>
    </row>
    <row r="44" spans="1:9" x14ac:dyDescent="0.3">
      <c r="A44" t="str">
        <f>IF(TYPE(+Tarieven2016FMB!B46)="2","0",Tarieven2016FMB!B46)</f>
        <v>R&amp;I</v>
      </c>
      <c r="B44" t="str">
        <f>IF(TYPE(+Tarieven2016FMB!C46)="2",0,Tarieven2016FMB!C46)</f>
        <v>WT_22</v>
      </c>
      <c r="C44" s="11" t="str">
        <f>IF(LEN(CONCATENATE(Tarieven2016FMB!C46,RIGHT(Tarieven2016FMB!D46,3)))&gt;2,CONCATENATE(Tarieven2016FMB!C46,RIGHT(Tarieven2016FMB!D46,3)),"0")</f>
        <v>WT_22100</v>
      </c>
      <c r="D44" s="11" t="str">
        <f>IF(LEN(CONCATENATE(LEFT(Tarieven2016FMB!E46,3),MID(Tarieven2016FMB!E46,4,2),RIGHT(Tarieven2016FMB!E46,3)))&gt;2,CONCATENATE(LEFT(Tarieven2016FMB!E46,3),MID(Tarieven2016FMB!E46,4,2),RIGHT(Tarieven2016FMB!E46,3)),"0")</f>
        <v>22100021</v>
      </c>
      <c r="E44" t="str">
        <f>IF(TYPE(+Tarieven2016FMB!G46)="2",0,Tarieven2016FMB!G46)</f>
        <v>Herprint rijbewijs</v>
      </c>
      <c r="F44" t="str">
        <f>IF(TYPE(+Tarieven2016FMB!H46)="2",0,Tarieven2016FMB!H46)</f>
        <v>STK</v>
      </c>
      <c r="G44" s="12">
        <f>IF(TYPE(+Tarieven2016FMB!J46)=1,Tarieven2016FMB!J46,0)</f>
        <v>9.6999999999999993</v>
      </c>
      <c r="H44" s="13" t="str">
        <f>TEXT(Tarieven2016FMB!K46,"0 %")</f>
        <v>0 %</v>
      </c>
      <c r="I44" s="14">
        <f t="shared" ca="1" si="0"/>
        <v>42396.617647569445</v>
      </c>
    </row>
    <row r="45" spans="1:9" x14ac:dyDescent="0.3">
      <c r="A45" t="str">
        <f>IF(TYPE(+Tarieven2016FMB!B47)="2","0",Tarieven2016FMB!B47)</f>
        <v>R&amp;I</v>
      </c>
      <c r="B45" t="str">
        <f>IF(TYPE(+Tarieven2016FMB!C47)="2",0,Tarieven2016FMB!C47)</f>
        <v>WT_22</v>
      </c>
      <c r="C45" s="11" t="str">
        <f>IF(LEN(CONCATENATE(Tarieven2016FMB!C47,RIGHT(Tarieven2016FMB!D47,3)))&gt;2,CONCATENATE(Tarieven2016FMB!C47,RIGHT(Tarieven2016FMB!D47,3)),"0")</f>
        <v>WT_22100</v>
      </c>
      <c r="D45" s="11" t="str">
        <f>IF(LEN(CONCATENATE(LEFT(Tarieven2016FMB!E47,3),MID(Tarieven2016FMB!E47,4,2),RIGHT(Tarieven2016FMB!E47,3)))&gt;2,CONCATENATE(LEFT(Tarieven2016FMB!E47,3),MID(Tarieven2016FMB!E47,4,2),RIGHT(Tarieven2016FMB!E47,3)),"0")</f>
        <v>22100030</v>
      </c>
      <c r="E45" t="str">
        <f>IF(TYPE(+Tarieven2016FMB!G47)="2",0,Tarieven2016FMB!G47)</f>
        <v>Spoedafhandeling rijbewijs</v>
      </c>
      <c r="F45" t="str">
        <f>IF(TYPE(+Tarieven2016FMB!H47)="2",0,Tarieven2016FMB!H47)</f>
        <v>STK</v>
      </c>
      <c r="G45" s="12">
        <f>IF(TYPE(+Tarieven2016FMB!J47)=1,Tarieven2016FMB!J47,0)</f>
        <v>43.8</v>
      </c>
      <c r="H45" s="13" t="str">
        <f>TEXT(Tarieven2016FMB!K47,"0 %")</f>
        <v>0 %</v>
      </c>
      <c r="I45" s="14">
        <f t="shared" ca="1" si="0"/>
        <v>42396.617647569445</v>
      </c>
    </row>
    <row r="46" spans="1:9" x14ac:dyDescent="0.3">
      <c r="A46" t="str">
        <f>IF(TYPE(+Tarieven2016FMB!B48)="2","0",Tarieven2016FMB!B48)</f>
        <v>R&amp;I</v>
      </c>
      <c r="B46" t="str">
        <f>IF(TYPE(+Tarieven2016FMB!C48)="2",0,Tarieven2016FMB!C48)</f>
        <v>WT_22</v>
      </c>
      <c r="C46" s="11" t="str">
        <f>IF(LEN(CONCATENATE(Tarieven2016FMB!C48,RIGHT(Tarieven2016FMB!D48,3)))&gt;2,CONCATENATE(Tarieven2016FMB!C48,RIGHT(Tarieven2016FMB!D48,3)),"0")</f>
        <v>WT_22100</v>
      </c>
      <c r="D46" s="11" t="str">
        <f>IF(LEN(CONCATENATE(LEFT(Tarieven2016FMB!E48,3),MID(Tarieven2016FMB!E48,4,2),RIGHT(Tarieven2016FMB!E48,3)))&gt;2,CONCATENATE(LEFT(Tarieven2016FMB!E48,3),MID(Tarieven2016FMB!E48,4,2),RIGHT(Tarieven2016FMB!E48,3)),"0")</f>
        <v>22100031</v>
      </c>
      <c r="E46" t="str">
        <f>IF(TYPE(+Tarieven2016FMB!G48)="2",0,Tarieven2016FMB!G48)</f>
        <v>Restitutie spoedafhandeling rijbewijs</v>
      </c>
      <c r="F46" t="str">
        <f>IF(TYPE(+Tarieven2016FMB!H48)="2",0,Tarieven2016FMB!H48)</f>
        <v>STK</v>
      </c>
      <c r="G46" s="12">
        <f>IF(TYPE(+Tarieven2016FMB!J48)=1,Tarieven2016FMB!J48,0)</f>
        <v>-34.1</v>
      </c>
      <c r="H46" s="13" t="str">
        <f>TEXT(Tarieven2016FMB!K48,"0 %")</f>
        <v>0 %</v>
      </c>
      <c r="I46" s="14">
        <f t="shared" ca="1" si="0"/>
        <v>42396.617647569445</v>
      </c>
    </row>
    <row r="47" spans="1:9" x14ac:dyDescent="0.3">
      <c r="A47" t="str">
        <f>IF(TYPE(+Tarieven2016FMB!B49)="2","0",Tarieven2016FMB!B49)</f>
        <v>R&amp;I</v>
      </c>
      <c r="B47" t="str">
        <f>IF(TYPE(+Tarieven2016FMB!C49)="2",0,Tarieven2016FMB!C49)</f>
        <v>WT_22</v>
      </c>
      <c r="C47" s="11" t="str">
        <f>IF(LEN(CONCATENATE(Tarieven2016FMB!C49,RIGHT(Tarieven2016FMB!D49,3)))&gt;2,CONCATENATE(Tarieven2016FMB!C49,RIGHT(Tarieven2016FMB!D49,3)),"0")</f>
        <v>WT_22100</v>
      </c>
      <c r="D47" s="11" t="str">
        <f>IF(LEN(CONCATENATE(LEFT(Tarieven2016FMB!E49,3),MID(Tarieven2016FMB!E49,4,2),RIGHT(Tarieven2016FMB!E49,3)))&gt;2,CONCATENATE(LEFT(Tarieven2016FMB!E49,3),MID(Tarieven2016FMB!E49,4,2),RIGHT(Tarieven2016FMB!E49,3)),"0")</f>
        <v>22100040</v>
      </c>
      <c r="E47" t="str">
        <f>IF(TYPE(+Tarieven2016FMB!G49)="2",0,Tarieven2016FMB!G49)</f>
        <v>Aanvragen begeleiderspas</v>
      </c>
      <c r="F47" t="str">
        <f>IF(TYPE(+Tarieven2016FMB!H49)="2",0,Tarieven2016FMB!H49)</f>
        <v>STK</v>
      </c>
      <c r="G47" s="12">
        <f>IF(TYPE(+Tarieven2016FMB!J49)=1,Tarieven2016FMB!J49,0)</f>
        <v>35</v>
      </c>
      <c r="H47" s="13" t="str">
        <f>TEXT(Tarieven2016FMB!K49,"0 %")</f>
        <v>0 %</v>
      </c>
      <c r="I47" s="14">
        <f t="shared" ca="1" si="0"/>
        <v>42396.617647569445</v>
      </c>
    </row>
    <row r="48" spans="1:9" x14ac:dyDescent="0.3">
      <c r="A48" t="str">
        <f>IF(TYPE(+Tarieven2016FMB!B50)="2","0",Tarieven2016FMB!B50)</f>
        <v>R&amp;I</v>
      </c>
      <c r="B48" t="str">
        <f>IF(TYPE(+Tarieven2016FMB!C50)="2",0,Tarieven2016FMB!C50)</f>
        <v>WT_23</v>
      </c>
      <c r="C48" s="11" t="str">
        <f>IF(LEN(CONCATENATE(Tarieven2016FMB!C50,RIGHT(Tarieven2016FMB!D50,3)))&gt;2,CONCATENATE(Tarieven2016FMB!C50,RIGHT(Tarieven2016FMB!D50,3)),"0")</f>
        <v>WT_23100</v>
      </c>
      <c r="D48" s="11" t="str">
        <f>IF(LEN(CONCATENATE(LEFT(Tarieven2016FMB!E50,3),MID(Tarieven2016FMB!E50,4,2),RIGHT(Tarieven2016FMB!E50,3)))&gt;2,CONCATENATE(LEFT(Tarieven2016FMB!E50,3),MID(Tarieven2016FMB!E50,4,2),RIGHT(Tarieven2016FMB!E50,3)),"0")</f>
        <v>23100020</v>
      </c>
      <c r="E48" t="str">
        <f>IF(TYPE(+Tarieven2016FMB!G50)="2",0,Tarieven2016FMB!G50)</f>
        <v>Aanmelden schorsing normaal extern loket</v>
      </c>
      <c r="F48" t="str">
        <f>IF(TYPE(+Tarieven2016FMB!H50)="2",0,Tarieven2016FMB!H50)</f>
        <v>STK</v>
      </c>
      <c r="G48" s="12">
        <f>IF(TYPE(+Tarieven2016FMB!J50)=1,Tarieven2016FMB!J50,0)</f>
        <v>68.2</v>
      </c>
      <c r="H48" s="13" t="str">
        <f>TEXT(Tarieven2016FMB!K50,"0 %")</f>
        <v>0 %</v>
      </c>
      <c r="I48" s="14">
        <f t="shared" ca="1" si="0"/>
        <v>42396.617647569445</v>
      </c>
    </row>
    <row r="49" spans="1:9" x14ac:dyDescent="0.3">
      <c r="A49" t="str">
        <f>IF(TYPE(+Tarieven2016FMB!B51)="2","0",Tarieven2016FMB!B51)</f>
        <v>R&amp;I</v>
      </c>
      <c r="B49" t="str">
        <f>IF(TYPE(+Tarieven2016FMB!C51)="2",0,Tarieven2016FMB!C51)</f>
        <v>WT_23</v>
      </c>
      <c r="C49" s="11" t="str">
        <f>IF(LEN(CONCATENATE(Tarieven2016FMB!C51,RIGHT(Tarieven2016FMB!D51,3)))&gt;2,CONCATENATE(Tarieven2016FMB!C51,RIGHT(Tarieven2016FMB!D51,3)),"0")</f>
        <v>WT_23100</v>
      </c>
      <c r="D49" s="11" t="str">
        <f>IF(LEN(CONCATENATE(LEFT(Tarieven2016FMB!E51,3),MID(Tarieven2016FMB!E51,4,2),RIGHT(Tarieven2016FMB!E51,3)))&gt;2,CONCATENATE(LEFT(Tarieven2016FMB!E51,3),MID(Tarieven2016FMB!E51,4,2),RIGHT(Tarieven2016FMB!E51,3)),"0")</f>
        <v>23100030</v>
      </c>
      <c r="E49" t="str">
        <f>IF(TYPE(+Tarieven2016FMB!G51)="2",0,Tarieven2016FMB!G51)</f>
        <v>Aanmelden schorsing laag tarief extern loket</v>
      </c>
      <c r="F49" t="str">
        <f>IF(TYPE(+Tarieven2016FMB!H51)="2",0,Tarieven2016FMB!H51)</f>
        <v>STK</v>
      </c>
      <c r="G49" s="12">
        <f>IF(TYPE(+Tarieven2016FMB!J51)=1,Tarieven2016FMB!J51,0)</f>
        <v>19.2</v>
      </c>
      <c r="H49" s="13" t="str">
        <f>TEXT(Tarieven2016FMB!K51,"0 %")</f>
        <v>0 %</v>
      </c>
      <c r="I49" s="14">
        <f t="shared" ca="1" si="0"/>
        <v>42396.617647569445</v>
      </c>
    </row>
    <row r="50" spans="1:9" x14ac:dyDescent="0.3">
      <c r="A50" t="str">
        <f>IF(TYPE(+Tarieven2016FMB!B52)="2","0",Tarieven2016FMB!B52)</f>
        <v>R&amp;I</v>
      </c>
      <c r="B50" t="str">
        <f>IF(TYPE(+Tarieven2016FMB!C52)="2",0,Tarieven2016FMB!C52)</f>
        <v>WT_23</v>
      </c>
      <c r="C50" s="11" t="str">
        <f>IF(LEN(CONCATENATE(Tarieven2016FMB!C52,RIGHT(Tarieven2016FMB!D52,3)))&gt;2,CONCATENATE(Tarieven2016FMB!C52,RIGHT(Tarieven2016FMB!D52,3)),"0")</f>
        <v>WT_23100</v>
      </c>
      <c r="D50" s="11" t="str">
        <f>IF(LEN(CONCATENATE(LEFT(Tarieven2016FMB!E52,3),MID(Tarieven2016FMB!E52,4,2),RIGHT(Tarieven2016FMB!E52,3)))&gt;2,CONCATENATE(LEFT(Tarieven2016FMB!E52,3),MID(Tarieven2016FMB!E52,4,2),RIGHT(Tarieven2016FMB!E52,3)),"0")</f>
        <v>23100040</v>
      </c>
      <c r="E50" t="str">
        <f>IF(TYPE(+Tarieven2016FMB!G52)="2",0,Tarieven2016FMB!G52)</f>
        <v>Aanmelden schorsing hoog tarief extern loket</v>
      </c>
      <c r="F50" t="str">
        <f>IF(TYPE(+Tarieven2016FMB!H52)="2",0,Tarieven2016FMB!H52)</f>
        <v>STK</v>
      </c>
      <c r="G50" s="12">
        <f>IF(TYPE(+Tarieven2016FMB!J52)=1,Tarieven2016FMB!J52,0)</f>
        <v>115.2</v>
      </c>
      <c r="H50" s="13" t="str">
        <f>TEXT(Tarieven2016FMB!K52,"0 %")</f>
        <v>0 %</v>
      </c>
      <c r="I50" s="14">
        <f t="shared" ca="1" si="0"/>
        <v>42396.617647569445</v>
      </c>
    </row>
    <row r="51" spans="1:9" x14ac:dyDescent="0.3">
      <c r="A51" t="str">
        <f>IF(TYPE(+Tarieven2016FMB!B53)="2","0",Tarieven2016FMB!B53)</f>
        <v>R&amp;I</v>
      </c>
      <c r="B51" t="str">
        <f>IF(TYPE(+Tarieven2016FMB!C53)="2",0,Tarieven2016FMB!C53)</f>
        <v>WT_23</v>
      </c>
      <c r="C51" s="11" t="str">
        <f>IF(LEN(CONCATENATE(Tarieven2016FMB!C53,RIGHT(Tarieven2016FMB!D53,3)))&gt;2,CONCATENATE(Tarieven2016FMB!C53,RIGHT(Tarieven2016FMB!D53,3)),"0")</f>
        <v>WT_23100</v>
      </c>
      <c r="D51" s="11" t="str">
        <f>IF(LEN(CONCATENATE(LEFT(Tarieven2016FMB!E53,3),MID(Tarieven2016FMB!E53,4,2),RIGHT(Tarieven2016FMB!E53,3)))&gt;2,CONCATENATE(LEFT(Tarieven2016FMB!E53,3),MID(Tarieven2016FMB!E53,4,2),RIGHT(Tarieven2016FMB!E53,3)),"0")</f>
        <v>23100050</v>
      </c>
      <c r="E51" t="str">
        <f>IF(TYPE(+Tarieven2016FMB!G53)="2",0,Tarieven2016FMB!G53)</f>
        <v>Aanmelden schorsing  brom-snorfietsen extern loket</v>
      </c>
      <c r="F51" t="str">
        <f>IF(TYPE(+Tarieven2016FMB!H53)="2",0,Tarieven2016FMB!H53)</f>
        <v>STK</v>
      </c>
      <c r="G51" s="12">
        <f>IF(TYPE(+Tarieven2016FMB!J53)=1,Tarieven2016FMB!J53,0)</f>
        <v>6.2</v>
      </c>
      <c r="H51" s="13" t="str">
        <f>TEXT(Tarieven2016FMB!K53,"0 %")</f>
        <v>0 %</v>
      </c>
      <c r="I51" s="14">
        <f t="shared" ca="1" si="0"/>
        <v>42396.617647569445</v>
      </c>
    </row>
    <row r="52" spans="1:9" x14ac:dyDescent="0.3">
      <c r="A52" t="str">
        <f>IF(TYPE(+Tarieven2016FMB!B54)="2","0",Tarieven2016FMB!B54)</f>
        <v>R&amp;I</v>
      </c>
      <c r="B52" t="str">
        <f>IF(TYPE(+Tarieven2016FMB!C54)="2",0,Tarieven2016FMB!C54)</f>
        <v>WT_23</v>
      </c>
      <c r="C52" s="11" t="str">
        <f>IF(LEN(CONCATENATE(Tarieven2016FMB!C54,RIGHT(Tarieven2016FMB!D54,3)))&gt;2,CONCATENATE(Tarieven2016FMB!C54,RIGHT(Tarieven2016FMB!D54,3)),"0")</f>
        <v>WT_23100</v>
      </c>
      <c r="D52" s="11" t="str">
        <f>IF(LEN(CONCATENATE(LEFT(Tarieven2016FMB!E54,3),MID(Tarieven2016FMB!E54,4,2),RIGHT(Tarieven2016FMB!E54,3)))&gt;2,CONCATENATE(LEFT(Tarieven2016FMB!E54,3),MID(Tarieven2016FMB!E54,4,2),RIGHT(Tarieven2016FMB!E54,3)),"0")</f>
        <v>23100060</v>
      </c>
      <c r="E52" t="str">
        <f>IF(TYPE(+Tarieven2016FMB!G54)="2",0,Tarieven2016FMB!G54)</f>
        <v>Concessie schorsing extern loket</v>
      </c>
      <c r="F52" t="str">
        <f>IF(TYPE(+Tarieven2016FMB!H54)="2",0,Tarieven2016FMB!H54)</f>
        <v>STK</v>
      </c>
      <c r="G52" s="12">
        <f>IF(TYPE(+Tarieven2016FMB!J54)=1,Tarieven2016FMB!J54,0)</f>
        <v>4.8</v>
      </c>
      <c r="H52" s="13" t="str">
        <f>TEXT(Tarieven2016FMB!K54,"0 %")</f>
        <v>0 %</v>
      </c>
      <c r="I52" s="14">
        <f t="shared" ca="1" si="0"/>
        <v>42396.617647569445</v>
      </c>
    </row>
    <row r="53" spans="1:9" x14ac:dyDescent="0.3">
      <c r="A53" t="str">
        <f>IF(TYPE(+Tarieven2016FMB!B55)="2","0",Tarieven2016FMB!B55)</f>
        <v>R&amp;I</v>
      </c>
      <c r="B53" t="str">
        <f>IF(TYPE(+Tarieven2016FMB!C55)="2",0,Tarieven2016FMB!C55)</f>
        <v>WT_23</v>
      </c>
      <c r="C53" s="11" t="str">
        <f>IF(LEN(CONCATENATE(Tarieven2016FMB!C55,RIGHT(Tarieven2016FMB!D55,3)))&gt;2,CONCATENATE(Tarieven2016FMB!C55,RIGHT(Tarieven2016FMB!D55,3)),"0")</f>
        <v>WT_23100</v>
      </c>
      <c r="D53" s="11" t="str">
        <f>IF(LEN(CONCATENATE(LEFT(Tarieven2016FMB!E55,3),MID(Tarieven2016FMB!E55,4,2),RIGHT(Tarieven2016FMB!E55,3)))&gt;2,CONCATENATE(LEFT(Tarieven2016FMB!E55,3),MID(Tarieven2016FMB!E55,4,2),RIGHT(Tarieven2016FMB!E55,3)),"0")</f>
        <v>23100120</v>
      </c>
      <c r="E53" t="str">
        <f>IF(TYPE(+Tarieven2016FMB!G55)="2",0,Tarieven2016FMB!G55)</f>
        <v>Aanmelden schorsing normaal tarief RDW</v>
      </c>
      <c r="F53" t="str">
        <f>IF(TYPE(+Tarieven2016FMB!H55)="2",0,Tarieven2016FMB!H55)</f>
        <v>STK</v>
      </c>
      <c r="G53" s="12">
        <f>IF(TYPE(+Tarieven2016FMB!J55)=1,Tarieven2016FMB!J55,0)</f>
        <v>73</v>
      </c>
      <c r="H53" s="13" t="str">
        <f>TEXT(Tarieven2016FMB!K55,"0 %")</f>
        <v>0 %</v>
      </c>
      <c r="I53" s="14">
        <f t="shared" ca="1" si="0"/>
        <v>42396.617647569445</v>
      </c>
    </row>
    <row r="54" spans="1:9" x14ac:dyDescent="0.3">
      <c r="A54" t="str">
        <f>IF(TYPE(+Tarieven2016FMB!B56)="2","0",Tarieven2016FMB!B56)</f>
        <v>R&amp;I</v>
      </c>
      <c r="B54" t="str">
        <f>IF(TYPE(+Tarieven2016FMB!C56)="2",0,Tarieven2016FMB!C56)</f>
        <v>WT_23</v>
      </c>
      <c r="C54" s="11" t="str">
        <f>IF(LEN(CONCATENATE(Tarieven2016FMB!C56,RIGHT(Tarieven2016FMB!D56,3)))&gt;2,CONCATENATE(Tarieven2016FMB!C56,RIGHT(Tarieven2016FMB!D56,3)),"0")</f>
        <v>WT_23100</v>
      </c>
      <c r="D54" s="11" t="str">
        <f>IF(LEN(CONCATENATE(LEFT(Tarieven2016FMB!E56,3),MID(Tarieven2016FMB!E56,4,2),RIGHT(Tarieven2016FMB!E56,3)))&gt;2,CONCATENATE(LEFT(Tarieven2016FMB!E56,3),MID(Tarieven2016FMB!E56,4,2),RIGHT(Tarieven2016FMB!E56,3)),"0")</f>
        <v>23100130</v>
      </c>
      <c r="E54" t="str">
        <f>IF(TYPE(+Tarieven2016FMB!G56)="2",0,Tarieven2016FMB!G56)</f>
        <v>Aanmelden schorsing laag tarief RDW</v>
      </c>
      <c r="F54" t="str">
        <f>IF(TYPE(+Tarieven2016FMB!H56)="2",0,Tarieven2016FMB!H56)</f>
        <v>STK</v>
      </c>
      <c r="G54" s="12">
        <f>IF(TYPE(+Tarieven2016FMB!J56)=1,Tarieven2016FMB!J56,0)</f>
        <v>24</v>
      </c>
      <c r="H54" s="13" t="str">
        <f>TEXT(Tarieven2016FMB!K56,"0 %")</f>
        <v>0 %</v>
      </c>
      <c r="I54" s="14">
        <f t="shared" ca="1" si="0"/>
        <v>42396.617647569445</v>
      </c>
    </row>
    <row r="55" spans="1:9" x14ac:dyDescent="0.3">
      <c r="A55" t="str">
        <f>IF(TYPE(+Tarieven2016FMB!B57)="2","0",Tarieven2016FMB!B57)</f>
        <v>R&amp;I</v>
      </c>
      <c r="B55" t="str">
        <f>IF(TYPE(+Tarieven2016FMB!C57)="2",0,Tarieven2016FMB!C57)</f>
        <v>WT_23</v>
      </c>
      <c r="C55" s="11" t="str">
        <f>IF(LEN(CONCATENATE(Tarieven2016FMB!C57,RIGHT(Tarieven2016FMB!D57,3)))&gt;2,CONCATENATE(Tarieven2016FMB!C57,RIGHT(Tarieven2016FMB!D57,3)),"0")</f>
        <v>WT_23100</v>
      </c>
      <c r="D55" s="11" t="str">
        <f>IF(LEN(CONCATENATE(LEFT(Tarieven2016FMB!E57,3),MID(Tarieven2016FMB!E57,4,2),RIGHT(Tarieven2016FMB!E57,3)))&gt;2,CONCATENATE(LEFT(Tarieven2016FMB!E57,3),MID(Tarieven2016FMB!E57,4,2),RIGHT(Tarieven2016FMB!E57,3)),"0")</f>
        <v>23100140</v>
      </c>
      <c r="E55" t="str">
        <f>IF(TYPE(+Tarieven2016FMB!G57)="2",0,Tarieven2016FMB!G57)</f>
        <v>Aanmelden schorsing hoog tarief RDW</v>
      </c>
      <c r="F55" t="str">
        <f>IF(TYPE(+Tarieven2016FMB!H57)="2",0,Tarieven2016FMB!H57)</f>
        <v>STK</v>
      </c>
      <c r="G55" s="12">
        <f>IF(TYPE(+Tarieven2016FMB!J57)=1,Tarieven2016FMB!J57,0)</f>
        <v>120</v>
      </c>
      <c r="H55" s="13" t="str">
        <f>TEXT(Tarieven2016FMB!K57,"0 %")</f>
        <v>0 %</v>
      </c>
      <c r="I55" s="14">
        <f t="shared" ca="1" si="0"/>
        <v>42396.617647569445</v>
      </c>
    </row>
    <row r="56" spans="1:9" x14ac:dyDescent="0.3">
      <c r="A56" t="str">
        <f>IF(TYPE(+Tarieven2016FMB!B58)="2","0",Tarieven2016FMB!B58)</f>
        <v>R&amp;I</v>
      </c>
      <c r="B56" t="str">
        <f>IF(TYPE(+Tarieven2016FMB!C58)="2",0,Tarieven2016FMB!C58)</f>
        <v>WT_23</v>
      </c>
      <c r="C56" s="11" t="str">
        <f>IF(LEN(CONCATENATE(Tarieven2016FMB!C58,RIGHT(Tarieven2016FMB!D58,3)))&gt;2,CONCATENATE(Tarieven2016FMB!C58,RIGHT(Tarieven2016FMB!D58,3)),"0")</f>
        <v>WT_23100</v>
      </c>
      <c r="D56" s="11" t="str">
        <f>IF(LEN(CONCATENATE(LEFT(Tarieven2016FMB!E58,3),MID(Tarieven2016FMB!E58,4,2),RIGHT(Tarieven2016FMB!E58,3)))&gt;2,CONCATENATE(LEFT(Tarieven2016FMB!E58,3),MID(Tarieven2016FMB!E58,4,2),RIGHT(Tarieven2016FMB!E58,3)),"0")</f>
        <v>23100150</v>
      </c>
      <c r="E56" t="str">
        <f>IF(TYPE(+Tarieven2016FMB!G58)="2",0,Tarieven2016FMB!G58)</f>
        <v>Aanmelden schorsing brom- en snorfietsen RDW</v>
      </c>
      <c r="F56" t="str">
        <f>IF(TYPE(+Tarieven2016FMB!H58)="2",0,Tarieven2016FMB!H58)</f>
        <v>STK</v>
      </c>
      <c r="G56" s="12">
        <f>IF(TYPE(+Tarieven2016FMB!J58)=1,Tarieven2016FMB!J58,0)</f>
        <v>11</v>
      </c>
      <c r="H56" s="13" t="str">
        <f>TEXT(Tarieven2016FMB!K58,"0 %")</f>
        <v>0 %</v>
      </c>
      <c r="I56" s="14">
        <f t="shared" ca="1" si="0"/>
        <v>42396.617647569445</v>
      </c>
    </row>
    <row r="57" spans="1:9" x14ac:dyDescent="0.3">
      <c r="A57" t="str">
        <f>IF(TYPE(+Tarieven2016FMB!B59)="2","0",Tarieven2016FMB!B59)</f>
        <v>R&amp;I</v>
      </c>
      <c r="B57" t="str">
        <f>IF(TYPE(+Tarieven2016FMB!C59)="2",0,Tarieven2016FMB!C59)</f>
        <v>WT_25</v>
      </c>
      <c r="C57" s="11" t="str">
        <f>IF(LEN(CONCATENATE(Tarieven2016FMB!C59,RIGHT(Tarieven2016FMB!D59,3)))&gt;2,CONCATENATE(Tarieven2016FMB!C59,RIGHT(Tarieven2016FMB!D59,3)),"0")</f>
        <v>WT_25100</v>
      </c>
      <c r="D57" s="11" t="str">
        <f>IF(LEN(CONCATENATE(LEFT(Tarieven2016FMB!E59,3),MID(Tarieven2016FMB!E59,4,2),RIGHT(Tarieven2016FMB!E59,3)))&gt;2,CONCATENATE(LEFT(Tarieven2016FMB!E59,3),MID(Tarieven2016FMB!E59,4,2),RIGHT(Tarieven2016FMB!E59,3)),"0")</f>
        <v>25100030</v>
      </c>
      <c r="E57" t="str">
        <f>IF(TYPE(+Tarieven2016FMB!G59)="2",0,Tarieven2016FMB!G59)</f>
        <v>Vervangend handelaarskentekenbewijs.</v>
      </c>
      <c r="F57" t="str">
        <f>IF(TYPE(+Tarieven2016FMB!H59)="2",0,Tarieven2016FMB!H59)</f>
        <v>STK</v>
      </c>
      <c r="G57" s="12">
        <f>IF(TYPE(+Tarieven2016FMB!J59)=1,Tarieven2016FMB!J59,0)</f>
        <v>31.5</v>
      </c>
      <c r="H57" s="13" t="str">
        <f>TEXT(Tarieven2016FMB!K59,"0 %")</f>
        <v>0 %</v>
      </c>
      <c r="I57" s="14">
        <f t="shared" ca="1" si="0"/>
        <v>42396.617647569445</v>
      </c>
    </row>
    <row r="58" spans="1:9" x14ac:dyDescent="0.3">
      <c r="A58" t="str">
        <f>IF(TYPE(+Tarieven2016FMB!B60)="2","0",Tarieven2016FMB!B60)</f>
        <v>R&amp;I</v>
      </c>
      <c r="B58" t="str">
        <f>IF(TYPE(+Tarieven2016FMB!C60)="2",0,Tarieven2016FMB!C60)</f>
        <v>WT_25</v>
      </c>
      <c r="C58" s="11" t="str">
        <f>IF(LEN(CONCATENATE(Tarieven2016FMB!C60,RIGHT(Tarieven2016FMB!D60,3)))&gt;2,CONCATENATE(Tarieven2016FMB!C60,RIGHT(Tarieven2016FMB!D60,3)),"0")</f>
        <v>WT_25100</v>
      </c>
      <c r="D58" s="11" t="str">
        <f>IF(LEN(CONCATENATE(LEFT(Tarieven2016FMB!E60,3),MID(Tarieven2016FMB!E60,4,2),RIGHT(Tarieven2016FMB!E60,3)))&gt;2,CONCATENATE(LEFT(Tarieven2016FMB!E60,3),MID(Tarieven2016FMB!E60,4,2),RIGHT(Tarieven2016FMB!E60,3)),"0")</f>
        <v>25100040</v>
      </c>
      <c r="E58" t="str">
        <f>IF(TYPE(+Tarieven2016FMB!G60)="2",0,Tarieven2016FMB!G60)</f>
        <v>Vervangend registratiebewijs snelle motorboot</v>
      </c>
      <c r="F58" t="str">
        <f>IF(TYPE(+Tarieven2016FMB!H60)="2",0,Tarieven2016FMB!H60)</f>
        <v>STK</v>
      </c>
      <c r="G58" s="12">
        <f>IF(TYPE(+Tarieven2016FMB!J60)=1,Tarieven2016FMB!J60,0)</f>
        <v>31.5</v>
      </c>
      <c r="H58" s="13" t="str">
        <f>TEXT(Tarieven2016FMB!K60,"0 %")</f>
        <v>0 %</v>
      </c>
      <c r="I58" s="14">
        <f t="shared" ca="1" si="0"/>
        <v>42396.617647569445</v>
      </c>
    </row>
    <row r="59" spans="1:9" x14ac:dyDescent="0.3">
      <c r="A59" t="str">
        <f>IF(TYPE(+Tarieven2016FMB!B61)="2","0",Tarieven2016FMB!B61)</f>
        <v>R&amp;I</v>
      </c>
      <c r="B59" t="str">
        <f>IF(TYPE(+Tarieven2016FMB!C61)="2",0,Tarieven2016FMB!C61)</f>
        <v>WT_25</v>
      </c>
      <c r="C59" s="11" t="str">
        <f>IF(LEN(CONCATENATE(Tarieven2016FMB!C61,RIGHT(Tarieven2016FMB!D61,3)))&gt;2,CONCATENATE(Tarieven2016FMB!C61,RIGHT(Tarieven2016FMB!D61,3)),"0")</f>
        <v>WT_25100</v>
      </c>
      <c r="D59" s="11" t="str">
        <f>IF(LEN(CONCATENATE(LEFT(Tarieven2016FMB!E61,3),MID(Tarieven2016FMB!E61,4,2),RIGHT(Tarieven2016FMB!E61,3)))&gt;2,CONCATENATE(LEFT(Tarieven2016FMB!E61,3),MID(Tarieven2016FMB!E61,4,2),RIGHT(Tarieven2016FMB!E61,3)),"0")</f>
        <v>25100110</v>
      </c>
      <c r="E59" t="str">
        <f>IF(TYPE(+Tarieven2016FMB!G61)="2",0,Tarieven2016FMB!G61)</f>
        <v>Vervangende kentekencard + tenaamstellingscode</v>
      </c>
      <c r="F59" t="str">
        <f>IF(TYPE(+Tarieven2016FMB!H61)="2",0,Tarieven2016FMB!H61)</f>
        <v>STK</v>
      </c>
      <c r="G59" s="12">
        <f>IF(TYPE(+Tarieven2016FMB!J61)=1,Tarieven2016FMB!J61,0)</f>
        <v>31.5</v>
      </c>
      <c r="H59" s="13" t="str">
        <f>TEXT(Tarieven2016FMB!K61,"0 %")</f>
        <v>0 %</v>
      </c>
      <c r="I59" s="14">
        <f t="shared" ca="1" si="0"/>
        <v>42396.617647569445</v>
      </c>
    </row>
    <row r="60" spans="1:9" x14ac:dyDescent="0.3">
      <c r="A60" t="str">
        <f>IF(TYPE(+Tarieven2016FMB!B62)="2","0",Tarieven2016FMB!B62)</f>
        <v>R&amp;I</v>
      </c>
      <c r="B60" t="str">
        <f>IF(TYPE(+Tarieven2016FMB!C62)="2",0,Tarieven2016FMB!C62)</f>
        <v>WT_25</v>
      </c>
      <c r="C60" s="11" t="str">
        <f>IF(LEN(CONCATENATE(Tarieven2016FMB!C62,RIGHT(Tarieven2016FMB!D62,3)))&gt;2,CONCATENATE(Tarieven2016FMB!C62,RIGHT(Tarieven2016FMB!D62,3)),"0")</f>
        <v>WT_25100</v>
      </c>
      <c r="D60" s="11" t="str">
        <f>IF(LEN(CONCATENATE(LEFT(Tarieven2016FMB!E62,3),MID(Tarieven2016FMB!E62,4,2),RIGHT(Tarieven2016FMB!E62,3)))&gt;2,CONCATENATE(LEFT(Tarieven2016FMB!E62,3),MID(Tarieven2016FMB!E62,4,2),RIGHT(Tarieven2016FMB!E62,3)),"0")</f>
        <v>25100120</v>
      </c>
      <c r="E60" t="str">
        <f>IF(TYPE(+Tarieven2016FMB!G62)="2",0,Tarieven2016FMB!G62)</f>
        <v>Vervangende tenaamstellingscode</v>
      </c>
      <c r="F60" t="str">
        <f>IF(TYPE(+Tarieven2016FMB!H62)="2",0,Tarieven2016FMB!H62)</f>
        <v>STK</v>
      </c>
      <c r="G60" s="12">
        <f>IF(TYPE(+Tarieven2016FMB!J62)=1,Tarieven2016FMB!J62,0)</f>
        <v>1</v>
      </c>
      <c r="H60" s="13" t="str">
        <f>TEXT(Tarieven2016FMB!K62,"0 %")</f>
        <v>-93 %</v>
      </c>
      <c r="I60" s="14">
        <f t="shared" ca="1" si="0"/>
        <v>42396.617647569445</v>
      </c>
    </row>
    <row r="61" spans="1:9" x14ac:dyDescent="0.3">
      <c r="A61" t="str">
        <f>IF(TYPE(+Tarieven2016FMB!B63)="2","0",Tarieven2016FMB!B63)</f>
        <v>R&amp;I</v>
      </c>
      <c r="B61" t="str">
        <f>IF(TYPE(+Tarieven2016FMB!C63)="2",0,Tarieven2016FMB!C63)</f>
        <v>WT_25</v>
      </c>
      <c r="C61" s="11" t="str">
        <f>IF(LEN(CONCATENATE(Tarieven2016FMB!C63,RIGHT(Tarieven2016FMB!D63,3)))&gt;2,CONCATENATE(Tarieven2016FMB!C63,RIGHT(Tarieven2016FMB!D63,3)),"0")</f>
        <v>WT_25100</v>
      </c>
      <c r="D61" s="11" t="str">
        <f>IF(LEN(CONCATENATE(LEFT(Tarieven2016FMB!E63,3),MID(Tarieven2016FMB!E63,4,2),RIGHT(Tarieven2016FMB!E63,3)))&gt;2,CONCATENATE(LEFT(Tarieven2016FMB!E63,3),MID(Tarieven2016FMB!E63,4,2),RIGHT(Tarieven2016FMB!E63,3)),"0")</f>
        <v>25100125</v>
      </c>
      <c r="E61" t="str">
        <f>IF(TYPE(+Tarieven2016FMB!G63)="2",0,Tarieven2016FMB!G63)</f>
        <v>Omwisseling van papier naar kentekencard (individueel)</v>
      </c>
      <c r="F61" t="str">
        <f>IF(TYPE(+Tarieven2016FMB!H63)="2",0,Tarieven2016FMB!H63)</f>
        <v>STK</v>
      </c>
      <c r="G61" s="12">
        <f>IF(TYPE(+Tarieven2016FMB!J63)=1,Tarieven2016FMB!J63,0)</f>
        <v>9.91</v>
      </c>
      <c r="H61" s="13" t="str">
        <f>TEXT(Tarieven2016FMB!K63,"0 %")</f>
        <v>1 %</v>
      </c>
      <c r="I61" s="14">
        <f t="shared" ca="1" si="0"/>
        <v>42396.617647569445</v>
      </c>
    </row>
    <row r="62" spans="1:9" x14ac:dyDescent="0.3">
      <c r="A62" t="str">
        <f>IF(TYPE(+Tarieven2016FMB!B64)="2","0",Tarieven2016FMB!B64)</f>
        <v>R&amp;I</v>
      </c>
      <c r="B62" t="str">
        <f>IF(TYPE(+Tarieven2016FMB!C64)="2",0,Tarieven2016FMB!C64)</f>
        <v>WT_25</v>
      </c>
      <c r="C62" s="11" t="str">
        <f>IF(LEN(CONCATENATE(Tarieven2016FMB!C64,RIGHT(Tarieven2016FMB!D64,3)))&gt;2,CONCATENATE(Tarieven2016FMB!C64,RIGHT(Tarieven2016FMB!D64,3)),"0")</f>
        <v>WT_25100</v>
      </c>
      <c r="D62" s="11" t="str">
        <f>IF(LEN(CONCATENATE(LEFT(Tarieven2016FMB!E64,3),MID(Tarieven2016FMB!E64,4,2),RIGHT(Tarieven2016FMB!E64,3)))&gt;2,CONCATENATE(LEFT(Tarieven2016FMB!E64,3),MID(Tarieven2016FMB!E64,4,2),RIGHT(Tarieven2016FMB!E64,3)),"0")</f>
        <v>25100126</v>
      </c>
      <c r="E62" t="str">
        <f>IF(TYPE(+Tarieven2016FMB!G64)="2",0,Tarieven2016FMB!G64)</f>
        <v>Omwisseling van papier naar kentekencard (bulk &gt;50 stk)</v>
      </c>
      <c r="F62" t="str">
        <f>IF(TYPE(+Tarieven2016FMB!H64)="2",0,Tarieven2016FMB!H64)</f>
        <v>STK</v>
      </c>
      <c r="G62" s="12">
        <f>IF(TYPE(+Tarieven2016FMB!J64)=1,Tarieven2016FMB!J64,0)</f>
        <v>5.5</v>
      </c>
      <c r="H62" s="13" t="str">
        <f>TEXT(Tarieven2016FMB!K64,"0 %")</f>
        <v>0 %</v>
      </c>
      <c r="I62" s="14">
        <f t="shared" ca="1" si="0"/>
        <v>42396.617647569445</v>
      </c>
    </row>
    <row r="63" spans="1:9" x14ac:dyDescent="0.3">
      <c r="A63" t="str">
        <f>IF(TYPE(+Tarieven2016FMB!B65)="2","0",Tarieven2016FMB!B65)</f>
        <v>R&amp;I</v>
      </c>
      <c r="B63" t="str">
        <f>IF(TYPE(+Tarieven2016FMB!C65)="2",0,Tarieven2016FMB!C65)</f>
        <v>WT_26</v>
      </c>
      <c r="C63" s="11" t="str">
        <f>IF(LEN(CONCATENATE(Tarieven2016FMB!C65,RIGHT(Tarieven2016FMB!D65,3)))&gt;2,CONCATENATE(Tarieven2016FMB!C65,RIGHT(Tarieven2016FMB!D65,3)),"0")</f>
        <v>WT_26100</v>
      </c>
      <c r="D63" s="11" t="str">
        <f>IF(LEN(CONCATENATE(LEFT(Tarieven2016FMB!E65,3),MID(Tarieven2016FMB!E65,4,2),RIGHT(Tarieven2016FMB!E65,3)))&gt;2,CONCATENATE(LEFT(Tarieven2016FMB!E65,3),MID(Tarieven2016FMB!E65,4,2),RIGHT(Tarieven2016FMB!E65,3)),"0")</f>
        <v>26100011</v>
      </c>
      <c r="E63" t="str">
        <f>IF(TYPE(+Tarieven2016FMB!G65)="2",0,Tarieven2016FMB!G65)</f>
        <v>Instandhouding Bedrijfsvoorraad (BV)</v>
      </c>
      <c r="F63" t="str">
        <f>IF(TYPE(+Tarieven2016FMB!H65)="2",0,Tarieven2016FMB!H65)</f>
        <v>STK</v>
      </c>
      <c r="G63" s="12">
        <f>IF(TYPE(+Tarieven2016FMB!J65)=1,Tarieven2016FMB!J65,0)</f>
        <v>94</v>
      </c>
      <c r="H63" s="13" t="str">
        <f>TEXT(Tarieven2016FMB!K65,"0 %")</f>
        <v>0 %</v>
      </c>
      <c r="I63" s="14">
        <f t="shared" ca="1" si="0"/>
        <v>42396.617647569445</v>
      </c>
    </row>
    <row r="64" spans="1:9" x14ac:dyDescent="0.3">
      <c r="A64" t="str">
        <f>IF(TYPE(+Tarieven2016FMB!B66)="2","0",Tarieven2016FMB!B66)</f>
        <v>R&amp;I</v>
      </c>
      <c r="B64" t="str">
        <f>IF(TYPE(+Tarieven2016FMB!C66)="2",0,Tarieven2016FMB!C66)</f>
        <v>WT_26</v>
      </c>
      <c r="C64" s="11" t="str">
        <f>IF(LEN(CONCATENATE(Tarieven2016FMB!C66,RIGHT(Tarieven2016FMB!D66,3)))&gt;2,CONCATENATE(Tarieven2016FMB!C66,RIGHT(Tarieven2016FMB!D66,3)),"0")</f>
        <v>WT_26100</v>
      </c>
      <c r="D64" s="11" t="str">
        <f>IF(LEN(CONCATENATE(LEFT(Tarieven2016FMB!E66,3),MID(Tarieven2016FMB!E66,4,2),RIGHT(Tarieven2016FMB!E66,3)))&gt;2,CONCATENATE(LEFT(Tarieven2016FMB!E66,3),MID(Tarieven2016FMB!E66,4,2),RIGHT(Tarieven2016FMB!E66,3)),"0")</f>
        <v>26100012</v>
      </c>
      <c r="E64" t="str">
        <f>IF(TYPE(+Tarieven2016FMB!G66)="2",0,Tarieven2016FMB!G66)</f>
        <v>Instandhouding HKB</v>
      </c>
      <c r="F64" t="str">
        <f>IF(TYPE(+Tarieven2016FMB!H66)="2",0,Tarieven2016FMB!H66)</f>
        <v>STK</v>
      </c>
      <c r="G64" s="12">
        <f>IF(TYPE(+Tarieven2016FMB!J66)=1,Tarieven2016FMB!J66,0)</f>
        <v>94</v>
      </c>
      <c r="H64" s="13" t="str">
        <f>TEXT(Tarieven2016FMB!K66,"0 %")</f>
        <v>0 %</v>
      </c>
      <c r="I64" s="14">
        <f t="shared" ca="1" si="0"/>
        <v>42396.617647569445</v>
      </c>
    </row>
    <row r="65" spans="1:9" x14ac:dyDescent="0.3">
      <c r="A65" t="str">
        <f>IF(TYPE(+Tarieven2016FMB!B67)="2","0",Tarieven2016FMB!B67)</f>
        <v>R&amp;I</v>
      </c>
      <c r="B65" t="str">
        <f>IF(TYPE(+Tarieven2016FMB!C67)="2",0,Tarieven2016FMB!C67)</f>
        <v>WT_26</v>
      </c>
      <c r="C65" s="11" t="str">
        <f>IF(LEN(CONCATENATE(Tarieven2016FMB!C67,RIGHT(Tarieven2016FMB!D67,3)))&gt;2,CONCATENATE(Tarieven2016FMB!C67,RIGHT(Tarieven2016FMB!D67,3)),"0")</f>
        <v>WT_26100</v>
      </c>
      <c r="D65" s="11" t="str">
        <f>IF(LEN(CONCATENATE(LEFT(Tarieven2016FMB!E67,3),MID(Tarieven2016FMB!E67,4,2),RIGHT(Tarieven2016FMB!E67,3)))&gt;2,CONCATENATE(LEFT(Tarieven2016FMB!E67,3),MID(Tarieven2016FMB!E67,4,2),RIGHT(Tarieven2016FMB!E67,3)),"0")</f>
        <v>26100013</v>
      </c>
      <c r="E65" t="str">
        <f>IF(TYPE(+Tarieven2016FMB!G67)="2",0,Tarieven2016FMB!G67)</f>
        <v>Instandhouding ORAD</v>
      </c>
      <c r="F65" t="str">
        <f>IF(TYPE(+Tarieven2016FMB!H67)="2",0,Tarieven2016FMB!H67)</f>
        <v>STK</v>
      </c>
      <c r="G65" s="12">
        <f>IF(TYPE(+Tarieven2016FMB!J67)=1,Tarieven2016FMB!J67,0)</f>
        <v>94</v>
      </c>
      <c r="H65" s="13" t="str">
        <f>TEXT(Tarieven2016FMB!K67,"0 %")</f>
        <v>0 %</v>
      </c>
      <c r="I65" s="14">
        <f t="shared" ca="1" si="0"/>
        <v>42396.617647569445</v>
      </c>
    </row>
    <row r="66" spans="1:9" x14ac:dyDescent="0.3">
      <c r="A66" t="str">
        <f>IF(TYPE(+Tarieven2016FMB!B68)="2","0",Tarieven2016FMB!B68)</f>
        <v>R&amp;I</v>
      </c>
      <c r="B66" t="str">
        <f>IF(TYPE(+Tarieven2016FMB!C68)="2",0,Tarieven2016FMB!C68)</f>
        <v>WT_26</v>
      </c>
      <c r="C66" s="11" t="str">
        <f>IF(LEN(CONCATENATE(Tarieven2016FMB!C68,RIGHT(Tarieven2016FMB!D68,3)))&gt;2,CONCATENATE(Tarieven2016FMB!C68,RIGHT(Tarieven2016FMB!D68,3)),"0")</f>
        <v>WT_26100</v>
      </c>
      <c r="D66" s="11" t="str">
        <f>IF(LEN(CONCATENATE(LEFT(Tarieven2016FMB!E68,3),MID(Tarieven2016FMB!E68,4,2),RIGHT(Tarieven2016FMB!E68,3)))&gt;2,CONCATENATE(LEFT(Tarieven2016FMB!E68,3),MID(Tarieven2016FMB!E68,4,2),RIGHT(Tarieven2016FMB!E68,3)),"0")</f>
        <v>26100014</v>
      </c>
      <c r="E66" t="str">
        <f>IF(TYPE(+Tarieven2016FMB!G68)="2",0,Tarieven2016FMB!G68)</f>
        <v>Instandhouding OREH</v>
      </c>
      <c r="F66" t="str">
        <f>IF(TYPE(+Tarieven2016FMB!H68)="2",0,Tarieven2016FMB!H68)</f>
        <v>STK</v>
      </c>
      <c r="G66" s="12">
        <f>IF(TYPE(+Tarieven2016FMB!J68)=1,Tarieven2016FMB!J68,0)</f>
        <v>52.5</v>
      </c>
      <c r="H66" s="13" t="str">
        <f>TEXT(Tarieven2016FMB!K68,"0 %")</f>
        <v>0 %</v>
      </c>
      <c r="I66" s="14">
        <f t="shared" ref="I66:I117" ca="1" si="1">NOW()</f>
        <v>42396.617647569445</v>
      </c>
    </row>
    <row r="67" spans="1:9" x14ac:dyDescent="0.3">
      <c r="A67" t="str">
        <f>IF(TYPE(+Tarieven2016FMB!B69)="2","0",Tarieven2016FMB!B69)</f>
        <v>R&amp;I</v>
      </c>
      <c r="B67" t="str">
        <f>IF(TYPE(+Tarieven2016FMB!C69)="2",0,Tarieven2016FMB!C69)</f>
        <v>WT_26</v>
      </c>
      <c r="C67" s="11" t="str">
        <f>IF(LEN(CONCATENATE(Tarieven2016FMB!C69,RIGHT(Tarieven2016FMB!D69,3)))&gt;2,CONCATENATE(Tarieven2016FMB!C69,RIGHT(Tarieven2016FMB!D69,3)),"0")</f>
        <v>WT_26100</v>
      </c>
      <c r="D67" s="11" t="str">
        <f>IF(LEN(CONCATENATE(LEFT(Tarieven2016FMB!E69,3),MID(Tarieven2016FMB!E69,4,2),RIGHT(Tarieven2016FMB!E69,3)))&gt;2,CONCATENATE(LEFT(Tarieven2016FMB!E69,3),MID(Tarieven2016FMB!E69,4,2),RIGHT(Tarieven2016FMB!E69,3)),"0")</f>
        <v>26100015</v>
      </c>
      <c r="E67" t="str">
        <f>IF(TYPE(+Tarieven2016FMB!G69)="2",0,Tarieven2016FMB!G69)</f>
        <v>Instandhouding Versnelde Inschrijving</v>
      </c>
      <c r="F67" t="str">
        <f>IF(TYPE(+Tarieven2016FMB!H69)="2",0,Tarieven2016FMB!H69)</f>
        <v>STK</v>
      </c>
      <c r="G67" s="12">
        <f>IF(TYPE(+Tarieven2016FMB!J69)=1,Tarieven2016FMB!J69,0)</f>
        <v>94</v>
      </c>
      <c r="H67" s="13" t="str">
        <f>TEXT(Tarieven2016FMB!K69,"0 %")</f>
        <v>0 %</v>
      </c>
      <c r="I67" s="14">
        <f t="shared" ca="1" si="1"/>
        <v>42396.617647569445</v>
      </c>
    </row>
    <row r="68" spans="1:9" x14ac:dyDescent="0.3">
      <c r="A68" t="str">
        <f>IF(TYPE(+Tarieven2016FMB!B70)="2","0",Tarieven2016FMB!B70)</f>
        <v>R&amp;I</v>
      </c>
      <c r="B68" t="str">
        <f>IF(TYPE(+Tarieven2016FMB!C70)="2",0,Tarieven2016FMB!C70)</f>
        <v>WT_26</v>
      </c>
      <c r="C68" s="11" t="str">
        <f>IF(LEN(CONCATENATE(Tarieven2016FMB!C70,RIGHT(Tarieven2016FMB!D70,3)))&gt;2,CONCATENATE(Tarieven2016FMB!C70,RIGHT(Tarieven2016FMB!D70,3)),"0")</f>
        <v>WT_26100</v>
      </c>
      <c r="D68" s="11" t="str">
        <f>IF(LEN(CONCATENATE(LEFT(Tarieven2016FMB!E70,3),MID(Tarieven2016FMB!E70,4,2),RIGHT(Tarieven2016FMB!E70,3)))&gt;2,CONCATENATE(LEFT(Tarieven2016FMB!E70,3),MID(Tarieven2016FMB!E70,4,2),RIGHT(Tarieven2016FMB!E70,3)),"0")</f>
        <v>26100017</v>
      </c>
      <c r="E68" t="str">
        <f>IF(TYPE(+Tarieven2016FMB!G70)="2",0,Tarieven2016FMB!G70)</f>
        <v>Instandhouding Export Dienstverlening</v>
      </c>
      <c r="F68" t="str">
        <f>IF(TYPE(+Tarieven2016FMB!H70)="2",0,Tarieven2016FMB!H70)</f>
        <v>STK</v>
      </c>
      <c r="G68" s="12">
        <f>IF(TYPE(+Tarieven2016FMB!J70)=1,Tarieven2016FMB!J70,0)</f>
        <v>52.5</v>
      </c>
      <c r="H68" s="13" t="str">
        <f>TEXT(Tarieven2016FMB!K70,"0 %")</f>
        <v>0 %</v>
      </c>
      <c r="I68" s="14">
        <f t="shared" ca="1" si="1"/>
        <v>42396.617647569445</v>
      </c>
    </row>
    <row r="69" spans="1:9" x14ac:dyDescent="0.3">
      <c r="A69" t="str">
        <f>IF(TYPE(+Tarieven2016FMB!B71)="2","0",Tarieven2016FMB!B71)</f>
        <v>R&amp;I</v>
      </c>
      <c r="B69" t="str">
        <f>IF(TYPE(+Tarieven2016FMB!C71)="2",0,Tarieven2016FMB!C71)</f>
        <v>WT_26</v>
      </c>
      <c r="C69" s="11" t="str">
        <f>IF(LEN(CONCATENATE(Tarieven2016FMB!C71,RIGHT(Tarieven2016FMB!D71,3)))&gt;2,CONCATENATE(Tarieven2016FMB!C71,RIGHT(Tarieven2016FMB!D71,3)),"0")</f>
        <v>WT_26100</v>
      </c>
      <c r="D69" s="11" t="str">
        <f>IF(LEN(CONCATENATE(LEFT(Tarieven2016FMB!E71,3),MID(Tarieven2016FMB!E71,4,2),RIGHT(Tarieven2016FMB!E71,3)))&gt;2,CONCATENATE(LEFT(Tarieven2016FMB!E71,3),MID(Tarieven2016FMB!E71,4,2),RIGHT(Tarieven2016FMB!E71,3)),"0")</f>
        <v>26100020</v>
      </c>
      <c r="E69" t="str">
        <f>IF(TYPE(+Tarieven2016FMB!G71)="2",0,Tarieven2016FMB!G71)</f>
        <v>Instandhouding tenaamstellen voertuigbedrijf</v>
      </c>
      <c r="F69" t="str">
        <f>IF(TYPE(+Tarieven2016FMB!H71)="2",0,Tarieven2016FMB!H71)</f>
        <v>STK</v>
      </c>
      <c r="G69" s="12">
        <f>IF(TYPE(+Tarieven2016FMB!J71)=1,Tarieven2016FMB!J71,0)</f>
        <v>132</v>
      </c>
      <c r="H69" s="13" t="str">
        <f>TEXT(Tarieven2016FMB!K71,"0 %")</f>
        <v>0 %</v>
      </c>
      <c r="I69" s="14">
        <f t="shared" ca="1" si="1"/>
        <v>42396.617647569445</v>
      </c>
    </row>
    <row r="70" spans="1:9" x14ac:dyDescent="0.3">
      <c r="A70" t="str">
        <f>IF(TYPE(+Tarieven2016FMB!B72)="2","0",Tarieven2016FMB!B72)</f>
        <v>R&amp;I</v>
      </c>
      <c r="B70" t="str">
        <f>IF(TYPE(+Tarieven2016FMB!C72)="2",0,Tarieven2016FMB!C72)</f>
        <v>WT_26</v>
      </c>
      <c r="C70" s="11" t="str">
        <f>IF(LEN(CONCATENATE(Tarieven2016FMB!C72,RIGHT(Tarieven2016FMB!D72,3)))&gt;2,CONCATENATE(Tarieven2016FMB!C72,RIGHT(Tarieven2016FMB!D72,3)),"0")</f>
        <v>WT_26100</v>
      </c>
      <c r="D70" s="11" t="str">
        <f>IF(LEN(CONCATENATE(LEFT(Tarieven2016FMB!E72,3),MID(Tarieven2016FMB!E72,4,2),RIGHT(Tarieven2016FMB!E72,3)))&gt;2,CONCATENATE(LEFT(Tarieven2016FMB!E72,3),MID(Tarieven2016FMB!E72,4,2),RIGHT(Tarieven2016FMB!E72,3)),"0")</f>
        <v>26100030</v>
      </c>
      <c r="E70" t="str">
        <f>IF(TYPE(+Tarieven2016FMB!G72)="2",0,Tarieven2016FMB!G72)</f>
        <v>Instandhouding beveiliging online-aansluiting (derden)</v>
      </c>
      <c r="F70" t="str">
        <f>IF(TYPE(+Tarieven2016FMB!H72)="2",0,Tarieven2016FMB!H72)</f>
        <v>STK</v>
      </c>
      <c r="G70" s="12">
        <f>IF(TYPE(+Tarieven2016FMB!J72)=1,Tarieven2016FMB!J72,0)</f>
        <v>19</v>
      </c>
      <c r="H70" s="13" t="str">
        <f>TEXT(Tarieven2016FMB!K72,"0 %")</f>
        <v>0 %</v>
      </c>
      <c r="I70" s="14">
        <f t="shared" ca="1" si="1"/>
        <v>42396.617647569445</v>
      </c>
    </row>
    <row r="71" spans="1:9" x14ac:dyDescent="0.3">
      <c r="A71" t="str">
        <f>IF(TYPE(+Tarieven2016FMB!B73)="2","0",Tarieven2016FMB!B73)</f>
        <v>R&amp;I</v>
      </c>
      <c r="B71" t="str">
        <f>IF(TYPE(+Tarieven2016FMB!C73)="2",0,Tarieven2016FMB!C73)</f>
        <v>WT_26</v>
      </c>
      <c r="C71" s="11" t="str">
        <f>IF(LEN(CONCATENATE(Tarieven2016FMB!C73,RIGHT(Tarieven2016FMB!D73,3)))&gt;2,CONCATENATE(Tarieven2016FMB!C73,RIGHT(Tarieven2016FMB!D73,3)),"0")</f>
        <v>WT_26100</v>
      </c>
      <c r="D71" s="11" t="str">
        <f>IF(LEN(CONCATENATE(LEFT(Tarieven2016FMB!E73,3),MID(Tarieven2016FMB!E73,4,2),RIGHT(Tarieven2016FMB!E73,3)))&gt;2,CONCATENATE(LEFT(Tarieven2016FMB!E73,3),MID(Tarieven2016FMB!E73,4,2),RIGHT(Tarieven2016FMB!E73,3)),"0")</f>
        <v>26100040</v>
      </c>
      <c r="E71" t="str">
        <f>IF(TYPE(+Tarieven2016FMB!G73)="2",0,Tarieven2016FMB!G73)</f>
        <v>Instandhouding RTL</v>
      </c>
      <c r="F71" t="str">
        <f>IF(TYPE(+Tarieven2016FMB!H73)="2",0,Tarieven2016FMB!H73)</f>
        <v>STK</v>
      </c>
      <c r="G71" s="12">
        <f>IF(TYPE(+Tarieven2016FMB!J73)=1,Tarieven2016FMB!J73,0)</f>
        <v>268</v>
      </c>
      <c r="H71" s="13" t="str">
        <f>TEXT(Tarieven2016FMB!K73,"0 %")</f>
        <v>0 %</v>
      </c>
      <c r="I71" s="14">
        <f t="shared" ca="1" si="1"/>
        <v>42396.617647569445</v>
      </c>
    </row>
    <row r="72" spans="1:9" x14ac:dyDescent="0.3">
      <c r="A72" t="str">
        <f>IF(TYPE(+Tarieven2016FMB!B74)="2","0",Tarieven2016FMB!B74)</f>
        <v>R&amp;I</v>
      </c>
      <c r="B72" t="str">
        <f>IF(TYPE(+Tarieven2016FMB!C74)="2",0,Tarieven2016FMB!C74)</f>
        <v>WT_26</v>
      </c>
      <c r="C72" s="11" t="str">
        <f>IF(LEN(CONCATENATE(Tarieven2016FMB!C74,RIGHT(Tarieven2016FMB!D74,3)))&gt;2,CONCATENATE(Tarieven2016FMB!C74,RIGHT(Tarieven2016FMB!D74,3)),"0")</f>
        <v>WT_26100</v>
      </c>
      <c r="D72" s="11" t="str">
        <f>IF(LEN(CONCATENATE(LEFT(Tarieven2016FMB!E74,3),MID(Tarieven2016FMB!E74,4,2),RIGHT(Tarieven2016FMB!E74,3)))&gt;2,CONCATENATE(LEFT(Tarieven2016FMB!E74,3),MID(Tarieven2016FMB!E74,4,2),RIGHT(Tarieven2016FMB!E74,3)),"0")</f>
        <v>26100045</v>
      </c>
      <c r="E72" t="str">
        <f>IF(TYPE(+Tarieven2016FMB!G74)="2",0,Tarieven2016FMB!G74)</f>
        <v>Instandhouding extern loketdienst</v>
      </c>
      <c r="F72" t="str">
        <f>IF(TYPE(+Tarieven2016FMB!H74)="2",0,Tarieven2016FMB!H74)</f>
        <v>STK</v>
      </c>
      <c r="G72" s="12">
        <f>IF(TYPE(+Tarieven2016FMB!J74)=1,Tarieven2016FMB!J74,0)</f>
        <v>1500</v>
      </c>
      <c r="H72" s="13" t="str">
        <f>TEXT(Tarieven2016FMB!K74,"0 %")</f>
        <v>0 %</v>
      </c>
      <c r="I72" s="14">
        <f t="shared" ca="1" si="1"/>
        <v>42396.617647569445</v>
      </c>
    </row>
    <row r="73" spans="1:9" x14ac:dyDescent="0.3">
      <c r="A73" t="str">
        <f>IF(TYPE(+Tarieven2016FMB!B75)="2","0",Tarieven2016FMB!B75)</f>
        <v>R&amp;I</v>
      </c>
      <c r="B73" t="str">
        <f>IF(TYPE(+Tarieven2016FMB!C75)="2",0,Tarieven2016FMB!C75)</f>
        <v>WT_26</v>
      </c>
      <c r="C73" s="11" t="str">
        <f>IF(LEN(CONCATENATE(Tarieven2016FMB!C75,RIGHT(Tarieven2016FMB!D75,3)))&gt;2,CONCATENATE(Tarieven2016FMB!C75,RIGHT(Tarieven2016FMB!D75,3)),"0")</f>
        <v>WT_26100</v>
      </c>
      <c r="D73" s="11" t="str">
        <f>IF(LEN(CONCATENATE(LEFT(Tarieven2016FMB!E75,3),MID(Tarieven2016FMB!E75,4,2),RIGHT(Tarieven2016FMB!E75,3)))&gt;2,CONCATENATE(LEFT(Tarieven2016FMB!E75,3),MID(Tarieven2016FMB!E75,4,2),RIGHT(Tarieven2016FMB!E75,3)),"0")</f>
        <v>26100046</v>
      </c>
      <c r="E73" t="str">
        <f>IF(TYPE(+Tarieven2016FMB!G75)="2",0,Tarieven2016FMB!G75)</f>
        <v>Instandhouding erkenning EETS</v>
      </c>
      <c r="F73" t="str">
        <f>IF(TYPE(+Tarieven2016FMB!H75)="2",0,Tarieven2016FMB!H75)</f>
        <v>STK</v>
      </c>
      <c r="G73" s="12">
        <f>IF(TYPE(+Tarieven2016FMB!J75)=1,Tarieven2016FMB!J75,0)</f>
        <v>6500</v>
      </c>
      <c r="H73" s="13" t="str">
        <f>TEXT(Tarieven2016FMB!K75,"0 %")</f>
        <v>0 %</v>
      </c>
      <c r="I73" s="14">
        <f t="shared" ca="1" si="1"/>
        <v>42396.617647569445</v>
      </c>
    </row>
    <row r="74" spans="1:9" x14ac:dyDescent="0.3">
      <c r="A74" t="str">
        <f>IF(TYPE(+Tarieven2016FMB!B76)="2","0",Tarieven2016FMB!B76)</f>
        <v>R&amp;I</v>
      </c>
      <c r="B74" t="str">
        <f>IF(TYPE(+Tarieven2016FMB!C76)="2",0,Tarieven2016FMB!C76)</f>
        <v>WT_26</v>
      </c>
      <c r="C74" s="11" t="str">
        <f>IF(LEN(CONCATENATE(Tarieven2016FMB!C76,RIGHT(Tarieven2016FMB!D76,3)))&gt;2,CONCATENATE(Tarieven2016FMB!C76,RIGHT(Tarieven2016FMB!D76,3)),"0")</f>
        <v>WT_26100</v>
      </c>
      <c r="D74" s="11" t="str">
        <f>IF(LEN(CONCATENATE(LEFT(Tarieven2016FMB!E76,3),MID(Tarieven2016FMB!E76,4,2),RIGHT(Tarieven2016FMB!E76,3)))&gt;2,CONCATENATE(LEFT(Tarieven2016FMB!E76,3),MID(Tarieven2016FMB!E76,4,2),RIGHT(Tarieven2016FMB!E76,3)),"0")</f>
        <v>26100070</v>
      </c>
      <c r="E74" t="str">
        <f>IF(TYPE(+Tarieven2016FMB!G76)="2",0,Tarieven2016FMB!G76)</f>
        <v>Sloopmelding online - via provider (ORAD)</v>
      </c>
      <c r="F74" t="str">
        <f>IF(TYPE(+Tarieven2016FMB!H76)="2",0,Tarieven2016FMB!H76)</f>
        <v>STK</v>
      </c>
      <c r="G74" s="12">
        <f>IF(TYPE(+Tarieven2016FMB!J76)=1,Tarieven2016FMB!J76,0)</f>
        <v>0.25</v>
      </c>
      <c r="H74" s="13" t="str">
        <f>TEXT(Tarieven2016FMB!K76,"0 %")</f>
        <v>0 %</v>
      </c>
      <c r="I74" s="14">
        <f t="shared" ca="1" si="1"/>
        <v>42396.617647569445</v>
      </c>
    </row>
    <row r="75" spans="1:9" x14ac:dyDescent="0.3">
      <c r="A75" t="str">
        <f>IF(TYPE(+Tarieven2016FMB!B77)="2","0",Tarieven2016FMB!B77)</f>
        <v>R&amp;I</v>
      </c>
      <c r="B75" t="str">
        <f>IF(TYPE(+Tarieven2016FMB!C77)="2",0,Tarieven2016FMB!C77)</f>
        <v>WT_26</v>
      </c>
      <c r="C75" s="11" t="str">
        <f>IF(LEN(CONCATENATE(Tarieven2016FMB!C77,RIGHT(Tarieven2016FMB!D77,3)))&gt;2,CONCATENATE(Tarieven2016FMB!C77,RIGHT(Tarieven2016FMB!D77,3)),"0")</f>
        <v>WT_26100</v>
      </c>
      <c r="D75" s="11" t="str">
        <f>IF(LEN(CONCATENATE(LEFT(Tarieven2016FMB!E77,3),MID(Tarieven2016FMB!E77,4,2),RIGHT(Tarieven2016FMB!E77,3)))&gt;2,CONCATENATE(LEFT(Tarieven2016FMB!E77,3),MID(Tarieven2016FMB!E77,4,2),RIGHT(Tarieven2016FMB!E77,3)),"0")</f>
        <v>26100071</v>
      </c>
      <c r="E75" t="str">
        <f>IF(TYPE(+Tarieven2016FMB!G77)="2",0,Tarieven2016FMB!G77)</f>
        <v>Sloopmelding online - Direct (ORAD)</v>
      </c>
      <c r="F75" t="str">
        <f>IF(TYPE(+Tarieven2016FMB!H77)="2",0,Tarieven2016FMB!H77)</f>
        <v>STK</v>
      </c>
      <c r="G75" s="12">
        <f>IF(TYPE(+Tarieven2016FMB!J77)=1,Tarieven2016FMB!J77,0)</f>
        <v>0.62</v>
      </c>
      <c r="H75" s="13" t="str">
        <f>TEXT(Tarieven2016FMB!K77,"0 %")</f>
        <v>nieuw</v>
      </c>
      <c r="I75" s="14">
        <f t="shared" ca="1" si="1"/>
        <v>42396.617647569445</v>
      </c>
    </row>
    <row r="76" spans="1:9" x14ac:dyDescent="0.3">
      <c r="A76" t="str">
        <f>IF(TYPE(+Tarieven2016FMB!B78)="2","0",Tarieven2016FMB!B78)</f>
        <v>R&amp;I</v>
      </c>
      <c r="B76" t="str">
        <f>IF(TYPE(+Tarieven2016FMB!C78)="2",0,Tarieven2016FMB!C78)</f>
        <v>WT_27</v>
      </c>
      <c r="C76" s="11" t="str">
        <f>IF(LEN(CONCATENATE(Tarieven2016FMB!C78,RIGHT(Tarieven2016FMB!D78,3)))&gt;2,CONCATENATE(Tarieven2016FMB!C78,RIGHT(Tarieven2016FMB!D78,3)),"0")</f>
        <v>WT_27100</v>
      </c>
      <c r="D76" s="11" t="str">
        <f>IF(LEN(CONCATENATE(LEFT(Tarieven2016FMB!E78,3),MID(Tarieven2016FMB!E78,4,2),RIGHT(Tarieven2016FMB!E78,3)))&gt;2,CONCATENATE(LEFT(Tarieven2016FMB!E78,3),MID(Tarieven2016FMB!E78,4,2),RIGHT(Tarieven2016FMB!E78,3)),"0")</f>
        <v>27100011</v>
      </c>
      <c r="E76" t="str">
        <f>IF(TYPE(+Tarieven2016FMB!G78)="2",0,Tarieven2016FMB!G78)</f>
        <v>Aanvraag erkenning Bedrijfsvoorraad (BV)</v>
      </c>
      <c r="F76" t="str">
        <f>IF(TYPE(+Tarieven2016FMB!H78)="2",0,Tarieven2016FMB!H78)</f>
        <v>STK</v>
      </c>
      <c r="G76" s="12">
        <f>IF(TYPE(+Tarieven2016FMB!J78)=1,Tarieven2016FMB!J78,0)</f>
        <v>185</v>
      </c>
      <c r="H76" s="13" t="str">
        <f>TEXT(Tarieven2016FMB!K78,"0 %")</f>
        <v>0 %</v>
      </c>
      <c r="I76" s="14">
        <f t="shared" ca="1" si="1"/>
        <v>42396.617647569445</v>
      </c>
    </row>
    <row r="77" spans="1:9" x14ac:dyDescent="0.3">
      <c r="A77" t="str">
        <f>IF(TYPE(+Tarieven2016FMB!B79)="2","0",Tarieven2016FMB!B79)</f>
        <v>R&amp;I</v>
      </c>
      <c r="B77" t="str">
        <f>IF(TYPE(+Tarieven2016FMB!C79)="2",0,Tarieven2016FMB!C79)</f>
        <v>WT_27</v>
      </c>
      <c r="C77" s="11" t="str">
        <f>IF(LEN(CONCATENATE(Tarieven2016FMB!C79,RIGHT(Tarieven2016FMB!D79,3)))&gt;2,CONCATENATE(Tarieven2016FMB!C79,RIGHT(Tarieven2016FMB!D79,3)),"0")</f>
        <v>WT_27100</v>
      </c>
      <c r="D77" s="11" t="str">
        <f>IF(LEN(CONCATENATE(LEFT(Tarieven2016FMB!E79,3),MID(Tarieven2016FMB!E79,4,2),RIGHT(Tarieven2016FMB!E79,3)))&gt;2,CONCATENATE(LEFT(Tarieven2016FMB!E79,3),MID(Tarieven2016FMB!E79,4,2),RIGHT(Tarieven2016FMB!E79,3)),"0")</f>
        <v>27100012</v>
      </c>
      <c r="E77" t="str">
        <f>IF(TYPE(+Tarieven2016FMB!G79)="2",0,Tarieven2016FMB!G79)</f>
        <v>Aanvraag erkenning HKB</v>
      </c>
      <c r="F77" t="str">
        <f>IF(TYPE(+Tarieven2016FMB!H79)="2",0,Tarieven2016FMB!H79)</f>
        <v>STK</v>
      </c>
      <c r="G77" s="12">
        <f>IF(TYPE(+Tarieven2016FMB!J79)=1,Tarieven2016FMB!J79,0)</f>
        <v>185</v>
      </c>
      <c r="H77" s="13" t="str">
        <f>TEXT(Tarieven2016FMB!K79,"0 %")</f>
        <v>0 %</v>
      </c>
      <c r="I77" s="14">
        <f t="shared" ca="1" si="1"/>
        <v>42396.617647569445</v>
      </c>
    </row>
    <row r="78" spans="1:9" x14ac:dyDescent="0.3">
      <c r="A78" t="str">
        <f>IF(TYPE(+Tarieven2016FMB!B80)="2","0",Tarieven2016FMB!B80)</f>
        <v>R&amp;I</v>
      </c>
      <c r="B78" t="str">
        <f>IF(TYPE(+Tarieven2016FMB!C80)="2",0,Tarieven2016FMB!C80)</f>
        <v>WT_27</v>
      </c>
      <c r="C78" s="11" t="str">
        <f>IF(LEN(CONCATENATE(Tarieven2016FMB!C80,RIGHT(Tarieven2016FMB!D80,3)))&gt;2,CONCATENATE(Tarieven2016FMB!C80,RIGHT(Tarieven2016FMB!D80,3)),"0")</f>
        <v>WT_27100</v>
      </c>
      <c r="D78" s="11" t="str">
        <f>IF(LEN(CONCATENATE(LEFT(Tarieven2016FMB!E80,3),MID(Tarieven2016FMB!E80,4,2),RIGHT(Tarieven2016FMB!E80,3)))&gt;2,CONCATENATE(LEFT(Tarieven2016FMB!E80,3),MID(Tarieven2016FMB!E80,4,2),RIGHT(Tarieven2016FMB!E80,3)),"0")</f>
        <v>27100013</v>
      </c>
      <c r="E78" t="str">
        <f>IF(TYPE(+Tarieven2016FMB!G80)="2",0,Tarieven2016FMB!G80)</f>
        <v>Aanvraag bevoegdheid ORAD</v>
      </c>
      <c r="F78" t="str">
        <f>IF(TYPE(+Tarieven2016FMB!H80)="2",0,Tarieven2016FMB!H80)</f>
        <v>STK</v>
      </c>
      <c r="G78" s="12">
        <f>IF(TYPE(+Tarieven2016FMB!J80)=1,Tarieven2016FMB!J80,0)</f>
        <v>51.5</v>
      </c>
      <c r="H78" s="13" t="str">
        <f>TEXT(Tarieven2016FMB!K80,"0 %")</f>
        <v>0 %</v>
      </c>
      <c r="I78" s="14">
        <f t="shared" ca="1" si="1"/>
        <v>42396.617647569445</v>
      </c>
    </row>
    <row r="79" spans="1:9" x14ac:dyDescent="0.3">
      <c r="A79" t="str">
        <f>IF(TYPE(+Tarieven2016FMB!B81)="2","0",Tarieven2016FMB!B81)</f>
        <v>R&amp;I</v>
      </c>
      <c r="B79" t="str">
        <f>IF(TYPE(+Tarieven2016FMB!C81)="2",0,Tarieven2016FMB!C81)</f>
        <v>WT_27</v>
      </c>
      <c r="C79" s="11" t="str">
        <f>IF(LEN(CONCATENATE(Tarieven2016FMB!C81,RIGHT(Tarieven2016FMB!D81,3)))&gt;2,CONCATENATE(Tarieven2016FMB!C81,RIGHT(Tarieven2016FMB!D81,3)),"0")</f>
        <v>WT_27100</v>
      </c>
      <c r="D79" s="11" t="str">
        <f>IF(LEN(CONCATENATE(LEFT(Tarieven2016FMB!E81,3),MID(Tarieven2016FMB!E81,4,2),RIGHT(Tarieven2016FMB!E81,3)))&gt;2,CONCATENATE(LEFT(Tarieven2016FMB!E81,3),MID(Tarieven2016FMB!E81,4,2),RIGHT(Tarieven2016FMB!E81,3)),"0")</f>
        <v>27100014</v>
      </c>
      <c r="E79" t="str">
        <f>IF(TYPE(+Tarieven2016FMB!G81)="2",0,Tarieven2016FMB!G81)</f>
        <v>Aanvraag bevoegdheid OREH</v>
      </c>
      <c r="F79" t="str">
        <f>IF(TYPE(+Tarieven2016FMB!H81)="2",0,Tarieven2016FMB!H81)</f>
        <v>STK</v>
      </c>
      <c r="G79" s="12">
        <f>IF(TYPE(+Tarieven2016FMB!J81)=1,Tarieven2016FMB!J81,0)</f>
        <v>51.5</v>
      </c>
      <c r="H79" s="13" t="str">
        <f>TEXT(Tarieven2016FMB!K81,"0 %")</f>
        <v>0 %</v>
      </c>
      <c r="I79" s="14">
        <f t="shared" ca="1" si="1"/>
        <v>42396.617647569445</v>
      </c>
    </row>
    <row r="80" spans="1:9" x14ac:dyDescent="0.3">
      <c r="A80" t="str">
        <f>IF(TYPE(+Tarieven2016FMB!B82)="2","0",Tarieven2016FMB!B82)</f>
        <v>R&amp;I</v>
      </c>
      <c r="B80" t="str">
        <f>IF(TYPE(+Tarieven2016FMB!C82)="2",0,Tarieven2016FMB!C82)</f>
        <v>WT_27</v>
      </c>
      <c r="C80" s="11" t="str">
        <f>IF(LEN(CONCATENATE(Tarieven2016FMB!C82,RIGHT(Tarieven2016FMB!D82,3)))&gt;2,CONCATENATE(Tarieven2016FMB!C82,RIGHT(Tarieven2016FMB!D82,3)),"0")</f>
        <v>WT_27100</v>
      </c>
      <c r="D80" s="11" t="str">
        <f>IF(LEN(CONCATENATE(LEFT(Tarieven2016FMB!E82,3),MID(Tarieven2016FMB!E82,4,2),RIGHT(Tarieven2016FMB!E82,3)))&gt;2,CONCATENATE(LEFT(Tarieven2016FMB!E82,3),MID(Tarieven2016FMB!E82,4,2),RIGHT(Tarieven2016FMB!E82,3)),"0")</f>
        <v>27100015</v>
      </c>
      <c r="E80" t="str">
        <f>IF(TYPE(+Tarieven2016FMB!G82)="2",0,Tarieven2016FMB!G82)</f>
        <v>Aanvraag bevoegdheid Versnelde Inschrijving</v>
      </c>
      <c r="F80" t="str">
        <f>IF(TYPE(+Tarieven2016FMB!H82)="2",0,Tarieven2016FMB!H82)</f>
        <v>STK</v>
      </c>
      <c r="G80" s="12">
        <f>IF(TYPE(+Tarieven2016FMB!J82)=1,Tarieven2016FMB!J82,0)</f>
        <v>51.5</v>
      </c>
      <c r="H80" s="13" t="str">
        <f>TEXT(Tarieven2016FMB!K82,"0 %")</f>
        <v>0 %</v>
      </c>
      <c r="I80" s="14">
        <f t="shared" ca="1" si="1"/>
        <v>42396.617647569445</v>
      </c>
    </row>
    <row r="81" spans="1:9" x14ac:dyDescent="0.3">
      <c r="A81" t="str">
        <f>IF(TYPE(+Tarieven2016FMB!B83)="2","0",Tarieven2016FMB!B83)</f>
        <v>R&amp;I</v>
      </c>
      <c r="B81" t="str">
        <f>IF(TYPE(+Tarieven2016FMB!C83)="2",0,Tarieven2016FMB!C83)</f>
        <v>WT_27</v>
      </c>
      <c r="C81" s="11" t="str">
        <f>IF(LEN(CONCATENATE(Tarieven2016FMB!C83,RIGHT(Tarieven2016FMB!D83,3)))&gt;2,CONCATENATE(Tarieven2016FMB!C83,RIGHT(Tarieven2016FMB!D83,3)),"0")</f>
        <v>WT_27100</v>
      </c>
      <c r="D81" s="11" t="str">
        <f>IF(LEN(CONCATENATE(LEFT(Tarieven2016FMB!E83,3),MID(Tarieven2016FMB!E83,4,2),RIGHT(Tarieven2016FMB!E83,3)))&gt;2,CONCATENATE(LEFT(Tarieven2016FMB!E83,3),MID(Tarieven2016FMB!E83,4,2),RIGHT(Tarieven2016FMB!E83,3)),"0")</f>
        <v>27100016</v>
      </c>
      <c r="E81" t="str">
        <f>IF(TYPE(+Tarieven2016FMB!G83)="2",0,Tarieven2016FMB!G83)</f>
        <v>Aanvraag wijziging/overname erkenningen</v>
      </c>
      <c r="F81" t="str">
        <f>IF(TYPE(+Tarieven2016FMB!H83)="2",0,Tarieven2016FMB!H83)</f>
        <v>STK</v>
      </c>
      <c r="G81" s="12">
        <f>IF(TYPE(+Tarieven2016FMB!J83)=1,Tarieven2016FMB!J83,0)</f>
        <v>65</v>
      </c>
      <c r="H81" s="13" t="str">
        <f>TEXT(Tarieven2016FMB!K83,"0 %")</f>
        <v>0 %</v>
      </c>
      <c r="I81" s="14">
        <f t="shared" ca="1" si="1"/>
        <v>42396.617647569445</v>
      </c>
    </row>
    <row r="82" spans="1:9" x14ac:dyDescent="0.3">
      <c r="A82" t="str">
        <f>IF(TYPE(+Tarieven2016FMB!B84)="2","0",Tarieven2016FMB!B84)</f>
        <v>R&amp;I</v>
      </c>
      <c r="B82" t="str">
        <f>IF(TYPE(+Tarieven2016FMB!C84)="2",0,Tarieven2016FMB!C84)</f>
        <v>WT_27</v>
      </c>
      <c r="C82" s="11" t="str">
        <f>IF(LEN(CONCATENATE(Tarieven2016FMB!C84,RIGHT(Tarieven2016FMB!D84,3)))&gt;2,CONCATENATE(Tarieven2016FMB!C84,RIGHT(Tarieven2016FMB!D84,3)),"0")</f>
        <v>WT_27100</v>
      </c>
      <c r="D82" s="11" t="str">
        <f>IF(LEN(CONCATENATE(LEFT(Tarieven2016FMB!E84,3),MID(Tarieven2016FMB!E84,4,2),RIGHT(Tarieven2016FMB!E84,3)))&gt;2,CONCATENATE(LEFT(Tarieven2016FMB!E84,3),MID(Tarieven2016FMB!E84,4,2),RIGHT(Tarieven2016FMB!E84,3)),"0")</f>
        <v>27100017</v>
      </c>
      <c r="E82" t="str">
        <f>IF(TYPE(+Tarieven2016FMB!G84)="2",0,Tarieven2016FMB!G84)</f>
        <v>Aanvraag erkenning Export Dienstverlening</v>
      </c>
      <c r="F82" t="str">
        <f>IF(TYPE(+Tarieven2016FMB!H84)="2",0,Tarieven2016FMB!H84)</f>
        <v>STK</v>
      </c>
      <c r="G82" s="12">
        <f>IF(TYPE(+Tarieven2016FMB!J84)=1,Tarieven2016FMB!J84,0)</f>
        <v>51.5</v>
      </c>
      <c r="H82" s="13" t="str">
        <f>TEXT(Tarieven2016FMB!K84,"0 %")</f>
        <v>0 %</v>
      </c>
      <c r="I82" s="14">
        <f t="shared" ca="1" si="1"/>
        <v>42396.617647569445</v>
      </c>
    </row>
    <row r="83" spans="1:9" x14ac:dyDescent="0.3">
      <c r="A83" t="str">
        <f>IF(TYPE(+Tarieven2016FMB!B85)="2","0",Tarieven2016FMB!B85)</f>
        <v>R&amp;I</v>
      </c>
      <c r="B83" t="str">
        <f>IF(TYPE(+Tarieven2016FMB!C85)="2",0,Tarieven2016FMB!C85)</f>
        <v>WT_27</v>
      </c>
      <c r="C83" s="11" t="str">
        <f>IF(LEN(CONCATENATE(Tarieven2016FMB!C85,RIGHT(Tarieven2016FMB!D85,3)))&gt;2,CONCATENATE(Tarieven2016FMB!C85,RIGHT(Tarieven2016FMB!D85,3)),"0")</f>
        <v>WT_27100</v>
      </c>
      <c r="D83" s="11" t="str">
        <f>IF(LEN(CONCATENATE(LEFT(Tarieven2016FMB!E85,3),MID(Tarieven2016FMB!E85,4,2),RIGHT(Tarieven2016FMB!E85,3)))&gt;2,CONCATENATE(LEFT(Tarieven2016FMB!E85,3),MID(Tarieven2016FMB!E85,4,2),RIGHT(Tarieven2016FMB!E85,3)),"0")</f>
        <v>27100020</v>
      </c>
      <c r="E83" t="str">
        <f>IF(TYPE(+Tarieven2016FMB!G85)="2",0,Tarieven2016FMB!G85)</f>
        <v>Aanvraag erkenning tenaamstellen voertuigbedrijf</v>
      </c>
      <c r="F83" t="str">
        <f>IF(TYPE(+Tarieven2016FMB!H85)="2",0,Tarieven2016FMB!H85)</f>
        <v>STK</v>
      </c>
      <c r="G83" s="12">
        <f>IF(TYPE(+Tarieven2016FMB!J85)=1,Tarieven2016FMB!J85,0)</f>
        <v>155</v>
      </c>
      <c r="H83" s="13" t="str">
        <f>TEXT(Tarieven2016FMB!K85,"0 %")</f>
        <v>0 %</v>
      </c>
      <c r="I83" s="14">
        <f t="shared" ca="1" si="1"/>
        <v>42396.617647569445</v>
      </c>
    </row>
    <row r="84" spans="1:9" x14ac:dyDescent="0.3">
      <c r="A84" t="str">
        <f>IF(TYPE(+Tarieven2016FMB!B86)="2","0",Tarieven2016FMB!B86)</f>
        <v>R&amp;I</v>
      </c>
      <c r="B84" t="str">
        <f>IF(TYPE(+Tarieven2016FMB!C86)="2",0,Tarieven2016FMB!C86)</f>
        <v>WT_27</v>
      </c>
      <c r="C84" s="11" t="str">
        <f>IF(LEN(CONCATENATE(Tarieven2016FMB!C86,RIGHT(Tarieven2016FMB!D86,3)))&gt;2,CONCATENATE(Tarieven2016FMB!C86,RIGHT(Tarieven2016FMB!D86,3)),"0")</f>
        <v>WT_27100</v>
      </c>
      <c r="D84" s="11" t="str">
        <f>IF(LEN(CONCATENATE(LEFT(Tarieven2016FMB!E86,3),MID(Tarieven2016FMB!E86,4,2),RIGHT(Tarieven2016FMB!E86,3)))&gt;2,CONCATENATE(LEFT(Tarieven2016FMB!E86,3),MID(Tarieven2016FMB!E86,4,2),RIGHT(Tarieven2016FMB!E86,3)),"0")</f>
        <v>27100040</v>
      </c>
      <c r="E84" t="str">
        <f>IF(TYPE(+Tarieven2016FMB!G86)="2",0,Tarieven2016FMB!G86)</f>
        <v>Aanvraag erkenning RTL</v>
      </c>
      <c r="F84" t="str">
        <f>IF(TYPE(+Tarieven2016FMB!H86)="2",0,Tarieven2016FMB!H86)</f>
        <v>STK</v>
      </c>
      <c r="G84" s="12">
        <f>IF(TYPE(+Tarieven2016FMB!J86)=1,Tarieven2016FMB!J86,0)</f>
        <v>52.5</v>
      </c>
      <c r="H84" s="13" t="str">
        <f>TEXT(Tarieven2016FMB!K86,"0 %")</f>
        <v>0 %</v>
      </c>
      <c r="I84" s="14">
        <f t="shared" ca="1" si="1"/>
        <v>42396.617647569445</v>
      </c>
    </row>
    <row r="85" spans="1:9" x14ac:dyDescent="0.3">
      <c r="A85" t="str">
        <f>IF(TYPE(+Tarieven2016FMB!B87)="2","0",Tarieven2016FMB!B87)</f>
        <v>R&amp;I</v>
      </c>
      <c r="B85" t="str">
        <f>IF(TYPE(+Tarieven2016FMB!C87)="2",0,Tarieven2016FMB!C87)</f>
        <v>WT_27</v>
      </c>
      <c r="C85" s="11" t="str">
        <f>IF(LEN(CONCATENATE(Tarieven2016FMB!C87,RIGHT(Tarieven2016FMB!D87,3)))&gt;2,CONCATENATE(Tarieven2016FMB!C87,RIGHT(Tarieven2016FMB!D87,3)),"0")</f>
        <v>WT_27100</v>
      </c>
      <c r="D85" s="11" t="str">
        <f>IF(LEN(CONCATENATE(LEFT(Tarieven2016FMB!E87,3),MID(Tarieven2016FMB!E87,4,2),RIGHT(Tarieven2016FMB!E87,3)))&gt;2,CONCATENATE(LEFT(Tarieven2016FMB!E87,3),MID(Tarieven2016FMB!E87,4,2),RIGHT(Tarieven2016FMB!E87,3)),"0")</f>
        <v>27100042</v>
      </c>
      <c r="E85" t="str">
        <f>IF(TYPE(+Tarieven2016FMB!G87)="2",0,Tarieven2016FMB!G87)</f>
        <v>Bezoek (indien nodig voor schouwing)</v>
      </c>
      <c r="F85" t="str">
        <f>IF(TYPE(+Tarieven2016FMB!H87)="2",0,Tarieven2016FMB!H87)</f>
        <v>STK</v>
      </c>
      <c r="G85" s="12">
        <f>IF(TYPE(+Tarieven2016FMB!J87)=1,Tarieven2016FMB!J87,0)</f>
        <v>108</v>
      </c>
      <c r="H85" s="13" t="str">
        <f>TEXT(Tarieven2016FMB!K87,"0 %")</f>
        <v>0 %</v>
      </c>
      <c r="I85" s="14">
        <f t="shared" ca="1" si="1"/>
        <v>42396.617647569445</v>
      </c>
    </row>
    <row r="86" spans="1:9" x14ac:dyDescent="0.3">
      <c r="A86" t="str">
        <f>IF(TYPE(+Tarieven2016FMB!B88)="2","0",Tarieven2016FMB!B88)</f>
        <v>R&amp;I</v>
      </c>
      <c r="B86" t="str">
        <f>IF(TYPE(+Tarieven2016FMB!C88)="2",0,Tarieven2016FMB!C88)</f>
        <v>WT_27</v>
      </c>
      <c r="C86" s="11" t="str">
        <f>IF(LEN(CONCATENATE(Tarieven2016FMB!C88,RIGHT(Tarieven2016FMB!D88,3)))&gt;2,CONCATENATE(Tarieven2016FMB!C88,RIGHT(Tarieven2016FMB!D88,3)),"0")</f>
        <v>WT_27100</v>
      </c>
      <c r="D86" s="11" t="str">
        <f>IF(LEN(CONCATENATE(LEFT(Tarieven2016FMB!E88,3),MID(Tarieven2016FMB!E88,4,2),RIGHT(Tarieven2016FMB!E88,3)))&gt;2,CONCATENATE(LEFT(Tarieven2016FMB!E88,3),MID(Tarieven2016FMB!E88,4,2),RIGHT(Tarieven2016FMB!E88,3)),"0")</f>
        <v>27100043</v>
      </c>
      <c r="E86" t="str">
        <f>IF(TYPE(+Tarieven2016FMB!G88)="2",0,Tarieven2016FMB!G88)</f>
        <v xml:space="preserve">Aanvraag inschrijving 1e erkenning / bevoegdheid </v>
      </c>
      <c r="F86" t="str">
        <f>IF(TYPE(+Tarieven2016FMB!H88)="2",0,Tarieven2016FMB!H88)</f>
        <v>STK</v>
      </c>
      <c r="G86" s="12">
        <f>IF(TYPE(+Tarieven2016FMB!J88)=1,Tarieven2016FMB!J88,0)</f>
        <v>0</v>
      </c>
      <c r="H86" s="13" t="str">
        <f>TEXT(Tarieven2016FMB!K88,"0 %")</f>
        <v>0 %</v>
      </c>
      <c r="I86" s="14">
        <f t="shared" ca="1" si="1"/>
        <v>42396.617647569445</v>
      </c>
    </row>
    <row r="87" spans="1:9" x14ac:dyDescent="0.3">
      <c r="A87" t="str">
        <f>IF(TYPE(+Tarieven2016FMB!B89)="2","0",Tarieven2016FMB!B89)</f>
        <v>R&amp;I</v>
      </c>
      <c r="B87" t="str">
        <f>IF(TYPE(+Tarieven2016FMB!C89)="2",0,Tarieven2016FMB!C89)</f>
        <v>WT_27</v>
      </c>
      <c r="C87" s="11" t="str">
        <f>IF(LEN(CONCATENATE(Tarieven2016FMB!C89,RIGHT(Tarieven2016FMB!D89,3)))&gt;2,CONCATENATE(Tarieven2016FMB!C89,RIGHT(Tarieven2016FMB!D89,3)),"0")</f>
        <v>WT_27100</v>
      </c>
      <c r="D87" s="11" t="str">
        <f>IF(LEN(CONCATENATE(LEFT(Tarieven2016FMB!E89,3),MID(Tarieven2016FMB!E89,4,2),RIGHT(Tarieven2016FMB!E89,3)))&gt;2,CONCATENATE(LEFT(Tarieven2016FMB!E89,3),MID(Tarieven2016FMB!E89,4,2),RIGHT(Tarieven2016FMB!E89,3)),"0")</f>
        <v>27100050</v>
      </c>
      <c r="E87" t="str">
        <f>IF(TYPE(+Tarieven2016FMB!G89)="2",0,Tarieven2016FMB!G89)</f>
        <v>Aanvraag erkenning externe loketdienst</v>
      </c>
      <c r="F87" t="str">
        <f>IF(TYPE(+Tarieven2016FMB!H89)="2",0,Tarieven2016FMB!H89)</f>
        <v>STK</v>
      </c>
      <c r="G87" s="12">
        <f>IF(TYPE(+Tarieven2016FMB!J89)=1,Tarieven2016FMB!J89,0)</f>
        <v>1450</v>
      </c>
      <c r="H87" s="13" t="str">
        <f>TEXT(Tarieven2016FMB!K89,"0 %")</f>
        <v>0 %</v>
      </c>
      <c r="I87" s="14">
        <f t="shared" ca="1" si="1"/>
        <v>42396.617647569445</v>
      </c>
    </row>
    <row r="88" spans="1:9" x14ac:dyDescent="0.3">
      <c r="A88" t="str">
        <f>IF(TYPE(+Tarieven2016FMB!B90)="2","0",Tarieven2016FMB!B90)</f>
        <v>R&amp;I</v>
      </c>
      <c r="B88" t="str">
        <f>IF(TYPE(+Tarieven2016FMB!C90)="2",0,Tarieven2016FMB!C90)</f>
        <v>WT_27</v>
      </c>
      <c r="C88" s="11" t="str">
        <f>IF(LEN(CONCATENATE(Tarieven2016FMB!C90,RIGHT(Tarieven2016FMB!D90,3)))&gt;2,CONCATENATE(Tarieven2016FMB!C90,RIGHT(Tarieven2016FMB!D90,3)),"0")</f>
        <v>WT_27100</v>
      </c>
      <c r="D88" s="11" t="str">
        <f>IF(LEN(CONCATENATE(LEFT(Tarieven2016FMB!E90,3),MID(Tarieven2016FMB!E90,4,2),RIGHT(Tarieven2016FMB!E90,3)))&gt;2,CONCATENATE(LEFT(Tarieven2016FMB!E90,3),MID(Tarieven2016FMB!E90,4,2),RIGHT(Tarieven2016FMB!E90,3)),"0")</f>
        <v>27100051</v>
      </c>
      <c r="E88" t="str">
        <f>IF(TYPE(+Tarieven2016FMB!G90)="2",0,Tarieven2016FMB!G90)</f>
        <v>Aanvraag erkenning EETS</v>
      </c>
      <c r="F88" t="str">
        <f>IF(TYPE(+Tarieven2016FMB!H90)="2",0,Tarieven2016FMB!H90)</f>
        <v>STK</v>
      </c>
      <c r="G88" s="12">
        <f>IF(TYPE(+Tarieven2016FMB!J90)=1,Tarieven2016FMB!J90,0)</f>
        <v>6500</v>
      </c>
      <c r="H88" s="13" t="str">
        <f>TEXT(Tarieven2016FMB!K90,"0 %")</f>
        <v>0 %</v>
      </c>
      <c r="I88" s="14">
        <f t="shared" ca="1" si="1"/>
        <v>42396.617647569445</v>
      </c>
    </row>
    <row r="89" spans="1:9" x14ac:dyDescent="0.3">
      <c r="A89" t="str">
        <f>IF(TYPE(+Tarieven2016FMB!B91)="2","0",Tarieven2016FMB!B91)</f>
        <v>R&amp;I</v>
      </c>
      <c r="B89" t="str">
        <f>IF(TYPE(+Tarieven2016FMB!C91)="2",0,Tarieven2016FMB!C91)</f>
        <v>WT_27</v>
      </c>
      <c r="C89" s="11" t="str">
        <f>IF(LEN(CONCATENATE(Tarieven2016FMB!C91,RIGHT(Tarieven2016FMB!D91,3)))&gt;2,CONCATENATE(Tarieven2016FMB!C91,RIGHT(Tarieven2016FMB!D91,3)),"0")</f>
        <v>WT_27200</v>
      </c>
      <c r="D89" s="11" t="str">
        <f>IF(LEN(CONCATENATE(LEFT(Tarieven2016FMB!E91,3),MID(Tarieven2016FMB!E91,4,2),RIGHT(Tarieven2016FMB!E91,3)))&gt;2,CONCATENATE(LEFT(Tarieven2016FMB!E91,3),MID(Tarieven2016FMB!E91,4,2),RIGHT(Tarieven2016FMB!E91,3)),"0")</f>
        <v>27200010</v>
      </c>
      <c r="E89" t="str">
        <f>IF(TYPE(+Tarieven2016FMB!G91)="2",0,Tarieven2016FMB!G91)</f>
        <v>Afgifte bedrijfsvoorraadpas</v>
      </c>
      <c r="F89" t="str">
        <f>IF(TYPE(+Tarieven2016FMB!H91)="2",0,Tarieven2016FMB!H91)</f>
        <v>STK</v>
      </c>
      <c r="G89" s="12">
        <f>IF(TYPE(+Tarieven2016FMB!J91)=1,Tarieven2016FMB!J91,0)</f>
        <v>21.5</v>
      </c>
      <c r="H89" s="13" t="str">
        <f>TEXT(Tarieven2016FMB!K91,"0 %")</f>
        <v>0 %</v>
      </c>
      <c r="I89" s="14">
        <f t="shared" ca="1" si="1"/>
        <v>42396.617647569445</v>
      </c>
    </row>
    <row r="90" spans="1:9" x14ac:dyDescent="0.3">
      <c r="A90" t="str">
        <f>IF(TYPE(+Tarieven2016FMB!B92)="2","0",Tarieven2016FMB!B92)</f>
        <v>R&amp;I</v>
      </c>
      <c r="B90" t="str">
        <f>IF(TYPE(+Tarieven2016FMB!C92)="2",0,Tarieven2016FMB!C92)</f>
        <v>WT_28</v>
      </c>
      <c r="C90" s="11" t="str">
        <f>IF(LEN(CONCATENATE(Tarieven2016FMB!C92,RIGHT(Tarieven2016FMB!D92,3)))&gt;2,CONCATENATE(Tarieven2016FMB!C92,RIGHT(Tarieven2016FMB!D92,3)),"0")</f>
        <v>WT_28100</v>
      </c>
      <c r="D90" s="11" t="str">
        <f>IF(LEN(CONCATENATE(LEFT(Tarieven2016FMB!E92,3),MID(Tarieven2016FMB!E92,4,2),RIGHT(Tarieven2016FMB!E92,3)))&gt;2,CONCATENATE(LEFT(Tarieven2016FMB!E92,3),MID(Tarieven2016FMB!E92,4,2),RIGHT(Tarieven2016FMB!E92,3)),"0")</f>
        <v>28100010</v>
      </c>
      <c r="E90" t="str">
        <f>IF(TYPE(+Tarieven2016FMB!G92)="2",0,Tarieven2016FMB!G92)</f>
        <v>Aanvraag erkenning GAIK</v>
      </c>
      <c r="F90" t="str">
        <f>IF(TYPE(+Tarieven2016FMB!H92)="2",0,Tarieven2016FMB!H92)</f>
        <v>STK</v>
      </c>
      <c r="G90" s="12">
        <f>IF(TYPE(+Tarieven2016FMB!J92)=1,Tarieven2016FMB!J92,0)</f>
        <v>368</v>
      </c>
      <c r="H90" s="13" t="str">
        <f>TEXT(Tarieven2016FMB!K92,"0 %")</f>
        <v>0 %</v>
      </c>
      <c r="I90" s="14">
        <f t="shared" ca="1" si="1"/>
        <v>42396.617647569445</v>
      </c>
    </row>
    <row r="91" spans="1:9" x14ac:dyDescent="0.3">
      <c r="A91" t="str">
        <f>IF(TYPE(+Tarieven2016FMB!B93)="2","0",Tarieven2016FMB!B93)</f>
        <v>R&amp;I</v>
      </c>
      <c r="B91" t="str">
        <f>IF(TYPE(+Tarieven2016FMB!C93)="2",0,Tarieven2016FMB!C93)</f>
        <v>WT_28</v>
      </c>
      <c r="C91" s="11" t="str">
        <f>IF(LEN(CONCATENATE(Tarieven2016FMB!C93,RIGHT(Tarieven2016FMB!D93,3)))&gt;2,CONCATENATE(Tarieven2016FMB!C93,RIGHT(Tarieven2016FMB!D93,3)),"0")</f>
        <v>WT_28100</v>
      </c>
      <c r="D91" s="11" t="str">
        <f>IF(LEN(CONCATENATE(LEFT(Tarieven2016FMB!E93,3),MID(Tarieven2016FMB!E93,4,2),RIGHT(Tarieven2016FMB!E93,3)))&gt;2,CONCATENATE(LEFT(Tarieven2016FMB!E93,3),MID(Tarieven2016FMB!E93,4,2),RIGHT(Tarieven2016FMB!E93,3)),"0")</f>
        <v>28100020</v>
      </c>
      <c r="E91" t="str">
        <f>IF(TYPE(+Tarieven2016FMB!G93)="2",0,Tarieven2016FMB!G93)</f>
        <v>Instandhouding GAIK</v>
      </c>
      <c r="F91" t="str">
        <f>IF(TYPE(+Tarieven2016FMB!H93)="2",0,Tarieven2016FMB!H93)</f>
        <v>STK</v>
      </c>
      <c r="G91" s="12">
        <f>IF(TYPE(+Tarieven2016FMB!J93)=1,Tarieven2016FMB!J93,0)</f>
        <v>394</v>
      </c>
      <c r="H91" s="13" t="str">
        <f>TEXT(Tarieven2016FMB!K93,"0 %")</f>
        <v>0 %</v>
      </c>
      <c r="I91" s="14">
        <f t="shared" ca="1" si="1"/>
        <v>42396.617647569445</v>
      </c>
    </row>
    <row r="92" spans="1:9" x14ac:dyDescent="0.3">
      <c r="A92" t="str">
        <f>IF(TYPE(+Tarieven2016FMB!B94)="2","0",Tarieven2016FMB!B94)</f>
        <v>R&amp;I</v>
      </c>
      <c r="B92" t="str">
        <f>IF(TYPE(+Tarieven2016FMB!C94)="2",0,Tarieven2016FMB!C94)</f>
        <v>WT_29</v>
      </c>
      <c r="C92" s="11" t="str">
        <f>IF(LEN(CONCATENATE(Tarieven2016FMB!C94,RIGHT(Tarieven2016FMB!D94,3)))&gt;2,CONCATENATE(Tarieven2016FMB!C94,RIGHT(Tarieven2016FMB!D94,3)),"0")</f>
        <v>WT_29100</v>
      </c>
      <c r="D92" s="11" t="str">
        <f>IF(LEN(CONCATENATE(LEFT(Tarieven2016FMB!E94,3),MID(Tarieven2016FMB!E94,4,2),RIGHT(Tarieven2016FMB!E94,3)))&gt;2,CONCATENATE(LEFT(Tarieven2016FMB!E94,3),MID(Tarieven2016FMB!E94,4,2),RIGHT(Tarieven2016FMB!E94,3)),"0")</f>
        <v>29100010</v>
      </c>
      <c r="E92" t="str">
        <f>IF(TYPE(+Tarieven2016FMB!G94)="2",0,Tarieven2016FMB!G94)</f>
        <v>Versnelde inschrijving</v>
      </c>
      <c r="F92" t="str">
        <f>IF(TYPE(+Tarieven2016FMB!H94)="2",0,Tarieven2016FMB!H94)</f>
        <v>STK</v>
      </c>
      <c r="G92" s="12">
        <f>IF(TYPE(+Tarieven2016FMB!J94)=1,Tarieven2016FMB!J94,0)</f>
        <v>39</v>
      </c>
      <c r="H92" s="13" t="str">
        <f>TEXT(Tarieven2016FMB!K94,"0 %")</f>
        <v>0 %</v>
      </c>
      <c r="I92" s="14">
        <f t="shared" ca="1" si="1"/>
        <v>42396.617647569445</v>
      </c>
    </row>
    <row r="93" spans="1:9" x14ac:dyDescent="0.3">
      <c r="A93" t="str">
        <f>IF(TYPE(+Tarieven2016FMB!B95)="2","0",Tarieven2016FMB!B95)</f>
        <v>R&amp;I</v>
      </c>
      <c r="B93" t="str">
        <f>IF(TYPE(+Tarieven2016FMB!C95)="2",0,Tarieven2016FMB!C95)</f>
        <v>WT_29</v>
      </c>
      <c r="C93" s="11" t="str">
        <f>IF(LEN(CONCATENATE(Tarieven2016FMB!C95,RIGHT(Tarieven2016FMB!D95,3)))&gt;2,CONCATENATE(Tarieven2016FMB!C95,RIGHT(Tarieven2016FMB!D95,3)),"0")</f>
        <v>WT_29100</v>
      </c>
      <c r="D93" s="11" t="str">
        <f>IF(LEN(CONCATENATE(LEFT(Tarieven2016FMB!E95,3),MID(Tarieven2016FMB!E95,4,2),RIGHT(Tarieven2016FMB!E95,3)))&gt;2,CONCATENATE(LEFT(Tarieven2016FMB!E95,3),MID(Tarieven2016FMB!E95,4,2),RIGHT(Tarieven2016FMB!E95,3)),"0")</f>
        <v>29100020</v>
      </c>
      <c r="E93" t="str">
        <f>IF(TYPE(+Tarieven2016FMB!G95)="2",0,Tarieven2016FMB!G95)</f>
        <v>Individuele inschrijving</v>
      </c>
      <c r="F93" t="str">
        <f>IF(TYPE(+Tarieven2016FMB!H95)="2",0,Tarieven2016FMB!H95)</f>
        <v>STK</v>
      </c>
      <c r="G93" s="12">
        <f>IF(TYPE(+Tarieven2016FMB!J95)=1,Tarieven2016FMB!J95,0)</f>
        <v>39</v>
      </c>
      <c r="H93" s="13" t="str">
        <f>TEXT(Tarieven2016FMB!K95,"0 %")</f>
        <v>0 %</v>
      </c>
      <c r="I93" s="14">
        <f t="shared" ca="1" si="1"/>
        <v>42396.617647569445</v>
      </c>
    </row>
    <row r="94" spans="1:9" x14ac:dyDescent="0.3">
      <c r="A94" t="str">
        <f>IF(TYPE(+Tarieven2016FMB!B96)="2","0",Tarieven2016FMB!B96)</f>
        <v>R&amp;I</v>
      </c>
      <c r="B94" t="str">
        <f>IF(TYPE(+Tarieven2016FMB!C96)="2",0,Tarieven2016FMB!C96)</f>
        <v>WT_29</v>
      </c>
      <c r="C94" s="11" t="str">
        <f>IF(LEN(CONCATENATE(Tarieven2016FMB!C96,RIGHT(Tarieven2016FMB!D96,3)))&gt;2,CONCATENATE(Tarieven2016FMB!C96,RIGHT(Tarieven2016FMB!D96,3)),"0")</f>
        <v>WT_29100</v>
      </c>
      <c r="D94" s="11" t="str">
        <f>IF(LEN(CONCATENATE(LEFT(Tarieven2016FMB!E96,3),MID(Tarieven2016FMB!E96,4,2),RIGHT(Tarieven2016FMB!E96,3)))&gt;2,CONCATENATE(LEFT(Tarieven2016FMB!E96,3),MID(Tarieven2016FMB!E96,4,2),RIGHT(Tarieven2016FMB!E96,3)),"0")</f>
        <v>29100040</v>
      </c>
      <c r="E94" t="str">
        <f>IF(TYPE(+Tarieven2016FMB!G96)="2",0,Tarieven2016FMB!G96)</f>
        <v xml:space="preserve">Kentekens GV, BN/GN </v>
      </c>
      <c r="F94" t="str">
        <f>IF(TYPE(+Tarieven2016FMB!H96)="2",0,Tarieven2016FMB!H96)</f>
        <v>STK</v>
      </c>
      <c r="G94" s="12">
        <f>IF(TYPE(+Tarieven2016FMB!J96)=1,Tarieven2016FMB!J96,0)</f>
        <v>39</v>
      </c>
      <c r="H94" s="13" t="str">
        <f>TEXT(Tarieven2016FMB!K96,"0 %")</f>
        <v>0 %</v>
      </c>
      <c r="I94" s="14">
        <f t="shared" ca="1" si="1"/>
        <v>42396.617647569445</v>
      </c>
    </row>
    <row r="95" spans="1:9" x14ac:dyDescent="0.3">
      <c r="A95" t="str">
        <f>IF(TYPE(+Tarieven2016FMB!B97)="2","0",Tarieven2016FMB!B97)</f>
        <v>R&amp;I</v>
      </c>
      <c r="B95" t="str">
        <f>IF(TYPE(+Tarieven2016FMB!C97)="2",0,Tarieven2016FMB!C97)</f>
        <v>WT_29</v>
      </c>
      <c r="C95" s="11" t="str">
        <f>IF(LEN(CONCATENATE(Tarieven2016FMB!C97,RIGHT(Tarieven2016FMB!D97,3)))&gt;2,CONCATENATE(Tarieven2016FMB!C97,RIGHT(Tarieven2016FMB!D97,3)),"0")</f>
        <v>WT_29100</v>
      </c>
      <c r="D95" s="11" t="str">
        <f>IF(LEN(CONCATENATE(LEFT(Tarieven2016FMB!E97,3),MID(Tarieven2016FMB!E97,4,2),RIGHT(Tarieven2016FMB!E97,3)))&gt;2,CONCATENATE(LEFT(Tarieven2016FMB!E97,3),MID(Tarieven2016FMB!E97,4,2),RIGHT(Tarieven2016FMB!E97,3)),"0")</f>
        <v>29100050</v>
      </c>
      <c r="E95" t="str">
        <f>IF(TYPE(+Tarieven2016FMB!G97)="2",0,Tarieven2016FMB!G97)</f>
        <v>Handelaarskentekenbewijs</v>
      </c>
      <c r="F95" t="str">
        <f>IF(TYPE(+Tarieven2016FMB!H97)="2",0,Tarieven2016FMB!H97)</f>
        <v>STK</v>
      </c>
      <c r="G95" s="12">
        <f>IF(TYPE(+Tarieven2016FMB!J97)=1,Tarieven2016FMB!J97,0)</f>
        <v>39</v>
      </c>
      <c r="H95" s="13" t="str">
        <f>TEXT(Tarieven2016FMB!K97,"0 %")</f>
        <v>0 %</v>
      </c>
      <c r="I95" s="14">
        <f t="shared" ca="1" si="1"/>
        <v>42396.617647569445</v>
      </c>
    </row>
    <row r="96" spans="1:9" x14ac:dyDescent="0.3">
      <c r="A96" t="str">
        <f>IF(TYPE(+Tarieven2016FMB!B98)="2","0",Tarieven2016FMB!B98)</f>
        <v>R&amp;I</v>
      </c>
      <c r="B96" t="str">
        <f>IF(TYPE(+Tarieven2016FMB!C98)="2",0,Tarieven2016FMB!C98)</f>
        <v>WT_29</v>
      </c>
      <c r="C96" s="11" t="str">
        <f>IF(LEN(CONCATENATE(Tarieven2016FMB!C98,RIGHT(Tarieven2016FMB!D98,3)))&gt;2,CONCATENATE(Tarieven2016FMB!C98,RIGHT(Tarieven2016FMB!D98,3)),"0")</f>
        <v>WT_29100</v>
      </c>
      <c r="D96" s="11" t="str">
        <f>IF(LEN(CONCATENATE(LEFT(Tarieven2016FMB!E98,3),MID(Tarieven2016FMB!E98,4,2),RIGHT(Tarieven2016FMB!E98,3)))&gt;2,CONCATENATE(LEFT(Tarieven2016FMB!E98,3),MID(Tarieven2016FMB!E98,4,2),RIGHT(Tarieven2016FMB!E98,3)),"0")</f>
        <v>29100070</v>
      </c>
      <c r="E96" t="str">
        <f>IF(TYPE(+Tarieven2016FMB!G98)="2",0,Tarieven2016FMB!G98)</f>
        <v>Historische/oorspronkelijke kentekens</v>
      </c>
      <c r="F96" t="str">
        <f>IF(TYPE(+Tarieven2016FMB!H98)="2",0,Tarieven2016FMB!H98)</f>
        <v>STK</v>
      </c>
      <c r="G96" s="12">
        <f>IF(TYPE(+Tarieven2016FMB!J98)=1,Tarieven2016FMB!J98,0)</f>
        <v>39</v>
      </c>
      <c r="H96" s="13" t="str">
        <f>TEXT(Tarieven2016FMB!K98,"0 %")</f>
        <v>0 %</v>
      </c>
      <c r="I96" s="14">
        <f t="shared" ca="1" si="1"/>
        <v>42396.617647569445</v>
      </c>
    </row>
    <row r="97" spans="1:9" x14ac:dyDescent="0.3">
      <c r="A97" t="str">
        <f>IF(TYPE(+Tarieven2016FMB!B99)="2","0",Tarieven2016FMB!B99)</f>
        <v>R&amp;I</v>
      </c>
      <c r="B97" t="str">
        <f>IF(TYPE(+Tarieven2016FMB!C99)="2",0,Tarieven2016FMB!C99)</f>
        <v>WT_29</v>
      </c>
      <c r="C97" s="11" t="str">
        <f>IF(LEN(CONCATENATE(Tarieven2016FMB!C99,RIGHT(Tarieven2016FMB!D99,3)))&gt;2,CONCATENATE(Tarieven2016FMB!C99,RIGHT(Tarieven2016FMB!D99,3)),"0")</f>
        <v>WT_29100</v>
      </c>
      <c r="D97" s="11" t="str">
        <f>IF(LEN(CONCATENATE(LEFT(Tarieven2016FMB!E99,3),MID(Tarieven2016FMB!E99,4,2),RIGHT(Tarieven2016FMB!E99,3)))&gt;2,CONCATENATE(LEFT(Tarieven2016FMB!E99,3),MID(Tarieven2016FMB!E99,4,2),RIGHT(Tarieven2016FMB!E99,3)),"0")</f>
        <v>29100100</v>
      </c>
      <c r="E97" t="str">
        <f>IF(TYPE(+Tarieven2016FMB!G99)="2",0,Tarieven2016FMB!G99)</f>
        <v>Versnelde kentekenaanvraag online (XML/bulk)</v>
      </c>
      <c r="F97" t="str">
        <f>IF(TYPE(+Tarieven2016FMB!H99)="2",0,Tarieven2016FMB!H99)</f>
        <v>STK</v>
      </c>
      <c r="G97" s="12">
        <f>IF(TYPE(+Tarieven2016FMB!J99)=1,Tarieven2016FMB!J99,0)</f>
        <v>0.24</v>
      </c>
      <c r="H97" s="13" t="str">
        <f>TEXT(Tarieven2016FMB!K99,"0 %")</f>
        <v>0 %</v>
      </c>
      <c r="I97" s="14">
        <f t="shared" ca="1" si="1"/>
        <v>42396.617647569445</v>
      </c>
    </row>
    <row r="98" spans="1:9" x14ac:dyDescent="0.3">
      <c r="A98" t="str">
        <f>IF(TYPE(+Tarieven2016FMB!B100)="2","0",Tarieven2016FMB!B100)</f>
        <v>R&amp;I</v>
      </c>
      <c r="B98" t="str">
        <f>IF(TYPE(+Tarieven2016FMB!C100)="2",0,Tarieven2016FMB!C100)</f>
        <v>WT_29</v>
      </c>
      <c r="C98" s="11" t="str">
        <f>IF(LEN(CONCATENATE(Tarieven2016FMB!C100,RIGHT(Tarieven2016FMB!D100,3)))&gt;2,CONCATENATE(Tarieven2016FMB!C100,RIGHT(Tarieven2016FMB!D100,3)),"0")</f>
        <v>WT_29100</v>
      </c>
      <c r="D98" s="11" t="str">
        <f>IF(LEN(CONCATENATE(LEFT(Tarieven2016FMB!E100,3),MID(Tarieven2016FMB!E100,4,2),RIGHT(Tarieven2016FMB!E100,3)))&gt;2,CONCATENATE(LEFT(Tarieven2016FMB!E100,3),MID(Tarieven2016FMB!E100,4,2),RIGHT(Tarieven2016FMB!E100,3)),"0")</f>
        <v>29100101</v>
      </c>
      <c r="E98" t="str">
        <f>IF(TYPE(+Tarieven2016FMB!G100)="2",0,Tarieven2016FMB!G100)</f>
        <v>Versnelde kentekenaanvraag WEBVKR; Direct via RDW.nl</v>
      </c>
      <c r="F98" t="str">
        <f>IF(TYPE(+Tarieven2016FMB!H100)="2",0,Tarieven2016FMB!H100)</f>
        <v>STK</v>
      </c>
      <c r="G98" s="12">
        <f>IF(TYPE(+Tarieven2016FMB!J100)=1,Tarieven2016FMB!J100,0)</f>
        <v>1.25</v>
      </c>
      <c r="H98" s="13" t="str">
        <f>TEXT(Tarieven2016FMB!K100,"0 %")</f>
        <v>0 %</v>
      </c>
      <c r="I98" s="14">
        <f t="shared" ca="1" si="1"/>
        <v>42396.617647569445</v>
      </c>
    </row>
    <row r="99" spans="1:9" x14ac:dyDescent="0.3">
      <c r="A99" t="str">
        <f>IF(TYPE(+Tarieven2016FMB!B101)="2","0",Tarieven2016FMB!B101)</f>
        <v>R&amp;I</v>
      </c>
      <c r="B99" t="str">
        <f>IF(TYPE(+Tarieven2016FMB!C101)="2",0,Tarieven2016FMB!C101)</f>
        <v>WT_29</v>
      </c>
      <c r="C99" s="11" t="str">
        <f>IF(LEN(CONCATENATE(Tarieven2016FMB!C101,RIGHT(Tarieven2016FMB!D101,3)))&gt;2,CONCATENATE(Tarieven2016FMB!C101,RIGHT(Tarieven2016FMB!D101,3)),"0")</f>
        <v>WT_29100</v>
      </c>
      <c r="D99" s="11" t="str">
        <f>IF(LEN(CONCATENATE(LEFT(Tarieven2016FMB!E101,3),MID(Tarieven2016FMB!E101,4,2),RIGHT(Tarieven2016FMB!E101,3)))&gt;2,CONCATENATE(LEFT(Tarieven2016FMB!E101,3),MID(Tarieven2016FMB!E101,4,2),RIGHT(Tarieven2016FMB!E101,3)),"0")</f>
        <v>29100104</v>
      </c>
      <c r="E99" t="str">
        <f>IF(TYPE(+Tarieven2016FMB!G101)="2",0,Tarieven2016FMB!G101)</f>
        <v>Versnelde kentekenaanvraag WEBVKR via provider</v>
      </c>
      <c r="F99" t="str">
        <f>IF(TYPE(+Tarieven2016FMB!H101)="2",0,Tarieven2016FMB!H101)</f>
        <v>STK</v>
      </c>
      <c r="G99" s="12">
        <f>IF(TYPE(+Tarieven2016FMB!J101)=1,Tarieven2016FMB!J101,0)</f>
        <v>0.5</v>
      </c>
      <c r="H99" s="13" t="str">
        <f>TEXT(Tarieven2016FMB!K101,"0 %")</f>
        <v>nieuw</v>
      </c>
      <c r="I99" s="14">
        <f t="shared" ca="1" si="1"/>
        <v>42396.617647569445</v>
      </c>
    </row>
    <row r="100" spans="1:9" x14ac:dyDescent="0.3">
      <c r="A100" t="str">
        <f>IF(TYPE(+Tarieven2016FMB!B102)="2","0",Tarieven2016FMB!B102)</f>
        <v>R&amp;I</v>
      </c>
      <c r="B100" t="str">
        <f>IF(TYPE(+Tarieven2016FMB!C102)="2",0,Tarieven2016FMB!C102)</f>
        <v>WT_29</v>
      </c>
      <c r="C100" s="11" t="str">
        <f>IF(LEN(CONCATENATE(Tarieven2016FMB!C102,RIGHT(Tarieven2016FMB!D102,3)))&gt;2,CONCATENATE(Tarieven2016FMB!C102,RIGHT(Tarieven2016FMB!D102,3)),"0")</f>
        <v>WT_29100</v>
      </c>
      <c r="D100" s="11" t="str">
        <f>IF(LEN(CONCATENATE(LEFT(Tarieven2016FMB!E102,3),MID(Tarieven2016FMB!E102,4,2),RIGHT(Tarieven2016FMB!E102,3)))&gt;2,CONCATENATE(LEFT(Tarieven2016FMB!E102,3),MID(Tarieven2016FMB!E102,4,2),RIGHT(Tarieven2016FMB!E102,3)),"0")</f>
        <v>29100160</v>
      </c>
      <c r="E100" t="str">
        <f>IF(TYPE(+Tarieven2016FMB!G102)="2",0,Tarieven2016FMB!G102)</f>
        <v>Tenaamstelling via RDW</v>
      </c>
      <c r="F100" t="str">
        <f>IF(TYPE(+Tarieven2016FMB!H102)="2",0,Tarieven2016FMB!H102)</f>
        <v>STK</v>
      </c>
      <c r="G100" s="12">
        <f>IF(TYPE(+Tarieven2016FMB!J102)=1,Tarieven2016FMB!J102,0)</f>
        <v>9.91</v>
      </c>
      <c r="H100" s="13" t="str">
        <f>TEXT(Tarieven2016FMB!K102,"0 %")</f>
        <v>1 %</v>
      </c>
      <c r="I100" s="14">
        <f t="shared" ca="1" si="1"/>
        <v>42396.617647569445</v>
      </c>
    </row>
    <row r="101" spans="1:9" x14ac:dyDescent="0.3">
      <c r="A101" t="str">
        <f>IF(TYPE(+Tarieven2016FMB!B103)="2","0",Tarieven2016FMB!B103)</f>
        <v>R&amp;I</v>
      </c>
      <c r="B101" t="str">
        <f>IF(TYPE(+Tarieven2016FMB!C103)="2",0,Tarieven2016FMB!C103)</f>
        <v>WT_29</v>
      </c>
      <c r="C101" s="11" t="str">
        <f>IF(LEN(CONCATENATE(Tarieven2016FMB!C103,RIGHT(Tarieven2016FMB!D103,3)))&gt;2,CONCATENATE(Tarieven2016FMB!C103,RIGHT(Tarieven2016FMB!D103,3)),"0")</f>
        <v>WT_29100</v>
      </c>
      <c r="D101" s="11" t="str">
        <f>IF(LEN(CONCATENATE(LEFT(Tarieven2016FMB!E103,3),MID(Tarieven2016FMB!E103,4,2),RIGHT(Tarieven2016FMB!E103,3)))&gt;2,CONCATENATE(LEFT(Tarieven2016FMB!E103,3),MID(Tarieven2016FMB!E103,4,2),RIGHT(Tarieven2016FMB!E103,3)),"0")</f>
        <v>29100169</v>
      </c>
      <c r="E101" t="str">
        <f>IF(TYPE(+Tarieven2016FMB!G103)="2",0,Tarieven2016FMB!G103)</f>
        <v>Tenaamstelling via extern loket</v>
      </c>
      <c r="F101" t="str">
        <f>IF(TYPE(+Tarieven2016FMB!H103)="2",0,Tarieven2016FMB!H103)</f>
        <v>STK</v>
      </c>
      <c r="G101" s="12">
        <f>IF(TYPE(+Tarieven2016FMB!J103)=1,Tarieven2016FMB!J103,0)</f>
        <v>6.06</v>
      </c>
      <c r="H101" s="13" t="str">
        <f>TEXT(Tarieven2016FMB!K103,"0 %")</f>
        <v>0 %</v>
      </c>
      <c r="I101" s="14">
        <f t="shared" ca="1" si="1"/>
        <v>42396.617647569445</v>
      </c>
    </row>
    <row r="102" spans="1:9" x14ac:dyDescent="0.3">
      <c r="A102" t="str">
        <f>IF(TYPE(+Tarieven2016FMB!B104)="2","0",Tarieven2016FMB!B104)</f>
        <v>R&amp;I</v>
      </c>
      <c r="B102" t="str">
        <f>IF(TYPE(+Tarieven2016FMB!C104)="2",0,Tarieven2016FMB!C104)</f>
        <v>WT_29</v>
      </c>
      <c r="C102" s="11" t="str">
        <f>IF(LEN(CONCATENATE(Tarieven2016FMB!C104,RIGHT(Tarieven2016FMB!D104,3)))&gt;2,CONCATENATE(Tarieven2016FMB!C104,RIGHT(Tarieven2016FMB!D104,3)),"0")</f>
        <v>WT_29100</v>
      </c>
      <c r="D102" s="11" t="str">
        <f>IF(LEN(CONCATENATE(LEFT(Tarieven2016FMB!E104,3),MID(Tarieven2016FMB!E104,4,2),RIGHT(Tarieven2016FMB!E104,3)))&gt;2,CONCATENATE(LEFT(Tarieven2016FMB!E104,3),MID(Tarieven2016FMB!E104,4,2),RIGHT(Tarieven2016FMB!E104,3)),"0")</f>
        <v>29100170</v>
      </c>
      <c r="E102" t="str">
        <f>IF(TYPE(+Tarieven2016FMB!G104)="2",0,Tarieven2016FMB!G104)</f>
        <v>Tenaamstelling via Erkend Bedrijf</v>
      </c>
      <c r="F102" t="str">
        <f>IF(TYPE(+Tarieven2016FMB!H104)="2",0,Tarieven2016FMB!H104)</f>
        <v>STK</v>
      </c>
      <c r="G102" s="12">
        <f>IF(TYPE(+Tarieven2016FMB!J104)=1,Tarieven2016FMB!J104,0)</f>
        <v>6.06</v>
      </c>
      <c r="H102" s="13" t="str">
        <f>TEXT(Tarieven2016FMB!K104,"0 %")</f>
        <v>0 %</v>
      </c>
      <c r="I102" s="14">
        <f t="shared" ca="1" si="1"/>
        <v>42396.617647569445</v>
      </c>
    </row>
    <row r="103" spans="1:9" x14ac:dyDescent="0.3">
      <c r="A103" t="str">
        <f>IF(TYPE(+Tarieven2016FMB!B105)="2","0",Tarieven2016FMB!B105)</f>
        <v>R&amp;I</v>
      </c>
      <c r="B103" t="str">
        <f>IF(TYPE(+Tarieven2016FMB!C105)="2",0,Tarieven2016FMB!C105)</f>
        <v>WT_29</v>
      </c>
      <c r="C103" s="11" t="str">
        <f>IF(LEN(CONCATENATE(Tarieven2016FMB!C105,RIGHT(Tarieven2016FMB!D105,3)))&gt;2,CONCATENATE(Tarieven2016FMB!C105,RIGHT(Tarieven2016FMB!D105,3)),"0")</f>
        <v>WT_29100</v>
      </c>
      <c r="D103" s="11" t="str">
        <f>IF(LEN(CONCATENATE(LEFT(Tarieven2016FMB!E105,3),MID(Tarieven2016FMB!E105,4,2),RIGHT(Tarieven2016FMB!E105,3)))&gt;2,CONCATENATE(LEFT(Tarieven2016FMB!E105,3),MID(Tarieven2016FMB!E105,4,2),RIGHT(Tarieven2016FMB!E105,3)),"0")</f>
        <v>29100171</v>
      </c>
      <c r="E103" t="str">
        <f>IF(TYPE(+Tarieven2016FMB!G105)="2",0,Tarieven2016FMB!G105)</f>
        <v>Concessie tenaamstelling extern loket</v>
      </c>
      <c r="F103" t="str">
        <f>IF(TYPE(+Tarieven2016FMB!H105)="2",0,Tarieven2016FMB!H105)</f>
        <v>STK</v>
      </c>
      <c r="G103" s="12">
        <f>IF(TYPE(+Tarieven2016FMB!J105)=1,Tarieven2016FMB!J105,0)</f>
        <v>3.85</v>
      </c>
      <c r="H103" s="13" t="str">
        <f>TEXT(Tarieven2016FMB!K105,"0 %")</f>
        <v>2 %</v>
      </c>
      <c r="I103" s="14">
        <f t="shared" ca="1" si="1"/>
        <v>42396.617647569445</v>
      </c>
    </row>
    <row r="104" spans="1:9" x14ac:dyDescent="0.3">
      <c r="A104" t="str">
        <f>IF(TYPE(+Tarieven2016FMB!B106)="2","0",Tarieven2016FMB!B106)</f>
        <v>R&amp;I</v>
      </c>
      <c r="B104" t="str">
        <f>IF(TYPE(+Tarieven2016FMB!C106)="2",0,Tarieven2016FMB!C106)</f>
        <v>WT_29</v>
      </c>
      <c r="C104" s="11" t="str">
        <f>IF(LEN(CONCATENATE(Tarieven2016FMB!C106,RIGHT(Tarieven2016FMB!D106,3)))&gt;2,CONCATENATE(Tarieven2016FMB!C106,RIGHT(Tarieven2016FMB!D106,3)),"0")</f>
        <v>WT_29300</v>
      </c>
      <c r="D104" s="11" t="str">
        <f>IF(LEN(CONCATENATE(LEFT(Tarieven2016FMB!E106,3),MID(Tarieven2016FMB!E106,4,2),RIGHT(Tarieven2016FMB!E106,3)))&gt;2,CONCATENATE(LEFT(Tarieven2016FMB!E106,3),MID(Tarieven2016FMB!E106,4,2),RIGHT(Tarieven2016FMB!E106,3)),"0")</f>
        <v>29300110</v>
      </c>
      <c r="E104" t="str">
        <f>IF(TYPE(+Tarieven2016FMB!G106)="2",0,Tarieven2016FMB!G106)</f>
        <v>Optioneel: card bij in bedrijfsvoorraad name</v>
      </c>
      <c r="F104" t="str">
        <f>IF(TYPE(+Tarieven2016FMB!H106)="2",0,Tarieven2016FMB!H106)</f>
        <v>STK</v>
      </c>
      <c r="G104" s="12">
        <f>IF(TYPE(+Tarieven2016FMB!J106)=1,Tarieven2016FMB!J106,0)</f>
        <v>2.9</v>
      </c>
      <c r="H104" s="13" t="str">
        <f>TEXT(Tarieven2016FMB!K106,"0 %")</f>
        <v>0 %</v>
      </c>
      <c r="I104" s="14">
        <f t="shared" ca="1" si="1"/>
        <v>42396.617647569445</v>
      </c>
    </row>
    <row r="105" spans="1:9" x14ac:dyDescent="0.3">
      <c r="A105" t="str">
        <f>IF(TYPE(+Tarieven2016FMB!B107)="2","0",Tarieven2016FMB!B107)</f>
        <v>R&amp;I</v>
      </c>
      <c r="B105" t="str">
        <f>IF(TYPE(+Tarieven2016FMB!C107)="2",0,Tarieven2016FMB!C107)</f>
        <v>WT_29</v>
      </c>
      <c r="C105" s="11" t="str">
        <f>IF(LEN(CONCATENATE(Tarieven2016FMB!C107,RIGHT(Tarieven2016FMB!D107,3)))&gt;2,CONCATENATE(Tarieven2016FMB!C107,RIGHT(Tarieven2016FMB!D107,3)),"0")</f>
        <v>WT_29300</v>
      </c>
      <c r="D105" s="11" t="str">
        <f>IF(LEN(CONCATENATE(LEFT(Tarieven2016FMB!E107,3),MID(Tarieven2016FMB!E107,4,2),RIGHT(Tarieven2016FMB!E107,3)))&gt;2,CONCATENATE(LEFT(Tarieven2016FMB!E107,3),MID(Tarieven2016FMB!E107,4,2),RIGHT(Tarieven2016FMB!E107,3)),"0")</f>
        <v>29300120</v>
      </c>
      <c r="E105" t="str">
        <f>IF(TYPE(+Tarieven2016FMB!G107)="2",0,Tarieven2016FMB!G107)</f>
        <v>Tenaamstelling Bedrijfsvoorraad (via provider)</v>
      </c>
      <c r="F105" t="str">
        <f>IF(TYPE(+Tarieven2016FMB!H107)="2",0,Tarieven2016FMB!H107)</f>
        <v>STK</v>
      </c>
      <c r="G105" s="12">
        <f>IF(TYPE(+Tarieven2016FMB!J107)=1,Tarieven2016FMB!J107,0)</f>
        <v>3.16</v>
      </c>
      <c r="H105" s="13" t="str">
        <f>TEXT(Tarieven2016FMB!K107,"0 %")</f>
        <v>0 %</v>
      </c>
      <c r="I105" s="14">
        <f t="shared" ca="1" si="1"/>
        <v>42396.617647569445</v>
      </c>
    </row>
    <row r="106" spans="1:9" x14ac:dyDescent="0.3">
      <c r="A106" t="str">
        <f>IF(TYPE(+Tarieven2016FMB!B108)="2","0",Tarieven2016FMB!B108)</f>
        <v>R&amp;I</v>
      </c>
      <c r="B106" t="str">
        <f>IF(TYPE(+Tarieven2016FMB!C108)="2",0,Tarieven2016FMB!C108)</f>
        <v>WT_29</v>
      </c>
      <c r="C106" s="11" t="str">
        <f>IF(LEN(CONCATENATE(Tarieven2016FMB!C108,RIGHT(Tarieven2016FMB!D108,3)))&gt;2,CONCATENATE(Tarieven2016FMB!C108,RIGHT(Tarieven2016FMB!D108,3)),"0")</f>
        <v>WT_29300</v>
      </c>
      <c r="D106" s="11" t="str">
        <f>IF(LEN(CONCATENATE(LEFT(Tarieven2016FMB!E108,3),MID(Tarieven2016FMB!E108,4,2),RIGHT(Tarieven2016FMB!E108,3)))&gt;2,CONCATENATE(LEFT(Tarieven2016FMB!E108,3),MID(Tarieven2016FMB!E108,4,2),RIGHT(Tarieven2016FMB!E108,3)),"0")</f>
        <v>29300121</v>
      </c>
      <c r="E106" t="str">
        <f>IF(TYPE(+Tarieven2016FMB!G108)="2",0,Tarieven2016FMB!G108)</f>
        <v>Tenaamstelling Bedrijfsvoorraad Direct</v>
      </c>
      <c r="F106" t="str">
        <f>IF(TYPE(+Tarieven2016FMB!H108)="2",0,Tarieven2016FMB!H108)</f>
        <v>STK</v>
      </c>
      <c r="G106" s="12">
        <f>IF(TYPE(+Tarieven2016FMB!J108)=1,Tarieven2016FMB!J108,0)</f>
        <v>3.5300000000000002</v>
      </c>
      <c r="H106" s="13" t="str">
        <f>TEXT(Tarieven2016FMB!K108,"0 %")</f>
        <v>nieuw</v>
      </c>
      <c r="I106" s="14">
        <f t="shared" ca="1" si="1"/>
        <v>42396.617647569445</v>
      </c>
    </row>
    <row r="107" spans="1:9" x14ac:dyDescent="0.3">
      <c r="A107" t="str">
        <f>IF(TYPE(+Tarieven2016FMB!B109)="2","0",Tarieven2016FMB!B109)</f>
        <v>R&amp;I</v>
      </c>
      <c r="B107" t="str">
        <f>IF(TYPE(+Tarieven2016FMB!C109)="2",0,Tarieven2016FMB!C109)</f>
        <v>WT_29</v>
      </c>
      <c r="C107" s="11" t="str">
        <f>IF(LEN(CONCATENATE(Tarieven2016FMB!C109,RIGHT(Tarieven2016FMB!D109,3)))&gt;2,CONCATENATE(Tarieven2016FMB!C109,RIGHT(Tarieven2016FMB!D109,3)),"0")</f>
        <v>WT_29400</v>
      </c>
      <c r="D107" s="11" t="str">
        <f>IF(LEN(CONCATENATE(LEFT(Tarieven2016FMB!E109,3),MID(Tarieven2016FMB!E109,4,2),RIGHT(Tarieven2016FMB!E109,3)))&gt;2,CONCATENATE(LEFT(Tarieven2016FMB!E109,3),MID(Tarieven2016FMB!E109,4,2),RIGHT(Tarieven2016FMB!E109,3)),"0")</f>
        <v>29400023</v>
      </c>
      <c r="E107" t="str">
        <f>IF(TYPE(+Tarieven2016FMB!G109)="2",0,Tarieven2016FMB!G109)</f>
        <v>Goedkeuring wijzigen constructie</v>
      </c>
      <c r="F107" t="str">
        <f>IF(TYPE(+Tarieven2016FMB!H109)="2",0,Tarieven2016FMB!H109)</f>
        <v>STK</v>
      </c>
      <c r="G107" s="12">
        <f>IF(TYPE(+Tarieven2016FMB!J109)=1,Tarieven2016FMB!J109,0)</f>
        <v>25.25</v>
      </c>
      <c r="H107" s="13" t="str">
        <f>TEXT(Tarieven2016FMB!K109,"0 %")</f>
        <v>0 %</v>
      </c>
      <c r="I107" s="14">
        <f t="shared" ca="1" si="1"/>
        <v>42396.617647569445</v>
      </c>
    </row>
    <row r="108" spans="1:9" x14ac:dyDescent="0.3">
      <c r="A108" t="str">
        <f>IF(TYPE(+Tarieven2016FMB!B110)="2","0",Tarieven2016FMB!B110)</f>
        <v>R&amp;I</v>
      </c>
      <c r="B108" t="str">
        <f>IF(TYPE(+Tarieven2016FMB!C110)="2",0,Tarieven2016FMB!C110)</f>
        <v>WT_29</v>
      </c>
      <c r="C108" s="11" t="str">
        <f>IF(LEN(CONCATENATE(Tarieven2016FMB!C110,RIGHT(Tarieven2016FMB!D110,3)))&gt;2,CONCATENATE(Tarieven2016FMB!C110,RIGHT(Tarieven2016FMB!D110,3)),"0")</f>
        <v>WT_29400</v>
      </c>
      <c r="D108" s="11" t="str">
        <f>IF(LEN(CONCATENATE(LEFT(Tarieven2016FMB!E110,3),MID(Tarieven2016FMB!E110,4,2),RIGHT(Tarieven2016FMB!E110,3)))&gt;2,CONCATENATE(LEFT(Tarieven2016FMB!E110,3),MID(Tarieven2016FMB!E110,4,2),RIGHT(Tarieven2016FMB!E110,3)),"0")</f>
        <v>29400030</v>
      </c>
      <c r="E108" t="str">
        <f>IF(TYPE(+Tarieven2016FMB!G110)="2",0,Tarieven2016FMB!G110)</f>
        <v>Wijziging Toegestane Maximum Massa (TMM)</v>
      </c>
      <c r="F108" t="str">
        <f>IF(TYPE(+Tarieven2016FMB!H110)="2",0,Tarieven2016FMB!H110)</f>
        <v>STK</v>
      </c>
      <c r="G108" s="12">
        <f>IF(TYPE(+Tarieven2016FMB!J110)=1,Tarieven2016FMB!J110,0)</f>
        <v>58</v>
      </c>
      <c r="H108" s="13" t="str">
        <f>TEXT(Tarieven2016FMB!K110,"0 %")</f>
        <v>0 %</v>
      </c>
      <c r="I108" s="14">
        <f t="shared" ca="1" si="1"/>
        <v>42396.617647569445</v>
      </c>
    </row>
    <row r="109" spans="1:9" x14ac:dyDescent="0.3">
      <c r="A109" t="str">
        <f>IF(TYPE(+Tarieven2016FMB!B111)="2","0",Tarieven2016FMB!B111)</f>
        <v>R&amp;I</v>
      </c>
      <c r="B109" t="str">
        <f>IF(TYPE(+Tarieven2016FMB!C111)="2",0,Tarieven2016FMB!C111)</f>
        <v>WT_29</v>
      </c>
      <c r="C109" s="11" t="str">
        <f>IF(LEN(CONCATENATE(Tarieven2016FMB!C111,RIGHT(Tarieven2016FMB!D111,3)))&gt;2,CONCATENATE(Tarieven2016FMB!C111,RIGHT(Tarieven2016FMB!D111,3)),"0")</f>
        <v>WT_29400</v>
      </c>
      <c r="D109" s="11" t="str">
        <f>IF(LEN(CONCATENATE(LEFT(Tarieven2016FMB!E111,3),MID(Tarieven2016FMB!E111,4,2),RIGHT(Tarieven2016FMB!E111,3)))&gt;2,CONCATENATE(LEFT(Tarieven2016FMB!E111,3),MID(Tarieven2016FMB!E111,4,2),RIGHT(Tarieven2016FMB!E111,3)),"0")</f>
        <v>29400050</v>
      </c>
      <c r="E109" t="str">
        <f>IF(TYPE(+Tarieven2016FMB!G111)="2",0,Tarieven2016FMB!G111)</f>
        <v>Inschrijving Transito</v>
      </c>
      <c r="F109" t="str">
        <f>IF(TYPE(+Tarieven2016FMB!H111)="2",0,Tarieven2016FMB!H111)</f>
        <v>STK</v>
      </c>
      <c r="G109" s="12">
        <f>IF(TYPE(+Tarieven2016FMB!J111)=1,Tarieven2016FMB!J111,0)</f>
        <v>19.45</v>
      </c>
      <c r="H109" s="13" t="str">
        <f>TEXT(Tarieven2016FMB!K111,"0 %")</f>
        <v>-6 %</v>
      </c>
      <c r="I109" s="14">
        <f t="shared" ca="1" si="1"/>
        <v>42396.617647569445</v>
      </c>
    </row>
    <row r="110" spans="1:9" x14ac:dyDescent="0.3">
      <c r="A110" t="str">
        <f>IF(TYPE(+Tarieven2016FMB!B112)="2","0",Tarieven2016FMB!B112)</f>
        <v>R&amp;I</v>
      </c>
      <c r="B110" t="str">
        <f>IF(TYPE(+Tarieven2016FMB!C112)="2",0,Tarieven2016FMB!C112)</f>
        <v>WT_29</v>
      </c>
      <c r="C110" s="11" t="str">
        <f>IF(LEN(CONCATENATE(Tarieven2016FMB!C112,RIGHT(Tarieven2016FMB!D112,3)))&gt;2,CONCATENATE(Tarieven2016FMB!C112,RIGHT(Tarieven2016FMB!D112,3)),"0")</f>
        <v>WT_29400</v>
      </c>
      <c r="D110" s="11" t="str">
        <f>IF(LEN(CONCATENATE(LEFT(Tarieven2016FMB!E112,3),MID(Tarieven2016FMB!E112,4,2),RIGHT(Tarieven2016FMB!E112,3)))&gt;2,CONCATENATE(LEFT(Tarieven2016FMB!E112,3),MID(Tarieven2016FMB!E112,4,2),RIGHT(Tarieven2016FMB!E112,3)),"0")</f>
        <v>29400070</v>
      </c>
      <c r="E110" t="str">
        <f>IF(TYPE(+Tarieven2016FMB!G112)="2",0,Tarieven2016FMB!G112)</f>
        <v>Afmelding reparatie defect terugroepactie door herstelbedrijf</v>
      </c>
      <c r="F110" t="str">
        <f>IF(TYPE(+Tarieven2016FMB!H112)="2",0,Tarieven2016FMB!H112)</f>
        <v>STK</v>
      </c>
      <c r="G110" s="12">
        <f>IF(TYPE(+Tarieven2016FMB!J112)=1,Tarieven2016FMB!J112,0)</f>
        <v>0.24</v>
      </c>
      <c r="H110" s="13" t="str">
        <f>TEXT(Tarieven2016FMB!K112,"0 %")</f>
        <v>0 %</v>
      </c>
      <c r="I110" s="14">
        <f t="shared" ca="1" si="1"/>
        <v>42396.617647569445</v>
      </c>
    </row>
    <row r="111" spans="1:9" x14ac:dyDescent="0.3">
      <c r="A111" t="str">
        <f>IF(TYPE(+Tarieven2016FMB!B113)="2","0",Tarieven2016FMB!B113)</f>
        <v>R&amp;I</v>
      </c>
      <c r="B111" t="str">
        <f>IF(TYPE(+Tarieven2016FMB!C113)="2",0,Tarieven2016FMB!C113)</f>
        <v>WT_29</v>
      </c>
      <c r="C111" s="11" t="str">
        <f>IF(LEN(CONCATENATE(Tarieven2016FMB!C113,RIGHT(Tarieven2016FMB!D113,3)))&gt;2,CONCATENATE(Tarieven2016FMB!C113,RIGHT(Tarieven2016FMB!D113,3)),"0")</f>
        <v>WT_29400</v>
      </c>
      <c r="D111" s="11" t="str">
        <f>IF(LEN(CONCATENATE(LEFT(Tarieven2016FMB!E113,3),MID(Tarieven2016FMB!E113,4,2),RIGHT(Tarieven2016FMB!E113,3)))&gt;2,CONCATENATE(LEFT(Tarieven2016FMB!E113,3),MID(Tarieven2016FMB!E113,4,2),RIGHT(Tarieven2016FMB!E113,3)),"0")</f>
        <v>29400110</v>
      </c>
      <c r="E111" t="str">
        <f>IF(TYPE(+Tarieven2016FMB!G113)="2",0,Tarieven2016FMB!G113)</f>
        <v>Dienst Export - via provider</v>
      </c>
      <c r="F111" t="str">
        <f>IF(TYPE(+Tarieven2016FMB!H113)="2",0,Tarieven2016FMB!H113)</f>
        <v>STK</v>
      </c>
      <c r="G111" s="12">
        <f>IF(TYPE(+Tarieven2016FMB!J113)=1,Tarieven2016FMB!J113,0)</f>
        <v>9.5399999999999991</v>
      </c>
      <c r="H111" s="13" t="str">
        <f>TEXT(Tarieven2016FMB!K113,"0 %")</f>
        <v>-11 %</v>
      </c>
      <c r="I111" s="14">
        <f t="shared" ca="1" si="1"/>
        <v>42396.617647569445</v>
      </c>
    </row>
    <row r="112" spans="1:9" x14ac:dyDescent="0.3">
      <c r="A112" t="str">
        <f>IF(TYPE(+Tarieven2016FMB!B114)="2","0",Tarieven2016FMB!B114)</f>
        <v>R&amp;I</v>
      </c>
      <c r="B112" t="str">
        <f>IF(TYPE(+Tarieven2016FMB!C114)="2",0,Tarieven2016FMB!C114)</f>
        <v>WT_29</v>
      </c>
      <c r="C112" s="11" t="str">
        <f>IF(LEN(CONCATENATE(Tarieven2016FMB!C114,RIGHT(Tarieven2016FMB!D114,3)))&gt;2,CONCATENATE(Tarieven2016FMB!C114,RIGHT(Tarieven2016FMB!D114,3)),"0")</f>
        <v>WT_29400</v>
      </c>
      <c r="D112" s="11" t="str">
        <f>IF(LEN(CONCATENATE(LEFT(Tarieven2016FMB!E114,3),MID(Tarieven2016FMB!E114,4,2),RIGHT(Tarieven2016FMB!E114,3)))&gt;2,CONCATENATE(LEFT(Tarieven2016FMB!E114,3),MID(Tarieven2016FMB!E114,4,2),RIGHT(Tarieven2016FMB!E114,3)),"0")</f>
        <v>29400112</v>
      </c>
      <c r="E112" t="str">
        <f>IF(TYPE(+Tarieven2016FMB!G114)="2",0,Tarieven2016FMB!G114)</f>
        <v>Dienst Export Direct - via RDW.nl</v>
      </c>
      <c r="F112" t="str">
        <f>IF(TYPE(+Tarieven2016FMB!H114)="2",0,Tarieven2016FMB!H114)</f>
        <v>STK</v>
      </c>
      <c r="G112" s="12">
        <f>IF(TYPE(+Tarieven2016FMB!J114)=1,Tarieven2016FMB!J114,0)</f>
        <v>9.91</v>
      </c>
      <c r="H112" s="13" t="str">
        <f>TEXT(Tarieven2016FMB!K114,"0 %")</f>
        <v>nieuw</v>
      </c>
      <c r="I112" s="14">
        <f t="shared" ca="1" si="1"/>
        <v>42396.617647569445</v>
      </c>
    </row>
    <row r="113" spans="1:9" x14ac:dyDescent="0.3">
      <c r="A113" t="str">
        <f>IF(TYPE(+Tarieven2016FMB!B115)="2","0",Tarieven2016FMB!B115)</f>
        <v>R&amp;I</v>
      </c>
      <c r="B113" t="str">
        <f>IF(TYPE(+Tarieven2016FMB!C115)="2",0,Tarieven2016FMB!C115)</f>
        <v>WT_29</v>
      </c>
      <c r="C113" s="11" t="str">
        <f>IF(LEN(CONCATENATE(Tarieven2016FMB!C115,RIGHT(Tarieven2016FMB!D115,3)))&gt;2,CONCATENATE(Tarieven2016FMB!C115,RIGHT(Tarieven2016FMB!D115,3)),"0")</f>
        <v>WT_29400</v>
      </c>
      <c r="D113" s="11" t="str">
        <f>IF(LEN(CONCATENATE(LEFT(Tarieven2016FMB!E115,3),MID(Tarieven2016FMB!E115,4,2),RIGHT(Tarieven2016FMB!E115,3)))&gt;2,CONCATENATE(LEFT(Tarieven2016FMB!E115,3),MID(Tarieven2016FMB!E115,4,2),RIGHT(Tarieven2016FMB!E115,3)),"0")</f>
        <v>29400201</v>
      </c>
      <c r="E113" t="str">
        <f>IF(TYPE(+Tarieven2016FMB!G115)="2",0,Tarieven2016FMB!G115)</f>
        <v>Opdracht tot tenaamstelling</v>
      </c>
      <c r="F113" t="str">
        <f>IF(TYPE(+Tarieven2016FMB!H115)="2",0,Tarieven2016FMB!H115)</f>
        <v>STK</v>
      </c>
      <c r="G113" s="12">
        <f>IF(TYPE(+Tarieven2016FMB!J115)=1,Tarieven2016FMB!J115,0)</f>
        <v>5</v>
      </c>
      <c r="H113" s="13" t="str">
        <f>TEXT(Tarieven2016FMB!K115,"0 %")</f>
        <v>0 %</v>
      </c>
      <c r="I113" s="14">
        <f t="shared" ca="1" si="1"/>
        <v>42396.617647569445</v>
      </c>
    </row>
    <row r="114" spans="1:9" x14ac:dyDescent="0.3">
      <c r="A114" t="str">
        <f>IF(TYPE(+Tarieven2016FMB!B116)="2","0",Tarieven2016FMB!B116)</f>
        <v>R&amp;I</v>
      </c>
      <c r="B114" t="str">
        <f>IF(TYPE(+Tarieven2016FMB!C116)="2",0,Tarieven2016FMB!C116)</f>
        <v>WT_29</v>
      </c>
      <c r="C114" s="11" t="str">
        <f>IF(LEN(CONCATENATE(Tarieven2016FMB!C116,RIGHT(Tarieven2016FMB!D116,3)))&gt;2,CONCATENATE(Tarieven2016FMB!C116,RIGHT(Tarieven2016FMB!D116,3)),"0")</f>
        <v>WT_29400</v>
      </c>
      <c r="D114" s="11" t="str">
        <f>IF(LEN(CONCATENATE(LEFT(Tarieven2016FMB!E116,3),MID(Tarieven2016FMB!E116,4,2),RIGHT(Tarieven2016FMB!E116,3)))&gt;2,CONCATENATE(LEFT(Tarieven2016FMB!E116,3),MID(Tarieven2016FMB!E116,4,2),RIGHT(Tarieven2016FMB!E116,3)),"0")</f>
        <v>29400300</v>
      </c>
      <c r="E114" t="str">
        <f>IF(TYPE(+Tarieven2016FMB!G116)="2",0,Tarieven2016FMB!G116)</f>
        <v>Spoedtarief bij afhalen in Veendam</v>
      </c>
      <c r="F114" t="str">
        <f>IF(TYPE(+Tarieven2016FMB!H116)="2",0,Tarieven2016FMB!H116)</f>
        <v>STK</v>
      </c>
      <c r="G114" s="12">
        <f>IF(TYPE(+Tarieven2016FMB!J116)=1,Tarieven2016FMB!J116,0)</f>
        <v>50</v>
      </c>
      <c r="H114" s="13" t="str">
        <f>TEXT(Tarieven2016FMB!K116,"0 %")</f>
        <v>0 %</v>
      </c>
      <c r="I114" s="14">
        <f t="shared" ca="1" si="1"/>
        <v>42396.617647569445</v>
      </c>
    </row>
    <row r="115" spans="1:9" x14ac:dyDescent="0.3">
      <c r="A115" t="str">
        <f>IF(TYPE(+Tarieven2016FMB!B117)="2","0",Tarieven2016FMB!B117)</f>
        <v>R&amp;I</v>
      </c>
      <c r="B115" t="str">
        <f>IF(TYPE(+Tarieven2016FMB!C117)="2",0,Tarieven2016FMB!C117)</f>
        <v>WT_29</v>
      </c>
      <c r="C115" s="11" t="str">
        <f>IF(LEN(CONCATENATE(Tarieven2016FMB!C117,RIGHT(Tarieven2016FMB!D117,3)))&gt;2,CONCATENATE(Tarieven2016FMB!C117,RIGHT(Tarieven2016FMB!D117,3)),"0")</f>
        <v>WT_29400</v>
      </c>
      <c r="D115" s="11" t="str">
        <f>IF(LEN(CONCATENATE(LEFT(Tarieven2016FMB!E117,3),MID(Tarieven2016FMB!E117,4,2),RIGHT(Tarieven2016FMB!E117,3)))&gt;2,CONCATENATE(LEFT(Tarieven2016FMB!E117,3),MID(Tarieven2016FMB!E117,4,2),RIGHT(Tarieven2016FMB!E117,3)),"0")</f>
        <v>29400310</v>
      </c>
      <c r="E115" t="str">
        <f>IF(TYPE(+Tarieven2016FMB!G117)="2",0,Tarieven2016FMB!G117)</f>
        <v>Spoedverzending kentekencard</v>
      </c>
      <c r="F115" t="str">
        <f>IF(TYPE(+Tarieven2016FMB!H117)="2",0,Tarieven2016FMB!H117)</f>
        <v>STK</v>
      </c>
      <c r="G115" s="12">
        <f>IF(TYPE(+Tarieven2016FMB!J117)=1,Tarieven2016FMB!J117,0)</f>
        <v>200</v>
      </c>
      <c r="H115" s="13" t="str">
        <f>TEXT(Tarieven2016FMB!K117,"0 %")</f>
        <v>0 %</v>
      </c>
      <c r="I115" s="14">
        <f t="shared" ca="1" si="1"/>
        <v>42396.617647569445</v>
      </c>
    </row>
    <row r="116" spans="1:9" x14ac:dyDescent="0.3">
      <c r="A116" t="str">
        <f>IF(TYPE(+Tarieven2016FMB!B118)="2","0",Tarieven2016FMB!B118)</f>
        <v>R&amp;I</v>
      </c>
      <c r="B116" t="str">
        <f>IF(TYPE(+Tarieven2016FMB!C118)="2",0,Tarieven2016FMB!C118)</f>
        <v>WT_30</v>
      </c>
      <c r="C116" s="11" t="str">
        <f>IF(LEN(CONCATENATE(Tarieven2016FMB!C118,RIGHT(Tarieven2016FMB!D118,3)))&gt;2,CONCATENATE(Tarieven2016FMB!C118,RIGHT(Tarieven2016FMB!D118,3)),"0")</f>
        <v>WT_30100</v>
      </c>
      <c r="D116" s="11" t="str">
        <f>IF(LEN(CONCATENATE(LEFT(Tarieven2016FMB!E118,3),MID(Tarieven2016FMB!E118,4,2),RIGHT(Tarieven2016FMB!E118,3)))&gt;2,CONCATENATE(LEFT(Tarieven2016FMB!E118,3),MID(Tarieven2016FMB!E118,4,2),RIGHT(Tarieven2016FMB!E118,3)),"0")</f>
        <v>30100010</v>
      </c>
      <c r="E116" t="str">
        <f>IF(TYPE(+Tarieven2016FMB!G118)="2",0,Tarieven2016FMB!G118)</f>
        <v>Afgifte registratiebewijs motorboten (eigenaar)</v>
      </c>
      <c r="F116" t="str">
        <f>IF(TYPE(+Tarieven2016FMB!H118)="2",0,Tarieven2016FMB!H118)</f>
        <v>STK</v>
      </c>
      <c r="G116" s="12">
        <f>IF(TYPE(+Tarieven2016FMB!J118)=1,Tarieven2016FMB!J118,0)</f>
        <v>39</v>
      </c>
      <c r="H116" s="13" t="str">
        <f>TEXT(Tarieven2016FMB!K118,"0 %")</f>
        <v>0 %</v>
      </c>
      <c r="I116" s="14">
        <f t="shared" ca="1" si="1"/>
        <v>42396.617647569445</v>
      </c>
    </row>
    <row r="117" spans="1:9" x14ac:dyDescent="0.3">
      <c r="A117" t="str">
        <f>IF(TYPE(+Tarieven2016FMB!B119)="2","0",Tarieven2016FMB!B119)</f>
        <v>R&amp;I</v>
      </c>
      <c r="B117" t="str">
        <f>IF(TYPE(+Tarieven2016FMB!C119)="2",0,Tarieven2016FMB!C119)</f>
        <v>WT_30</v>
      </c>
      <c r="C117" s="11" t="str">
        <f>IF(LEN(CONCATENATE(Tarieven2016FMB!C119,RIGHT(Tarieven2016FMB!D119,3)))&gt;2,CONCATENATE(Tarieven2016FMB!C119,RIGHT(Tarieven2016FMB!D119,3)),"0")</f>
        <v>WT_30100</v>
      </c>
      <c r="D117" s="11" t="str">
        <f>IF(LEN(CONCATENATE(LEFT(Tarieven2016FMB!E119,3),MID(Tarieven2016FMB!E119,4,2),RIGHT(Tarieven2016FMB!E119,3)))&gt;2,CONCATENATE(LEFT(Tarieven2016FMB!E119,3),MID(Tarieven2016FMB!E119,4,2),RIGHT(Tarieven2016FMB!E119,3)),"0")</f>
        <v>30100020</v>
      </c>
      <c r="E117" t="str">
        <f>IF(TYPE(+Tarieven2016FMB!G119)="2",0,Tarieven2016FMB!G119)</f>
        <v>Modificatie registratiebewijs motorboten</v>
      </c>
      <c r="F117" t="str">
        <f>IF(TYPE(+Tarieven2016FMB!H119)="2",0,Tarieven2016FMB!H119)</f>
        <v>STK</v>
      </c>
      <c r="G117" s="12">
        <f>IF(TYPE(+Tarieven2016FMB!J119)=1,Tarieven2016FMB!J119,0)</f>
        <v>15</v>
      </c>
      <c r="H117" s="13" t="str">
        <f>TEXT(Tarieven2016FMB!K119,"0 %")</f>
        <v>0 %</v>
      </c>
      <c r="I117" s="14">
        <f t="shared" ca="1" si="1"/>
        <v>42396.617647569445</v>
      </c>
    </row>
    <row r="118" spans="1:9" x14ac:dyDescent="0.3">
      <c r="C118" s="11"/>
      <c r="D118" s="11"/>
      <c r="G118" s="12"/>
      <c r="H118" s="13"/>
      <c r="I118" s="14"/>
    </row>
    <row r="119" spans="1:9" x14ac:dyDescent="0.3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I119"/>
  <sheetViews>
    <sheetView workbookViewId="0">
      <selection activeCell="N26" sqref="N26"/>
    </sheetView>
  </sheetViews>
  <sheetFormatPr defaultRowHeight="14.4" x14ac:dyDescent="0.3"/>
  <cols>
    <col min="1" max="1" width="6.33203125" bestFit="1" customWidth="1"/>
    <col min="2" max="2" width="5.88671875" bestFit="1" customWidth="1"/>
    <col min="3" max="3" width="10.109375" bestFit="1" customWidth="1"/>
    <col min="4" max="4" width="12.109375" bestFit="1" customWidth="1"/>
    <col min="5" max="5" width="50.44140625" customWidth="1"/>
    <col min="6" max="6" width="17" bestFit="1" customWidth="1"/>
    <col min="7" max="7" width="13.6640625" customWidth="1"/>
    <col min="8" max="8" width="16.33203125" bestFit="1" customWidth="1"/>
    <col min="9" max="9" width="12.33203125" bestFit="1" customWidth="1"/>
  </cols>
  <sheetData>
    <row r="1" spans="1:9" x14ac:dyDescent="0.3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3">
      <c r="A2" t="s">
        <v>344</v>
      </c>
      <c r="B2" t="s">
        <v>92</v>
      </c>
      <c r="C2" s="11" t="s">
        <v>94</v>
      </c>
      <c r="D2" s="11" t="s">
        <v>102</v>
      </c>
      <c r="E2" t="s">
        <v>266</v>
      </c>
      <c r="F2" t="s">
        <v>9</v>
      </c>
      <c r="G2" s="12">
        <v>68.2</v>
      </c>
      <c r="H2" s="13" t="s">
        <v>7</v>
      </c>
      <c r="I2" s="14">
        <v>42235.655883333333</v>
      </c>
    </row>
    <row r="3" spans="1:9" x14ac:dyDescent="0.3">
      <c r="A3" t="s">
        <v>344</v>
      </c>
      <c r="B3" t="s">
        <v>92</v>
      </c>
      <c r="C3" s="11" t="s">
        <v>94</v>
      </c>
      <c r="D3" s="11" t="s">
        <v>104</v>
      </c>
      <c r="E3" t="s">
        <v>267</v>
      </c>
      <c r="F3" t="s">
        <v>9</v>
      </c>
      <c r="G3" s="12">
        <v>19.2</v>
      </c>
      <c r="H3" s="13" t="s">
        <v>7</v>
      </c>
      <c r="I3" s="14">
        <v>42235.655883333333</v>
      </c>
    </row>
    <row r="4" spans="1:9" x14ac:dyDescent="0.3">
      <c r="A4" t="s">
        <v>344</v>
      </c>
      <c r="B4" t="s">
        <v>92</v>
      </c>
      <c r="C4" s="11" t="s">
        <v>94</v>
      </c>
      <c r="D4" s="11" t="s">
        <v>106</v>
      </c>
      <c r="E4" t="s">
        <v>268</v>
      </c>
      <c r="F4" t="s">
        <v>9</v>
      </c>
      <c r="G4" s="12">
        <v>115.2</v>
      </c>
      <c r="H4" s="13" t="s">
        <v>7</v>
      </c>
      <c r="I4" s="14">
        <v>42235.655883333333</v>
      </c>
    </row>
    <row r="5" spans="1:9" x14ac:dyDescent="0.3">
      <c r="A5" t="s">
        <v>344</v>
      </c>
      <c r="B5" t="s">
        <v>92</v>
      </c>
      <c r="C5" s="11" t="s">
        <v>94</v>
      </c>
      <c r="D5" s="11" t="s">
        <v>108</v>
      </c>
      <c r="E5" t="s">
        <v>269</v>
      </c>
      <c r="F5" t="s">
        <v>9</v>
      </c>
      <c r="G5" s="12">
        <v>6.2</v>
      </c>
      <c r="H5" s="13" t="s">
        <v>7</v>
      </c>
      <c r="I5" s="14">
        <v>42235.655883333333</v>
      </c>
    </row>
    <row r="6" spans="1:9" x14ac:dyDescent="0.3">
      <c r="A6" t="s">
        <v>344</v>
      </c>
      <c r="B6" t="s">
        <v>92</v>
      </c>
      <c r="C6" s="11" t="s">
        <v>94</v>
      </c>
      <c r="D6" s="11" t="s">
        <v>93</v>
      </c>
      <c r="E6" t="s">
        <v>270</v>
      </c>
      <c r="F6" t="s">
        <v>9</v>
      </c>
      <c r="G6" s="12">
        <v>73</v>
      </c>
      <c r="H6" s="13" t="s">
        <v>7</v>
      </c>
      <c r="I6" s="14">
        <v>42235.655883333333</v>
      </c>
    </row>
    <row r="7" spans="1:9" x14ac:dyDescent="0.3">
      <c r="A7" t="s">
        <v>344</v>
      </c>
      <c r="B7" t="s">
        <v>92</v>
      </c>
      <c r="C7" s="11" t="s">
        <v>94</v>
      </c>
      <c r="D7" s="11" t="s">
        <v>96</v>
      </c>
      <c r="E7" t="s">
        <v>271</v>
      </c>
      <c r="F7" t="s">
        <v>9</v>
      </c>
      <c r="G7" s="12">
        <v>24</v>
      </c>
      <c r="H7" s="13" t="s">
        <v>7</v>
      </c>
      <c r="I7" s="14">
        <v>42235.655883333333</v>
      </c>
    </row>
    <row r="8" spans="1:9" x14ac:dyDescent="0.3">
      <c r="A8" t="s">
        <v>344</v>
      </c>
      <c r="B8" t="s">
        <v>92</v>
      </c>
      <c r="C8" s="11" t="s">
        <v>94</v>
      </c>
      <c r="D8" s="11" t="s">
        <v>98</v>
      </c>
      <c r="E8" t="s">
        <v>272</v>
      </c>
      <c r="F8" t="s">
        <v>9</v>
      </c>
      <c r="G8" s="12">
        <v>120</v>
      </c>
      <c r="H8" s="13" t="s">
        <v>7</v>
      </c>
      <c r="I8" s="14">
        <v>42235.655883333333</v>
      </c>
    </row>
    <row r="9" spans="1:9" x14ac:dyDescent="0.3">
      <c r="A9" t="s">
        <v>344</v>
      </c>
      <c r="B9" t="s">
        <v>92</v>
      </c>
      <c r="C9" s="11" t="s">
        <v>94</v>
      </c>
      <c r="D9" s="11" t="s">
        <v>100</v>
      </c>
      <c r="E9" t="s">
        <v>273</v>
      </c>
      <c r="F9" t="s">
        <v>9</v>
      </c>
      <c r="G9" s="12">
        <v>11</v>
      </c>
      <c r="H9" s="13" t="s">
        <v>7</v>
      </c>
      <c r="I9" s="14">
        <v>42235.655883333333</v>
      </c>
    </row>
    <row r="10" spans="1:9" x14ac:dyDescent="0.3">
      <c r="A10" t="s">
        <v>344</v>
      </c>
      <c r="B10" t="s">
        <v>92</v>
      </c>
      <c r="C10" s="11" t="s">
        <v>94</v>
      </c>
      <c r="D10" s="11" t="s">
        <v>391</v>
      </c>
      <c r="E10" t="s">
        <v>389</v>
      </c>
      <c r="F10" t="s">
        <v>9</v>
      </c>
      <c r="G10" s="12">
        <v>4.8</v>
      </c>
      <c r="H10" s="13" t="s">
        <v>7</v>
      </c>
      <c r="I10" s="14">
        <v>42235.655883333333</v>
      </c>
    </row>
    <row r="11" spans="1:9" x14ac:dyDescent="0.3">
      <c r="A11" t="s">
        <v>344</v>
      </c>
      <c r="B11" t="s">
        <v>110</v>
      </c>
      <c r="C11" s="11" t="s">
        <v>112</v>
      </c>
      <c r="D11" s="11" t="s">
        <v>111</v>
      </c>
      <c r="E11" t="s">
        <v>113</v>
      </c>
      <c r="F11" t="s">
        <v>9</v>
      </c>
      <c r="G11" s="12">
        <v>31.5</v>
      </c>
      <c r="H11" s="13" t="s">
        <v>7</v>
      </c>
      <c r="I11" s="14">
        <v>42235.655883333333</v>
      </c>
    </row>
    <row r="12" spans="1:9" x14ac:dyDescent="0.3">
      <c r="A12" t="s">
        <v>344</v>
      </c>
      <c r="B12" t="s">
        <v>110</v>
      </c>
      <c r="C12" s="11" t="s">
        <v>112</v>
      </c>
      <c r="D12" s="22" t="s">
        <v>114</v>
      </c>
      <c r="E12" t="s">
        <v>115</v>
      </c>
      <c r="F12" t="s">
        <v>9</v>
      </c>
      <c r="G12" s="12">
        <v>31.5</v>
      </c>
      <c r="H12" s="13" t="s">
        <v>7</v>
      </c>
      <c r="I12" s="14">
        <v>42235.655883333333</v>
      </c>
    </row>
    <row r="13" spans="1:9" x14ac:dyDescent="0.3">
      <c r="A13" t="s">
        <v>344</v>
      </c>
      <c r="B13" t="s">
        <v>110</v>
      </c>
      <c r="C13" s="11" t="s">
        <v>112</v>
      </c>
      <c r="D13" s="11" t="s">
        <v>116</v>
      </c>
      <c r="E13" t="s">
        <v>117</v>
      </c>
      <c r="F13" t="s">
        <v>9</v>
      </c>
      <c r="G13" s="12">
        <v>31.5</v>
      </c>
      <c r="H13" s="13" t="s">
        <v>7</v>
      </c>
      <c r="I13" s="14">
        <v>42235.655883333333</v>
      </c>
    </row>
    <row r="14" spans="1:9" x14ac:dyDescent="0.3">
      <c r="A14" t="s">
        <v>344</v>
      </c>
      <c r="B14" t="s">
        <v>110</v>
      </c>
      <c r="C14" s="11" t="s">
        <v>112</v>
      </c>
      <c r="D14" s="11" t="s">
        <v>118</v>
      </c>
      <c r="E14" t="s">
        <v>119</v>
      </c>
      <c r="F14" t="s">
        <v>9</v>
      </c>
      <c r="G14" s="12">
        <v>1</v>
      </c>
      <c r="H14" s="13" t="s">
        <v>418</v>
      </c>
      <c r="I14" s="14">
        <v>42235.655883333333</v>
      </c>
    </row>
    <row r="15" spans="1:9" x14ac:dyDescent="0.3">
      <c r="A15" t="s">
        <v>344</v>
      </c>
      <c r="B15" t="s">
        <v>110</v>
      </c>
      <c r="C15" s="11" t="s">
        <v>112</v>
      </c>
      <c r="D15" s="22" t="s">
        <v>340</v>
      </c>
      <c r="E15" t="s">
        <v>358</v>
      </c>
      <c r="F15" t="s">
        <v>9</v>
      </c>
      <c r="G15" s="12">
        <v>9.912939999999999</v>
      </c>
      <c r="H15" s="13" t="s">
        <v>419</v>
      </c>
      <c r="I15" s="14">
        <v>42235.655883333333</v>
      </c>
    </row>
    <row r="16" spans="1:9" x14ac:dyDescent="0.3">
      <c r="A16" t="s">
        <v>344</v>
      </c>
      <c r="B16" t="s">
        <v>110</v>
      </c>
      <c r="C16" s="11" t="s">
        <v>112</v>
      </c>
      <c r="D16" s="22" t="s">
        <v>424</v>
      </c>
      <c r="E16" t="s">
        <v>359</v>
      </c>
      <c r="F16" t="s">
        <v>9</v>
      </c>
      <c r="G16" s="12">
        <v>5.5</v>
      </c>
      <c r="H16" s="13" t="s">
        <v>7</v>
      </c>
      <c r="I16" s="14">
        <v>42235.655883333333</v>
      </c>
    </row>
    <row r="17" spans="1:9" x14ac:dyDescent="0.3">
      <c r="A17" t="s">
        <v>344</v>
      </c>
      <c r="B17" t="s">
        <v>177</v>
      </c>
      <c r="C17" s="11" t="s">
        <v>179</v>
      </c>
      <c r="D17" s="11" t="s">
        <v>178</v>
      </c>
      <c r="E17" t="s">
        <v>360</v>
      </c>
      <c r="F17" t="s">
        <v>9</v>
      </c>
      <c r="G17" s="12">
        <v>39</v>
      </c>
      <c r="H17" s="13" t="s">
        <v>7</v>
      </c>
      <c r="I17" s="14">
        <v>42235.655883333333</v>
      </c>
    </row>
    <row r="18" spans="1:9" x14ac:dyDescent="0.3">
      <c r="A18" t="s">
        <v>344</v>
      </c>
      <c r="B18" t="s">
        <v>177</v>
      </c>
      <c r="C18" s="11" t="s">
        <v>179</v>
      </c>
      <c r="D18" s="11" t="s">
        <v>392</v>
      </c>
      <c r="E18" t="s">
        <v>361</v>
      </c>
      <c r="F18" t="s">
        <v>9</v>
      </c>
      <c r="G18" s="12">
        <v>39</v>
      </c>
      <c r="H18" s="13" t="s">
        <v>7</v>
      </c>
      <c r="I18" s="14">
        <v>42235.655883333333</v>
      </c>
    </row>
    <row r="19" spans="1:9" x14ac:dyDescent="0.3">
      <c r="A19" t="s">
        <v>344</v>
      </c>
      <c r="B19" t="s">
        <v>177</v>
      </c>
      <c r="C19" s="11" t="s">
        <v>179</v>
      </c>
      <c r="D19" s="22" t="s">
        <v>188</v>
      </c>
      <c r="E19" t="s">
        <v>290</v>
      </c>
      <c r="F19" t="s">
        <v>9</v>
      </c>
      <c r="G19" s="12">
        <v>39</v>
      </c>
      <c r="H19" s="13" t="s">
        <v>7</v>
      </c>
      <c r="I19" s="14">
        <v>42235.655883333333</v>
      </c>
    </row>
    <row r="20" spans="1:9" x14ac:dyDescent="0.3">
      <c r="A20" t="s">
        <v>344</v>
      </c>
      <c r="B20" t="s">
        <v>177</v>
      </c>
      <c r="C20" s="11" t="s">
        <v>179</v>
      </c>
      <c r="D20" s="11" t="s">
        <v>181</v>
      </c>
      <c r="E20" t="s">
        <v>182</v>
      </c>
      <c r="F20" t="s">
        <v>9</v>
      </c>
      <c r="G20" s="12">
        <v>39</v>
      </c>
      <c r="H20" s="13" t="s">
        <v>7</v>
      </c>
      <c r="I20" s="14">
        <v>42235.655883333333</v>
      </c>
    </row>
    <row r="21" spans="1:9" x14ac:dyDescent="0.3">
      <c r="A21" t="s">
        <v>344</v>
      </c>
      <c r="B21" t="s">
        <v>177</v>
      </c>
      <c r="C21" s="11" t="s">
        <v>179</v>
      </c>
      <c r="D21" s="11" t="s">
        <v>180</v>
      </c>
      <c r="E21" t="s">
        <v>291</v>
      </c>
      <c r="F21" t="s">
        <v>9</v>
      </c>
      <c r="G21" s="12">
        <v>39</v>
      </c>
      <c r="H21" s="13" t="s">
        <v>7</v>
      </c>
      <c r="I21" s="14">
        <v>42235.655883333333</v>
      </c>
    </row>
    <row r="22" spans="1:9" x14ac:dyDescent="0.3">
      <c r="A22" t="s">
        <v>344</v>
      </c>
      <c r="B22" t="s">
        <v>177</v>
      </c>
      <c r="C22" s="11" t="s">
        <v>201</v>
      </c>
      <c r="D22" s="11" t="s">
        <v>393</v>
      </c>
      <c r="E22" t="s">
        <v>292</v>
      </c>
      <c r="F22" t="s">
        <v>9</v>
      </c>
      <c r="G22" s="12">
        <v>21.4</v>
      </c>
      <c r="H22" s="13" t="s">
        <v>7</v>
      </c>
      <c r="I22" s="14">
        <v>42235.655883333333</v>
      </c>
    </row>
    <row r="23" spans="1:9" x14ac:dyDescent="0.3">
      <c r="A23" t="s">
        <v>344</v>
      </c>
      <c r="B23" t="s">
        <v>177</v>
      </c>
      <c r="C23" s="11" t="s">
        <v>179</v>
      </c>
      <c r="D23" s="11" t="s">
        <v>183</v>
      </c>
      <c r="E23" t="s">
        <v>362</v>
      </c>
      <c r="F23" t="s">
        <v>9</v>
      </c>
      <c r="G23" s="12">
        <v>0.24</v>
      </c>
      <c r="H23" s="13" t="s">
        <v>7</v>
      </c>
      <c r="I23" s="14">
        <v>42235.655883333333</v>
      </c>
    </row>
    <row r="24" spans="1:9" x14ac:dyDescent="0.3">
      <c r="A24" t="s">
        <v>344</v>
      </c>
      <c r="B24" t="s">
        <v>177</v>
      </c>
      <c r="C24" s="11" t="s">
        <v>179</v>
      </c>
      <c r="D24" s="11" t="s">
        <v>394</v>
      </c>
      <c r="E24" t="s">
        <v>363</v>
      </c>
      <c r="F24" t="s">
        <v>9</v>
      </c>
      <c r="G24" s="12">
        <v>1.25</v>
      </c>
      <c r="H24" s="13" t="s">
        <v>7</v>
      </c>
      <c r="I24" s="14">
        <v>42235.655883333333</v>
      </c>
    </row>
    <row r="25" spans="1:9" x14ac:dyDescent="0.3">
      <c r="A25" t="s">
        <v>344</v>
      </c>
      <c r="B25" t="s">
        <v>177</v>
      </c>
      <c r="C25" s="11" t="s">
        <v>179</v>
      </c>
      <c r="D25" s="11" t="s">
        <v>185</v>
      </c>
      <c r="E25" t="s">
        <v>364</v>
      </c>
      <c r="F25" t="s">
        <v>9</v>
      </c>
      <c r="G25" s="12">
        <v>0.5</v>
      </c>
      <c r="H25" s="13" t="s">
        <v>8</v>
      </c>
      <c r="I25" s="14">
        <v>42235.655883333333</v>
      </c>
    </row>
    <row r="26" spans="1:9" x14ac:dyDescent="0.3">
      <c r="A26" t="s">
        <v>344</v>
      </c>
      <c r="B26" t="s">
        <v>177</v>
      </c>
      <c r="C26" s="11" t="s">
        <v>386</v>
      </c>
      <c r="D26" s="11" t="s">
        <v>353</v>
      </c>
      <c r="E26" t="s">
        <v>296</v>
      </c>
      <c r="F26" t="s">
        <v>9</v>
      </c>
      <c r="G26" s="12">
        <v>2.9</v>
      </c>
      <c r="H26" s="13" t="s">
        <v>7</v>
      </c>
      <c r="I26" s="14">
        <v>42235.655883333333</v>
      </c>
    </row>
    <row r="27" spans="1:9" x14ac:dyDescent="0.3">
      <c r="A27" t="s">
        <v>344</v>
      </c>
      <c r="B27" t="s">
        <v>177</v>
      </c>
      <c r="C27" s="11" t="s">
        <v>387</v>
      </c>
      <c r="D27" s="11" t="s">
        <v>395</v>
      </c>
      <c r="E27" t="s">
        <v>298</v>
      </c>
      <c r="F27" t="s">
        <v>9</v>
      </c>
      <c r="G27" s="12">
        <v>6.06</v>
      </c>
      <c r="H27" s="13" t="s">
        <v>7</v>
      </c>
      <c r="I27" s="14">
        <v>42235.655883333333</v>
      </c>
    </row>
    <row r="28" spans="1:9" x14ac:dyDescent="0.3">
      <c r="A28" t="s">
        <v>344</v>
      </c>
      <c r="B28" t="s">
        <v>177</v>
      </c>
      <c r="C28" s="11" t="s">
        <v>387</v>
      </c>
      <c r="D28" s="11" t="s">
        <v>396</v>
      </c>
      <c r="E28" t="s">
        <v>299</v>
      </c>
      <c r="F28" t="s">
        <v>9</v>
      </c>
      <c r="G28" s="12">
        <v>9.912939999999999</v>
      </c>
      <c r="H28" s="13" t="s">
        <v>419</v>
      </c>
      <c r="I28" s="14">
        <v>42235.655883333333</v>
      </c>
    </row>
    <row r="29" spans="1:9" x14ac:dyDescent="0.3">
      <c r="A29" t="s">
        <v>344</v>
      </c>
      <c r="B29" t="s">
        <v>177</v>
      </c>
      <c r="C29" s="11" t="s">
        <v>387</v>
      </c>
      <c r="D29" s="11" t="s">
        <v>397</v>
      </c>
      <c r="E29" t="s">
        <v>300</v>
      </c>
      <c r="F29" t="s">
        <v>9</v>
      </c>
      <c r="G29" s="12">
        <v>6.06</v>
      </c>
      <c r="H29" s="13" t="s">
        <v>7</v>
      </c>
      <c r="I29" s="14">
        <v>42235.655883333333</v>
      </c>
    </row>
    <row r="30" spans="1:9" x14ac:dyDescent="0.3">
      <c r="A30" t="s">
        <v>344</v>
      </c>
      <c r="B30" t="s">
        <v>177</v>
      </c>
      <c r="C30" s="11" t="s">
        <v>386</v>
      </c>
      <c r="D30" s="11" t="s">
        <v>352</v>
      </c>
      <c r="E30" t="s">
        <v>365</v>
      </c>
      <c r="F30" t="s">
        <v>9</v>
      </c>
      <c r="G30" s="12">
        <v>3.16</v>
      </c>
      <c r="H30" s="13" t="s">
        <v>7</v>
      </c>
      <c r="I30" s="14">
        <v>42235.655883333333</v>
      </c>
    </row>
    <row r="31" spans="1:9" x14ac:dyDescent="0.3">
      <c r="A31" t="s">
        <v>344</v>
      </c>
      <c r="B31" t="s">
        <v>177</v>
      </c>
      <c r="C31" s="11" t="s">
        <v>386</v>
      </c>
      <c r="D31" s="11" t="s">
        <v>398</v>
      </c>
      <c r="E31" t="s">
        <v>366</v>
      </c>
      <c r="F31" t="s">
        <v>9</v>
      </c>
      <c r="G31" s="12">
        <v>3.5300000000000002</v>
      </c>
      <c r="H31" s="13" t="s">
        <v>8</v>
      </c>
      <c r="I31" s="14">
        <v>42235.655883333333</v>
      </c>
    </row>
    <row r="32" spans="1:9" x14ac:dyDescent="0.3">
      <c r="A32" t="s">
        <v>344</v>
      </c>
      <c r="B32" t="s">
        <v>177</v>
      </c>
      <c r="C32" s="11" t="s">
        <v>387</v>
      </c>
      <c r="D32" s="11" t="s">
        <v>399</v>
      </c>
      <c r="E32" t="s">
        <v>390</v>
      </c>
      <c r="F32" t="s">
        <v>9</v>
      </c>
      <c r="G32" s="12">
        <v>3.8529400000000003</v>
      </c>
      <c r="H32" s="13" t="s">
        <v>420</v>
      </c>
      <c r="I32" s="14">
        <v>42235.655883333333</v>
      </c>
    </row>
    <row r="33" spans="1:9" x14ac:dyDescent="0.3">
      <c r="A33" t="s">
        <v>344</v>
      </c>
      <c r="B33" t="s">
        <v>177</v>
      </c>
      <c r="C33" s="11" t="s">
        <v>201</v>
      </c>
      <c r="D33" s="11" t="s">
        <v>200</v>
      </c>
      <c r="E33" t="s">
        <v>303</v>
      </c>
      <c r="F33" t="s">
        <v>9</v>
      </c>
      <c r="G33" s="12">
        <v>58</v>
      </c>
      <c r="H33" s="13" t="s">
        <v>7</v>
      </c>
      <c r="I33" s="14">
        <v>42235.655883333333</v>
      </c>
    </row>
    <row r="34" spans="1:9" x14ac:dyDescent="0.3">
      <c r="A34" t="s">
        <v>344</v>
      </c>
      <c r="B34" t="s">
        <v>177</v>
      </c>
      <c r="C34" s="11" t="s">
        <v>201</v>
      </c>
      <c r="D34" s="11" t="s">
        <v>204</v>
      </c>
      <c r="E34" t="s">
        <v>205</v>
      </c>
      <c r="F34" t="s">
        <v>9</v>
      </c>
      <c r="G34" s="12">
        <v>25.25</v>
      </c>
      <c r="H34" s="13" t="s">
        <v>7</v>
      </c>
      <c r="I34" s="14">
        <v>42235.655883333333</v>
      </c>
    </row>
    <row r="35" spans="1:9" x14ac:dyDescent="0.3">
      <c r="A35" t="s">
        <v>344</v>
      </c>
      <c r="B35" t="s">
        <v>177</v>
      </c>
      <c r="C35" s="11" t="s">
        <v>201</v>
      </c>
      <c r="D35" s="11" t="s">
        <v>400</v>
      </c>
      <c r="E35" t="s">
        <v>297</v>
      </c>
      <c r="F35" t="s">
        <v>9</v>
      </c>
      <c r="G35" s="12">
        <v>5</v>
      </c>
      <c r="H35" s="13" t="s">
        <v>7</v>
      </c>
      <c r="I35" s="14">
        <v>42235.655883333333</v>
      </c>
    </row>
    <row r="36" spans="1:9" x14ac:dyDescent="0.3">
      <c r="A36" t="s">
        <v>344</v>
      </c>
      <c r="B36" t="s">
        <v>177</v>
      </c>
      <c r="C36" s="11" t="s">
        <v>201</v>
      </c>
      <c r="D36" s="11" t="s">
        <v>401</v>
      </c>
      <c r="E36" t="s">
        <v>306</v>
      </c>
      <c r="F36" t="s">
        <v>9</v>
      </c>
      <c r="G36" s="12">
        <v>200</v>
      </c>
      <c r="H36" s="13" t="s">
        <v>7</v>
      </c>
      <c r="I36" s="14">
        <v>42235.655883333333</v>
      </c>
    </row>
    <row r="37" spans="1:9" x14ac:dyDescent="0.3">
      <c r="A37" t="s">
        <v>344</v>
      </c>
      <c r="B37" t="s">
        <v>177</v>
      </c>
      <c r="C37" s="11" t="s">
        <v>201</v>
      </c>
      <c r="D37" s="11" t="s">
        <v>190</v>
      </c>
      <c r="E37" t="s">
        <v>367</v>
      </c>
      <c r="F37" t="s">
        <v>9</v>
      </c>
      <c r="G37" s="12">
        <v>9.5429399999999998</v>
      </c>
      <c r="H37" s="13" t="s">
        <v>421</v>
      </c>
      <c r="I37" s="14">
        <v>42235.655883333333</v>
      </c>
    </row>
    <row r="38" spans="1:9" x14ac:dyDescent="0.3">
      <c r="A38" t="s">
        <v>344</v>
      </c>
      <c r="B38" t="s">
        <v>177</v>
      </c>
      <c r="C38" s="11" t="s">
        <v>201</v>
      </c>
      <c r="D38" s="11" t="s">
        <v>345</v>
      </c>
      <c r="E38" t="s">
        <v>368</v>
      </c>
      <c r="F38" t="s">
        <v>9</v>
      </c>
      <c r="G38" s="12">
        <v>50</v>
      </c>
      <c r="H38" s="13" t="s">
        <v>7</v>
      </c>
      <c r="I38" s="14">
        <v>42235.655883333333</v>
      </c>
    </row>
    <row r="39" spans="1:9" x14ac:dyDescent="0.3">
      <c r="A39" t="s">
        <v>344</v>
      </c>
      <c r="B39" t="s">
        <v>177</v>
      </c>
      <c r="C39" s="11" t="s">
        <v>201</v>
      </c>
      <c r="D39" s="11" t="s">
        <v>346</v>
      </c>
      <c r="E39" t="s">
        <v>369</v>
      </c>
      <c r="F39" t="s">
        <v>9</v>
      </c>
      <c r="G39" s="12">
        <v>9.912939999999999</v>
      </c>
      <c r="H39" s="13" t="s">
        <v>8</v>
      </c>
      <c r="I39" s="14">
        <v>42235.655883333333</v>
      </c>
    </row>
    <row r="40" spans="1:9" x14ac:dyDescent="0.3">
      <c r="A40" t="s">
        <v>344</v>
      </c>
      <c r="B40" t="s">
        <v>208</v>
      </c>
      <c r="C40" s="11" t="s">
        <v>210</v>
      </c>
      <c r="D40" s="11" t="s">
        <v>209</v>
      </c>
      <c r="E40" t="s">
        <v>370</v>
      </c>
      <c r="F40" t="s">
        <v>9</v>
      </c>
      <c r="G40" s="12">
        <v>39</v>
      </c>
      <c r="H40" s="13" t="s">
        <v>7</v>
      </c>
      <c r="I40" s="14">
        <v>42235.655883333333</v>
      </c>
    </row>
    <row r="41" spans="1:9" x14ac:dyDescent="0.3">
      <c r="A41" t="s">
        <v>344</v>
      </c>
      <c r="B41" t="s">
        <v>208</v>
      </c>
      <c r="C41" s="11" t="s">
        <v>210</v>
      </c>
      <c r="D41" s="11" t="s">
        <v>212</v>
      </c>
      <c r="E41" t="s">
        <v>213</v>
      </c>
      <c r="F41" t="s">
        <v>9</v>
      </c>
      <c r="G41" s="12">
        <v>15</v>
      </c>
      <c r="H41" s="13" t="s">
        <v>7</v>
      </c>
      <c r="I41" s="14">
        <v>42235.655883333333</v>
      </c>
    </row>
    <row r="42" spans="1:9" x14ac:dyDescent="0.3">
      <c r="A42" t="s">
        <v>344</v>
      </c>
      <c r="B42" t="s">
        <v>120</v>
      </c>
      <c r="C42" s="11" t="s">
        <v>122</v>
      </c>
      <c r="D42" s="11" t="s">
        <v>402</v>
      </c>
      <c r="E42" t="s">
        <v>371</v>
      </c>
      <c r="F42" t="s">
        <v>9</v>
      </c>
      <c r="G42" s="12">
        <v>0.25</v>
      </c>
      <c r="H42" s="13" t="s">
        <v>7</v>
      </c>
      <c r="I42" s="14">
        <v>42235.655883333333</v>
      </c>
    </row>
    <row r="43" spans="1:9" x14ac:dyDescent="0.3">
      <c r="A43" t="s">
        <v>344</v>
      </c>
      <c r="B43" t="s">
        <v>120</v>
      </c>
      <c r="C43" s="11" t="s">
        <v>122</v>
      </c>
      <c r="D43" s="11" t="s">
        <v>126</v>
      </c>
      <c r="E43" t="s">
        <v>127</v>
      </c>
      <c r="F43" t="s">
        <v>9</v>
      </c>
      <c r="G43" s="12">
        <v>268</v>
      </c>
      <c r="H43" s="13" t="s">
        <v>7</v>
      </c>
      <c r="I43" s="14">
        <v>42235.655883333333</v>
      </c>
    </row>
    <row r="44" spans="1:9" x14ac:dyDescent="0.3">
      <c r="A44" t="s">
        <v>344</v>
      </c>
      <c r="B44" t="s">
        <v>120</v>
      </c>
      <c r="C44" s="11" t="s">
        <v>122</v>
      </c>
      <c r="D44" s="11" t="s">
        <v>121</v>
      </c>
      <c r="E44" t="s">
        <v>123</v>
      </c>
      <c r="F44" t="s">
        <v>9</v>
      </c>
      <c r="G44" s="12">
        <v>132</v>
      </c>
      <c r="H44" s="13" t="s">
        <v>7</v>
      </c>
      <c r="I44" s="14">
        <v>42235.655883333333</v>
      </c>
    </row>
    <row r="45" spans="1:9" x14ac:dyDescent="0.3">
      <c r="A45" t="s">
        <v>344</v>
      </c>
      <c r="B45" t="s">
        <v>120</v>
      </c>
      <c r="C45" s="11" t="s">
        <v>122</v>
      </c>
      <c r="D45" s="11" t="s">
        <v>124</v>
      </c>
      <c r="E45" t="s">
        <v>125</v>
      </c>
      <c r="F45" t="s">
        <v>9</v>
      </c>
      <c r="G45" s="12">
        <v>19</v>
      </c>
      <c r="H45" s="13" t="s">
        <v>7</v>
      </c>
      <c r="I45" s="14">
        <v>42235.655883333333</v>
      </c>
    </row>
    <row r="46" spans="1:9" x14ac:dyDescent="0.3">
      <c r="A46" t="s">
        <v>344</v>
      </c>
      <c r="B46" t="s">
        <v>120</v>
      </c>
      <c r="C46" s="11" t="s">
        <v>122</v>
      </c>
      <c r="D46" s="11" t="s">
        <v>137</v>
      </c>
      <c r="E46" t="s">
        <v>138</v>
      </c>
      <c r="F46" t="s">
        <v>9</v>
      </c>
      <c r="G46" s="12">
        <v>94</v>
      </c>
      <c r="H46" s="13" t="s">
        <v>7</v>
      </c>
      <c r="I46" s="14">
        <v>42235.655883333333</v>
      </c>
    </row>
    <row r="47" spans="1:9" x14ac:dyDescent="0.3">
      <c r="A47" t="s">
        <v>344</v>
      </c>
      <c r="B47" t="s">
        <v>120</v>
      </c>
      <c r="C47" s="11" t="s">
        <v>122</v>
      </c>
      <c r="D47" s="11" t="s">
        <v>139</v>
      </c>
      <c r="E47" t="s">
        <v>140</v>
      </c>
      <c r="F47" t="s">
        <v>9</v>
      </c>
      <c r="G47" s="12">
        <v>52.5</v>
      </c>
      <c r="H47" s="13" t="s">
        <v>7</v>
      </c>
      <c r="I47" s="14">
        <v>42235.655883333333</v>
      </c>
    </row>
    <row r="48" spans="1:9" x14ac:dyDescent="0.3">
      <c r="A48" t="s">
        <v>344</v>
      </c>
      <c r="B48" t="s">
        <v>120</v>
      </c>
      <c r="C48" s="11" t="s">
        <v>122</v>
      </c>
      <c r="D48" s="22" t="s">
        <v>141</v>
      </c>
      <c r="E48" t="s">
        <v>317</v>
      </c>
      <c r="F48" t="s">
        <v>9</v>
      </c>
      <c r="G48" s="12">
        <v>94</v>
      </c>
      <c r="H48" s="13" t="s">
        <v>7</v>
      </c>
      <c r="I48" s="14">
        <v>42235.655883333333</v>
      </c>
    </row>
    <row r="49" spans="1:9" x14ac:dyDescent="0.3">
      <c r="A49" t="s">
        <v>344</v>
      </c>
      <c r="B49" t="s">
        <v>120</v>
      </c>
      <c r="C49" s="11" t="s">
        <v>122</v>
      </c>
      <c r="D49" s="11" t="s">
        <v>133</v>
      </c>
      <c r="E49" t="s">
        <v>318</v>
      </c>
      <c r="F49" t="s">
        <v>9</v>
      </c>
      <c r="G49" s="12">
        <v>94</v>
      </c>
      <c r="H49" s="13" t="s">
        <v>7</v>
      </c>
      <c r="I49" s="14">
        <v>42235.655883333333</v>
      </c>
    </row>
    <row r="50" spans="1:9" x14ac:dyDescent="0.3">
      <c r="A50" t="s">
        <v>344</v>
      </c>
      <c r="B50" t="s">
        <v>120</v>
      </c>
      <c r="C50" s="11" t="s">
        <v>122</v>
      </c>
      <c r="D50" s="11" t="s">
        <v>135</v>
      </c>
      <c r="E50" t="s">
        <v>136</v>
      </c>
      <c r="F50" t="s">
        <v>9</v>
      </c>
      <c r="G50" s="12">
        <v>94</v>
      </c>
      <c r="H50" s="13" t="s">
        <v>7</v>
      </c>
      <c r="I50" s="14">
        <v>42235.655883333333</v>
      </c>
    </row>
    <row r="51" spans="1:9" x14ac:dyDescent="0.3">
      <c r="A51" t="s">
        <v>344</v>
      </c>
      <c r="B51" t="s">
        <v>120</v>
      </c>
      <c r="C51" s="11" t="s">
        <v>122</v>
      </c>
      <c r="D51" s="11" t="s">
        <v>131</v>
      </c>
      <c r="E51" t="s">
        <v>132</v>
      </c>
      <c r="F51" t="s">
        <v>9</v>
      </c>
      <c r="G51" s="12">
        <v>52.5</v>
      </c>
      <c r="H51" s="13" t="s">
        <v>7</v>
      </c>
      <c r="I51" s="14">
        <v>42235.655883333333</v>
      </c>
    </row>
    <row r="52" spans="1:9" x14ac:dyDescent="0.3">
      <c r="A52" t="s">
        <v>344</v>
      </c>
      <c r="B52" t="s">
        <v>120</v>
      </c>
      <c r="C52" s="11" t="s">
        <v>122</v>
      </c>
      <c r="D52" s="11" t="s">
        <v>142</v>
      </c>
      <c r="E52" t="s">
        <v>143</v>
      </c>
      <c r="F52" t="s">
        <v>9</v>
      </c>
      <c r="G52" s="12">
        <v>1500</v>
      </c>
      <c r="H52" s="13" t="s">
        <v>7</v>
      </c>
      <c r="I52" s="14">
        <v>42235.655883333333</v>
      </c>
    </row>
    <row r="53" spans="1:9" x14ac:dyDescent="0.3">
      <c r="A53" t="s">
        <v>344</v>
      </c>
      <c r="B53" t="s">
        <v>120</v>
      </c>
      <c r="C53" s="11" t="s">
        <v>122</v>
      </c>
      <c r="D53" s="11" t="s">
        <v>403</v>
      </c>
      <c r="E53" t="s">
        <v>372</v>
      </c>
      <c r="F53" t="s">
        <v>9</v>
      </c>
      <c r="G53" s="12">
        <v>0.62</v>
      </c>
      <c r="H53" s="13" t="s">
        <v>8</v>
      </c>
      <c r="I53" s="14">
        <v>42235.655883333333</v>
      </c>
    </row>
    <row r="54" spans="1:9" x14ac:dyDescent="0.3">
      <c r="A54" t="s">
        <v>344</v>
      </c>
      <c r="B54" t="s">
        <v>120</v>
      </c>
      <c r="C54" s="11" t="s">
        <v>122</v>
      </c>
      <c r="D54" s="11" t="s">
        <v>342</v>
      </c>
      <c r="E54" t="s">
        <v>314</v>
      </c>
      <c r="F54" t="s">
        <v>9</v>
      </c>
      <c r="G54" s="12">
        <v>6500</v>
      </c>
      <c r="H54" s="13" t="s">
        <v>7</v>
      </c>
      <c r="I54" s="14">
        <v>42235.655883333333</v>
      </c>
    </row>
    <row r="55" spans="1:9" x14ac:dyDescent="0.3">
      <c r="A55" t="s">
        <v>344</v>
      </c>
      <c r="B55" t="s">
        <v>144</v>
      </c>
      <c r="C55" s="11" t="s">
        <v>146</v>
      </c>
      <c r="D55" s="11" t="s">
        <v>158</v>
      </c>
      <c r="E55" t="s">
        <v>320</v>
      </c>
      <c r="F55" t="s">
        <v>9</v>
      </c>
      <c r="G55" s="12">
        <v>185</v>
      </c>
      <c r="H55" s="13" t="s">
        <v>7</v>
      </c>
      <c r="I55" s="14">
        <v>42235.655883333333</v>
      </c>
    </row>
    <row r="56" spans="1:9" x14ac:dyDescent="0.3">
      <c r="A56" t="s">
        <v>344</v>
      </c>
      <c r="B56" t="s">
        <v>144</v>
      </c>
      <c r="C56" s="11" t="s">
        <v>169</v>
      </c>
      <c r="D56" s="11" t="s">
        <v>168</v>
      </c>
      <c r="E56" t="s">
        <v>170</v>
      </c>
      <c r="F56" t="s">
        <v>9</v>
      </c>
      <c r="G56" s="12">
        <v>21.5</v>
      </c>
      <c r="H56" s="13" t="s">
        <v>7</v>
      </c>
      <c r="I56" s="14">
        <v>42235.655883333333</v>
      </c>
    </row>
    <row r="57" spans="1:9" x14ac:dyDescent="0.3">
      <c r="A57" t="s">
        <v>344</v>
      </c>
      <c r="B57" t="s">
        <v>144</v>
      </c>
      <c r="C57" s="11" t="s">
        <v>146</v>
      </c>
      <c r="D57" s="11" t="s">
        <v>148</v>
      </c>
      <c r="E57" t="s">
        <v>373</v>
      </c>
      <c r="F57" t="s">
        <v>9</v>
      </c>
      <c r="G57" s="12">
        <v>52.5</v>
      </c>
      <c r="H57" s="13" t="s">
        <v>7</v>
      </c>
      <c r="I57" s="14">
        <v>42235.655883333333</v>
      </c>
    </row>
    <row r="58" spans="1:9" x14ac:dyDescent="0.3">
      <c r="A58" t="s">
        <v>344</v>
      </c>
      <c r="B58" t="s">
        <v>120</v>
      </c>
      <c r="C58" s="11" t="s">
        <v>122</v>
      </c>
      <c r="D58" s="11" t="s">
        <v>126</v>
      </c>
      <c r="E58" t="s">
        <v>147</v>
      </c>
      <c r="F58" t="s">
        <v>9</v>
      </c>
      <c r="G58" s="12">
        <v>155</v>
      </c>
      <c r="H58" s="13" t="s">
        <v>7</v>
      </c>
      <c r="I58" s="14">
        <v>42235.655883333333</v>
      </c>
    </row>
    <row r="59" spans="1:9" x14ac:dyDescent="0.3">
      <c r="A59" t="s">
        <v>344</v>
      </c>
      <c r="B59" t="s">
        <v>144</v>
      </c>
      <c r="C59" s="11" t="s">
        <v>146</v>
      </c>
      <c r="D59" s="11" t="s">
        <v>160</v>
      </c>
      <c r="E59" t="s">
        <v>374</v>
      </c>
      <c r="F59" t="s">
        <v>9</v>
      </c>
      <c r="G59" s="12">
        <v>185</v>
      </c>
      <c r="H59" s="13" t="s">
        <v>7</v>
      </c>
      <c r="I59" s="14">
        <v>42235.655883333333</v>
      </c>
    </row>
    <row r="60" spans="1:9" x14ac:dyDescent="0.3">
      <c r="A60" t="s">
        <v>344</v>
      </c>
      <c r="B60" t="s">
        <v>144</v>
      </c>
      <c r="C60" s="11" t="s">
        <v>146</v>
      </c>
      <c r="D60" s="11" t="s">
        <v>152</v>
      </c>
      <c r="E60" t="s">
        <v>165</v>
      </c>
      <c r="F60" t="s">
        <v>9</v>
      </c>
      <c r="G60" s="12">
        <v>51.5</v>
      </c>
      <c r="H60" s="13" t="s">
        <v>7</v>
      </c>
      <c r="I60" s="14">
        <v>42235.655883333333</v>
      </c>
    </row>
    <row r="61" spans="1:9" x14ac:dyDescent="0.3">
      <c r="A61" t="s">
        <v>344</v>
      </c>
      <c r="B61" t="s">
        <v>144</v>
      </c>
      <c r="C61" s="11" t="s">
        <v>146</v>
      </c>
      <c r="D61" s="11" t="s">
        <v>162</v>
      </c>
      <c r="E61" t="s">
        <v>163</v>
      </c>
      <c r="F61" t="s">
        <v>9</v>
      </c>
      <c r="G61" s="12">
        <v>51.5</v>
      </c>
      <c r="H61" s="13" t="s">
        <v>7</v>
      </c>
      <c r="I61" s="14">
        <v>42235.655883333333</v>
      </c>
    </row>
    <row r="62" spans="1:9" x14ac:dyDescent="0.3">
      <c r="A62" t="s">
        <v>344</v>
      </c>
      <c r="B62" t="s">
        <v>144</v>
      </c>
      <c r="C62" s="11" t="s">
        <v>146</v>
      </c>
      <c r="D62" s="11" t="s">
        <v>166</v>
      </c>
      <c r="E62" t="s">
        <v>244</v>
      </c>
      <c r="F62" t="s">
        <v>9</v>
      </c>
      <c r="G62" s="12">
        <v>51.5</v>
      </c>
      <c r="H62" s="13" t="s">
        <v>7</v>
      </c>
      <c r="I62" s="14">
        <v>42235.655883333333</v>
      </c>
    </row>
    <row r="63" spans="1:9" x14ac:dyDescent="0.3">
      <c r="A63" t="s">
        <v>344</v>
      </c>
      <c r="B63" t="s">
        <v>144</v>
      </c>
      <c r="C63" s="11" t="s">
        <v>146</v>
      </c>
      <c r="D63" s="11" t="s">
        <v>404</v>
      </c>
      <c r="E63" t="s">
        <v>321</v>
      </c>
      <c r="F63" t="s">
        <v>9</v>
      </c>
      <c r="G63" s="12">
        <v>51.5</v>
      </c>
      <c r="H63" s="13" t="s">
        <v>7</v>
      </c>
      <c r="I63" s="14">
        <v>42235.655883333333</v>
      </c>
    </row>
    <row r="64" spans="1:9" x14ac:dyDescent="0.3">
      <c r="A64" t="s">
        <v>344</v>
      </c>
      <c r="B64" t="s">
        <v>144</v>
      </c>
      <c r="C64" s="11" t="s">
        <v>146</v>
      </c>
      <c r="D64" s="11" t="s">
        <v>156</v>
      </c>
      <c r="E64" t="s">
        <v>157</v>
      </c>
      <c r="F64" t="s">
        <v>9</v>
      </c>
      <c r="G64" s="12">
        <v>0</v>
      </c>
      <c r="H64" s="13" t="s">
        <v>7</v>
      </c>
      <c r="I64" s="14">
        <v>42235.655883333333</v>
      </c>
    </row>
    <row r="65" spans="1:9" x14ac:dyDescent="0.3">
      <c r="A65" t="s">
        <v>344</v>
      </c>
      <c r="B65" t="s">
        <v>144</v>
      </c>
      <c r="C65" s="11" t="s">
        <v>146</v>
      </c>
      <c r="D65" s="11" t="s">
        <v>167</v>
      </c>
      <c r="E65" t="s">
        <v>11</v>
      </c>
      <c r="F65" t="s">
        <v>9</v>
      </c>
      <c r="G65" s="12">
        <v>65</v>
      </c>
      <c r="H65" s="13" t="s">
        <v>7</v>
      </c>
      <c r="I65" s="14">
        <v>42235.655883333333</v>
      </c>
    </row>
    <row r="66" spans="1:9" x14ac:dyDescent="0.3">
      <c r="A66" t="s">
        <v>344</v>
      </c>
      <c r="B66" t="s">
        <v>144</v>
      </c>
      <c r="C66" s="11" t="s">
        <v>146</v>
      </c>
      <c r="D66" s="11" t="s">
        <v>154</v>
      </c>
      <c r="E66" t="s">
        <v>155</v>
      </c>
      <c r="F66" t="s">
        <v>9</v>
      </c>
      <c r="G66" s="12">
        <v>108</v>
      </c>
      <c r="H66" s="13" t="s">
        <v>7</v>
      </c>
      <c r="I66" s="14">
        <v>42235.655883333333</v>
      </c>
    </row>
    <row r="67" spans="1:9" x14ac:dyDescent="0.3">
      <c r="A67" t="s">
        <v>344</v>
      </c>
      <c r="B67" t="s">
        <v>144</v>
      </c>
      <c r="C67" s="11" t="s">
        <v>146</v>
      </c>
      <c r="D67" s="11" t="s">
        <v>145</v>
      </c>
      <c r="E67" t="s">
        <v>151</v>
      </c>
      <c r="F67" t="s">
        <v>9</v>
      </c>
      <c r="G67" s="12">
        <v>1450</v>
      </c>
      <c r="H67" s="13" t="s">
        <v>7</v>
      </c>
      <c r="I67" s="14">
        <v>42235.655883333333</v>
      </c>
    </row>
    <row r="68" spans="1:9" x14ac:dyDescent="0.3">
      <c r="A68" t="s">
        <v>344</v>
      </c>
      <c r="B68" t="s">
        <v>144</v>
      </c>
      <c r="C68" s="11" t="s">
        <v>146</v>
      </c>
      <c r="D68" s="11" t="s">
        <v>150</v>
      </c>
      <c r="E68" t="s">
        <v>322</v>
      </c>
      <c r="F68" t="s">
        <v>9</v>
      </c>
      <c r="G68" s="12">
        <v>6500</v>
      </c>
      <c r="H68" s="13" t="s">
        <v>7</v>
      </c>
      <c r="I68" s="14">
        <v>42235.655883333333</v>
      </c>
    </row>
    <row r="69" spans="1:9" x14ac:dyDescent="0.3">
      <c r="A69" t="s">
        <v>344</v>
      </c>
      <c r="B69" t="s">
        <v>144</v>
      </c>
      <c r="C69" s="11" t="s">
        <v>146</v>
      </c>
      <c r="D69" s="11" t="s">
        <v>351</v>
      </c>
      <c r="E69" t="s">
        <v>375</v>
      </c>
      <c r="F69" t="s">
        <v>9</v>
      </c>
      <c r="G69" s="12">
        <v>368</v>
      </c>
      <c r="H69" s="13" t="s">
        <v>7</v>
      </c>
      <c r="I69" s="14">
        <v>42235.655883333333</v>
      </c>
    </row>
    <row r="70" spans="1:9" x14ac:dyDescent="0.3">
      <c r="A70" t="s">
        <v>344</v>
      </c>
      <c r="B70" t="s">
        <v>171</v>
      </c>
      <c r="C70" s="11" t="s">
        <v>173</v>
      </c>
      <c r="D70" s="11" t="s">
        <v>172</v>
      </c>
      <c r="E70" t="s">
        <v>176</v>
      </c>
      <c r="F70" t="s">
        <v>9</v>
      </c>
      <c r="G70" s="12">
        <v>394</v>
      </c>
      <c r="H70" s="13" t="s">
        <v>7</v>
      </c>
      <c r="I70" s="14">
        <v>42235.655883333333</v>
      </c>
    </row>
    <row r="71" spans="1:9" x14ac:dyDescent="0.3">
      <c r="A71" t="s">
        <v>344</v>
      </c>
      <c r="B71" t="s">
        <v>12</v>
      </c>
      <c r="C71" s="11" t="s">
        <v>39</v>
      </c>
      <c r="D71" s="11" t="s">
        <v>38</v>
      </c>
      <c r="E71" t="s">
        <v>40</v>
      </c>
      <c r="F71" t="s">
        <v>9</v>
      </c>
      <c r="G71" s="12">
        <v>7.95</v>
      </c>
      <c r="H71" s="13" t="s">
        <v>7</v>
      </c>
      <c r="I71" s="14">
        <v>42235.655883333333</v>
      </c>
    </row>
    <row r="72" spans="1:9" x14ac:dyDescent="0.3">
      <c r="A72" t="s">
        <v>344</v>
      </c>
      <c r="B72" t="s">
        <v>12</v>
      </c>
      <c r="C72" s="11" t="s">
        <v>39</v>
      </c>
      <c r="D72" s="11" t="s">
        <v>41</v>
      </c>
      <c r="E72" t="s">
        <v>42</v>
      </c>
      <c r="F72" t="s">
        <v>9</v>
      </c>
      <c r="G72" s="12">
        <v>4.5</v>
      </c>
      <c r="H72" s="13" t="s">
        <v>7</v>
      </c>
      <c r="I72" s="14">
        <v>42235.655883333333</v>
      </c>
    </row>
    <row r="73" spans="1:9" x14ac:dyDescent="0.3">
      <c r="A73" t="s">
        <v>344</v>
      </c>
      <c r="B73" t="s">
        <v>12</v>
      </c>
      <c r="C73" s="11" t="s">
        <v>14</v>
      </c>
      <c r="D73" s="11" t="s">
        <v>13</v>
      </c>
      <c r="E73" t="s">
        <v>15</v>
      </c>
      <c r="F73" t="s">
        <v>9</v>
      </c>
      <c r="G73" s="12">
        <v>0.37</v>
      </c>
      <c r="H73" s="13" t="s">
        <v>7</v>
      </c>
      <c r="I73" s="14">
        <v>42235.655883333333</v>
      </c>
    </row>
    <row r="74" spans="1:9" x14ac:dyDescent="0.3">
      <c r="A74" t="s">
        <v>344</v>
      </c>
      <c r="B74" t="s">
        <v>12</v>
      </c>
      <c r="C74" s="11" t="s">
        <v>14</v>
      </c>
      <c r="D74" s="11" t="s">
        <v>18</v>
      </c>
      <c r="E74" t="s">
        <v>19</v>
      </c>
      <c r="F74" t="s">
        <v>9</v>
      </c>
      <c r="G74" s="12">
        <v>0.37</v>
      </c>
      <c r="H74" s="13" t="s">
        <v>7</v>
      </c>
      <c r="I74" s="14">
        <v>42235.655883333333</v>
      </c>
    </row>
    <row r="75" spans="1:9" x14ac:dyDescent="0.3">
      <c r="A75" t="s">
        <v>344</v>
      </c>
      <c r="B75" t="s">
        <v>12</v>
      </c>
      <c r="C75" s="11" t="s">
        <v>14</v>
      </c>
      <c r="D75" s="11" t="s">
        <v>16</v>
      </c>
      <c r="E75" t="s">
        <v>17</v>
      </c>
      <c r="F75" t="s">
        <v>9</v>
      </c>
      <c r="G75" s="12">
        <v>0.14000000000000001</v>
      </c>
      <c r="H75" s="13" t="s">
        <v>7</v>
      </c>
      <c r="I75" s="14">
        <v>42235.655883333333</v>
      </c>
    </row>
    <row r="76" spans="1:9" x14ac:dyDescent="0.3">
      <c r="A76" t="s">
        <v>344</v>
      </c>
      <c r="B76" t="s">
        <v>12</v>
      </c>
      <c r="C76" s="11" t="s">
        <v>14</v>
      </c>
      <c r="D76" s="11" t="s">
        <v>20</v>
      </c>
      <c r="E76" t="s">
        <v>21</v>
      </c>
      <c r="F76" t="s">
        <v>22</v>
      </c>
      <c r="G76" s="12">
        <v>9.5</v>
      </c>
      <c r="H76" s="13" t="s">
        <v>7</v>
      </c>
      <c r="I76" s="14">
        <v>42235.655883333333</v>
      </c>
    </row>
    <row r="77" spans="1:9" x14ac:dyDescent="0.3">
      <c r="A77" t="s">
        <v>344</v>
      </c>
      <c r="B77" t="s">
        <v>12</v>
      </c>
      <c r="C77" s="11" t="s">
        <v>14</v>
      </c>
      <c r="D77" s="11" t="s">
        <v>405</v>
      </c>
      <c r="E77" t="s">
        <v>325</v>
      </c>
      <c r="F77" t="s">
        <v>9</v>
      </c>
      <c r="G77" s="12">
        <v>0.37</v>
      </c>
      <c r="H77" s="13" t="s">
        <v>7</v>
      </c>
      <c r="I77" s="14">
        <v>42235.655883333333</v>
      </c>
    </row>
    <row r="78" spans="1:9" x14ac:dyDescent="0.3">
      <c r="A78" t="s">
        <v>344</v>
      </c>
      <c r="B78" t="s">
        <v>12</v>
      </c>
      <c r="C78" s="11" t="s">
        <v>39</v>
      </c>
      <c r="D78" s="11" t="s">
        <v>43</v>
      </c>
      <c r="E78" t="s">
        <v>44</v>
      </c>
      <c r="F78" t="s">
        <v>9</v>
      </c>
      <c r="G78" s="12">
        <v>90</v>
      </c>
      <c r="H78" s="13" t="s">
        <v>7</v>
      </c>
      <c r="I78" s="14">
        <v>42235.655883333333</v>
      </c>
    </row>
    <row r="79" spans="1:9" x14ac:dyDescent="0.3">
      <c r="A79" t="s">
        <v>344</v>
      </c>
      <c r="B79" t="s">
        <v>12</v>
      </c>
      <c r="C79" s="11" t="s">
        <v>14</v>
      </c>
      <c r="D79" s="11" t="s">
        <v>23</v>
      </c>
      <c r="E79" t="s">
        <v>25</v>
      </c>
      <c r="F79" t="s">
        <v>9</v>
      </c>
      <c r="G79" s="12">
        <v>500</v>
      </c>
      <c r="H79" s="13" t="s">
        <v>7</v>
      </c>
      <c r="I79" s="14">
        <v>42235.655883333333</v>
      </c>
    </row>
    <row r="80" spans="1:9" x14ac:dyDescent="0.3">
      <c r="A80" t="s">
        <v>344</v>
      </c>
      <c r="B80" t="s">
        <v>12</v>
      </c>
      <c r="C80" s="11" t="s">
        <v>14</v>
      </c>
      <c r="D80" s="11" t="s">
        <v>26</v>
      </c>
      <c r="E80" t="s">
        <v>27</v>
      </c>
      <c r="F80" t="s">
        <v>9</v>
      </c>
      <c r="G80" s="12">
        <v>0.06</v>
      </c>
      <c r="H80" s="13" t="s">
        <v>7</v>
      </c>
      <c r="I80" s="14">
        <v>42235.655883333333</v>
      </c>
    </row>
    <row r="81" spans="1:9" x14ac:dyDescent="0.3">
      <c r="A81" t="s">
        <v>344</v>
      </c>
      <c r="B81" t="s">
        <v>12</v>
      </c>
      <c r="C81" s="11" t="s">
        <v>39</v>
      </c>
      <c r="D81" s="11" t="s">
        <v>406</v>
      </c>
      <c r="E81" t="s">
        <v>37</v>
      </c>
      <c r="F81" t="s">
        <v>9</v>
      </c>
      <c r="G81" s="12">
        <v>4.9000000000000004</v>
      </c>
      <c r="H81" s="13" t="s">
        <v>7</v>
      </c>
      <c r="I81" s="14">
        <v>42235.655883333333</v>
      </c>
    </row>
    <row r="82" spans="1:9" x14ac:dyDescent="0.3">
      <c r="A82" t="s">
        <v>344</v>
      </c>
      <c r="B82" t="s">
        <v>12</v>
      </c>
      <c r="C82" s="11" t="s">
        <v>39</v>
      </c>
      <c r="D82" s="11" t="s">
        <v>45</v>
      </c>
      <c r="E82" t="s">
        <v>46</v>
      </c>
      <c r="F82" t="s">
        <v>9</v>
      </c>
      <c r="G82" s="12">
        <v>495</v>
      </c>
      <c r="H82" s="13" t="s">
        <v>7</v>
      </c>
      <c r="I82" s="14">
        <v>42235.655883333333</v>
      </c>
    </row>
    <row r="83" spans="1:9" x14ac:dyDescent="0.3">
      <c r="A83" t="s">
        <v>344</v>
      </c>
      <c r="B83" t="s">
        <v>12</v>
      </c>
      <c r="C83" s="11" t="s">
        <v>39</v>
      </c>
      <c r="D83" s="11" t="s">
        <v>47</v>
      </c>
      <c r="E83" t="s">
        <v>48</v>
      </c>
      <c r="F83" t="s">
        <v>9</v>
      </c>
      <c r="G83" s="12">
        <v>85</v>
      </c>
      <c r="H83" s="13" t="s">
        <v>7</v>
      </c>
      <c r="I83" s="14">
        <v>42235.655883333333</v>
      </c>
    </row>
    <row r="84" spans="1:9" x14ac:dyDescent="0.3">
      <c r="A84" t="s">
        <v>344</v>
      </c>
      <c r="B84" t="s">
        <v>12</v>
      </c>
      <c r="C84" s="11" t="s">
        <v>39</v>
      </c>
      <c r="D84" s="11" t="s">
        <v>49</v>
      </c>
      <c r="E84" t="s">
        <v>50</v>
      </c>
      <c r="F84" t="s">
        <v>9</v>
      </c>
      <c r="G84" s="12">
        <v>0.45</v>
      </c>
      <c r="H84" s="13" t="s">
        <v>7</v>
      </c>
      <c r="I84" s="14">
        <v>42235.655883333333</v>
      </c>
    </row>
    <row r="85" spans="1:9" x14ac:dyDescent="0.3">
      <c r="A85" t="s">
        <v>344</v>
      </c>
      <c r="B85" t="s">
        <v>12</v>
      </c>
      <c r="C85" s="11" t="s">
        <v>14</v>
      </c>
      <c r="D85" s="11" t="s">
        <v>30</v>
      </c>
      <c r="E85" t="s">
        <v>331</v>
      </c>
      <c r="F85" t="s">
        <v>9</v>
      </c>
      <c r="G85" s="12">
        <v>0.05</v>
      </c>
      <c r="H85" s="13" t="s">
        <v>7</v>
      </c>
      <c r="I85" s="14">
        <v>42235.655883333333</v>
      </c>
    </row>
    <row r="86" spans="1:9" x14ac:dyDescent="0.3">
      <c r="A86" t="s">
        <v>344</v>
      </c>
      <c r="B86" t="s">
        <v>12</v>
      </c>
      <c r="C86" s="11" t="s">
        <v>14</v>
      </c>
      <c r="D86" s="11" t="s">
        <v>347</v>
      </c>
      <c r="E86" t="s">
        <v>187</v>
      </c>
      <c r="F86" t="s">
        <v>9</v>
      </c>
      <c r="G86" s="12">
        <v>0.19</v>
      </c>
      <c r="H86" s="13" t="s">
        <v>7</v>
      </c>
      <c r="I86" s="14">
        <v>42235.655883333333</v>
      </c>
    </row>
    <row r="87" spans="1:9" x14ac:dyDescent="0.3">
      <c r="A87" t="s">
        <v>344</v>
      </c>
      <c r="B87" t="s">
        <v>12</v>
      </c>
      <c r="C87" s="11" t="s">
        <v>14</v>
      </c>
      <c r="D87" s="11" t="s">
        <v>30</v>
      </c>
      <c r="E87" t="s">
        <v>31</v>
      </c>
      <c r="F87" t="s">
        <v>9</v>
      </c>
      <c r="G87" s="12">
        <v>0.05</v>
      </c>
      <c r="H87" s="13" t="s">
        <v>7</v>
      </c>
      <c r="I87" s="14">
        <v>42235.655883333333</v>
      </c>
    </row>
    <row r="88" spans="1:9" x14ac:dyDescent="0.3">
      <c r="A88" t="s">
        <v>344</v>
      </c>
      <c r="B88" t="s">
        <v>12</v>
      </c>
      <c r="C88" s="11" t="s">
        <v>14</v>
      </c>
      <c r="D88" s="11" t="s">
        <v>407</v>
      </c>
      <c r="E88" t="s">
        <v>29</v>
      </c>
      <c r="F88" t="s">
        <v>9</v>
      </c>
      <c r="G88" s="12">
        <v>0.14000000000000001</v>
      </c>
      <c r="H88" s="13" t="s">
        <v>7</v>
      </c>
      <c r="I88" s="14">
        <v>42235.655883333333</v>
      </c>
    </row>
    <row r="89" spans="1:9" x14ac:dyDescent="0.3">
      <c r="A89" t="s">
        <v>344</v>
      </c>
      <c r="B89" t="s">
        <v>12</v>
      </c>
      <c r="C89" s="11" t="s">
        <v>14</v>
      </c>
      <c r="D89" s="11" t="s">
        <v>219</v>
      </c>
      <c r="E89" t="s">
        <v>376</v>
      </c>
      <c r="F89" t="s">
        <v>9</v>
      </c>
      <c r="G89" s="12">
        <v>0</v>
      </c>
      <c r="H89" s="13" t="s">
        <v>7</v>
      </c>
      <c r="I89" s="14">
        <v>42235.655883333333</v>
      </c>
    </row>
    <row r="90" spans="1:9" x14ac:dyDescent="0.3">
      <c r="A90" t="s">
        <v>344</v>
      </c>
      <c r="B90" t="s">
        <v>12</v>
      </c>
      <c r="C90" s="11" t="s">
        <v>58</v>
      </c>
      <c r="D90" s="11" t="s">
        <v>408</v>
      </c>
      <c r="E90" t="s">
        <v>328</v>
      </c>
      <c r="F90" t="s">
        <v>9</v>
      </c>
      <c r="G90" s="12">
        <v>0</v>
      </c>
      <c r="H90" s="13" t="s">
        <v>7</v>
      </c>
      <c r="I90" s="14">
        <v>42235.655883333333</v>
      </c>
    </row>
    <row r="91" spans="1:9" x14ac:dyDescent="0.3">
      <c r="A91" t="s">
        <v>344</v>
      </c>
      <c r="B91" t="s">
        <v>12</v>
      </c>
      <c r="C91" s="11" t="s">
        <v>58</v>
      </c>
      <c r="D91" s="11" t="s">
        <v>57</v>
      </c>
      <c r="E91" t="s">
        <v>59</v>
      </c>
      <c r="F91" t="s">
        <v>9</v>
      </c>
      <c r="G91" s="12">
        <v>90</v>
      </c>
      <c r="H91" s="13" t="s">
        <v>7</v>
      </c>
      <c r="I91" s="14">
        <v>42235.655883333333</v>
      </c>
    </row>
    <row r="92" spans="1:9" x14ac:dyDescent="0.3">
      <c r="A92" t="s">
        <v>344</v>
      </c>
      <c r="B92" t="s">
        <v>12</v>
      </c>
      <c r="C92" s="11" t="s">
        <v>14</v>
      </c>
      <c r="D92" s="11" t="s">
        <v>409</v>
      </c>
      <c r="E92" t="s">
        <v>36</v>
      </c>
      <c r="F92" t="s">
        <v>9</v>
      </c>
      <c r="G92" s="12">
        <v>4.9000000000000004</v>
      </c>
      <c r="H92" s="13" t="s">
        <v>7</v>
      </c>
      <c r="I92" s="14">
        <v>42235.655883333333</v>
      </c>
    </row>
    <row r="93" spans="1:9" x14ac:dyDescent="0.3">
      <c r="A93" t="s">
        <v>344</v>
      </c>
      <c r="B93" t="s">
        <v>12</v>
      </c>
      <c r="C93" s="11" t="s">
        <v>39</v>
      </c>
      <c r="D93" s="11" t="s">
        <v>55</v>
      </c>
      <c r="E93" t="s">
        <v>56</v>
      </c>
      <c r="F93" t="s">
        <v>9</v>
      </c>
      <c r="G93" s="12">
        <v>0</v>
      </c>
      <c r="H93" s="13" t="s">
        <v>7</v>
      </c>
      <c r="I93" s="14">
        <v>42235.655883333333</v>
      </c>
    </row>
    <row r="94" spans="1:9" x14ac:dyDescent="0.3">
      <c r="A94" t="s">
        <v>344</v>
      </c>
      <c r="B94" t="s">
        <v>12</v>
      </c>
      <c r="C94" s="11" t="s">
        <v>39</v>
      </c>
      <c r="D94" s="11" t="s">
        <v>53</v>
      </c>
      <c r="E94" t="s">
        <v>330</v>
      </c>
      <c r="F94" t="s">
        <v>9</v>
      </c>
      <c r="G94" s="12">
        <v>0</v>
      </c>
      <c r="H94" s="13" t="s">
        <v>422</v>
      </c>
      <c r="I94" s="14">
        <v>42235.655883333333</v>
      </c>
    </row>
    <row r="95" spans="1:9" x14ac:dyDescent="0.3">
      <c r="A95" t="s">
        <v>344</v>
      </c>
      <c r="B95" t="s">
        <v>12</v>
      </c>
      <c r="C95" s="11" t="s">
        <v>39</v>
      </c>
      <c r="D95" s="11" t="s">
        <v>410</v>
      </c>
      <c r="E95" t="s">
        <v>377</v>
      </c>
      <c r="F95" t="s">
        <v>9</v>
      </c>
      <c r="G95" s="12">
        <v>0</v>
      </c>
      <c r="H95" s="13" t="s">
        <v>7</v>
      </c>
      <c r="I95" s="14">
        <v>42235.655883333333</v>
      </c>
    </row>
    <row r="96" spans="1:9" x14ac:dyDescent="0.3">
      <c r="A96" t="s">
        <v>344</v>
      </c>
      <c r="B96" t="s">
        <v>12</v>
      </c>
      <c r="C96" s="11" t="s">
        <v>39</v>
      </c>
      <c r="D96" s="11" t="s">
        <v>411</v>
      </c>
      <c r="E96" t="s">
        <v>378</v>
      </c>
      <c r="F96" t="s">
        <v>9</v>
      </c>
      <c r="G96" s="12">
        <v>0.1</v>
      </c>
      <c r="H96" s="13" t="s">
        <v>8</v>
      </c>
      <c r="I96" s="14">
        <v>42235.655883333333</v>
      </c>
    </row>
    <row r="97" spans="1:9" x14ac:dyDescent="0.3">
      <c r="A97" t="s">
        <v>344</v>
      </c>
      <c r="B97" t="s">
        <v>12</v>
      </c>
      <c r="C97" s="11" t="s">
        <v>39</v>
      </c>
      <c r="D97" s="11" t="s">
        <v>412</v>
      </c>
      <c r="E97" t="s">
        <v>379</v>
      </c>
      <c r="F97" t="s">
        <v>9</v>
      </c>
      <c r="G97" s="12">
        <v>0</v>
      </c>
      <c r="H97" s="13" t="s">
        <v>7</v>
      </c>
      <c r="I97" s="14">
        <v>42235.655883333333</v>
      </c>
    </row>
    <row r="98" spans="1:9" x14ac:dyDescent="0.3">
      <c r="A98" t="s">
        <v>344</v>
      </c>
      <c r="B98" t="s">
        <v>12</v>
      </c>
      <c r="C98" s="11" t="s">
        <v>39</v>
      </c>
      <c r="D98" s="11" t="s">
        <v>413</v>
      </c>
      <c r="E98" t="s">
        <v>380</v>
      </c>
      <c r="F98" t="s">
        <v>9</v>
      </c>
      <c r="G98" s="12">
        <v>2.99</v>
      </c>
      <c r="H98" s="13" t="s">
        <v>7</v>
      </c>
      <c r="I98" s="14">
        <v>42235.655883333333</v>
      </c>
    </row>
    <row r="99" spans="1:9" x14ac:dyDescent="0.3">
      <c r="A99" t="s">
        <v>344</v>
      </c>
      <c r="B99" t="s">
        <v>12</v>
      </c>
      <c r="C99" s="11" t="s">
        <v>58</v>
      </c>
      <c r="D99" s="11" t="s">
        <v>236</v>
      </c>
      <c r="E99" t="s">
        <v>381</v>
      </c>
      <c r="F99" t="s">
        <v>9</v>
      </c>
      <c r="G99" s="12">
        <v>0.05</v>
      </c>
      <c r="H99" s="13" t="s">
        <v>7</v>
      </c>
      <c r="I99" s="14">
        <v>42235.655883333333</v>
      </c>
    </row>
    <row r="100" spans="1:9" x14ac:dyDescent="0.3">
      <c r="A100" t="s">
        <v>344</v>
      </c>
      <c r="B100" t="s">
        <v>12</v>
      </c>
      <c r="C100" s="11" t="s">
        <v>39</v>
      </c>
      <c r="D100" s="11" t="s">
        <v>51</v>
      </c>
      <c r="E100" t="s">
        <v>329</v>
      </c>
      <c r="F100" t="s">
        <v>9</v>
      </c>
      <c r="G100" s="12">
        <v>0</v>
      </c>
      <c r="H100" s="13" t="s">
        <v>422</v>
      </c>
      <c r="I100" s="14">
        <v>42235.655883333333</v>
      </c>
    </row>
    <row r="101" spans="1:9" x14ac:dyDescent="0.3">
      <c r="A101" t="s">
        <v>344</v>
      </c>
      <c r="B101" t="s">
        <v>177</v>
      </c>
      <c r="C101" s="11" t="s">
        <v>201</v>
      </c>
      <c r="D101" s="11" t="s">
        <v>206</v>
      </c>
      <c r="E101" t="s">
        <v>207</v>
      </c>
      <c r="F101" t="s">
        <v>9</v>
      </c>
      <c r="G101" s="12">
        <v>0.24</v>
      </c>
      <c r="H101" s="13" t="s">
        <v>7</v>
      </c>
      <c r="I101" s="14">
        <v>42235.655883333333</v>
      </c>
    </row>
    <row r="102" spans="1:9" x14ac:dyDescent="0.3">
      <c r="A102" t="s">
        <v>344</v>
      </c>
      <c r="B102" t="s">
        <v>60</v>
      </c>
      <c r="C102" s="11" t="s">
        <v>67</v>
      </c>
      <c r="D102" s="11" t="s">
        <v>66</v>
      </c>
      <c r="E102" t="s">
        <v>68</v>
      </c>
      <c r="F102" t="s">
        <v>9</v>
      </c>
      <c r="G102" s="12">
        <v>4.5999999999999996</v>
      </c>
      <c r="H102" s="13" t="s">
        <v>7</v>
      </c>
      <c r="I102" s="14">
        <v>42235.655883333333</v>
      </c>
    </row>
    <row r="103" spans="1:9" x14ac:dyDescent="0.3">
      <c r="A103" t="s">
        <v>344</v>
      </c>
      <c r="B103" t="s">
        <v>60</v>
      </c>
      <c r="C103" s="11" t="s">
        <v>62</v>
      </c>
      <c r="D103" s="11" t="s">
        <v>61</v>
      </c>
      <c r="E103" t="s">
        <v>63</v>
      </c>
      <c r="F103" t="s">
        <v>9</v>
      </c>
      <c r="G103" s="12">
        <v>0.37</v>
      </c>
      <c r="H103" s="13" t="s">
        <v>7</v>
      </c>
      <c r="I103" s="14">
        <v>42235.655883333333</v>
      </c>
    </row>
    <row r="104" spans="1:9" x14ac:dyDescent="0.3">
      <c r="A104" t="s">
        <v>344</v>
      </c>
      <c r="B104" t="s">
        <v>60</v>
      </c>
      <c r="C104" s="11" t="s">
        <v>62</v>
      </c>
      <c r="D104" s="11" t="s">
        <v>64</v>
      </c>
      <c r="E104" t="s">
        <v>65</v>
      </c>
      <c r="F104" t="s">
        <v>9</v>
      </c>
      <c r="G104" s="12">
        <v>495</v>
      </c>
      <c r="H104" s="13" t="s">
        <v>7</v>
      </c>
      <c r="I104" s="14">
        <v>42235.655883333333</v>
      </c>
    </row>
    <row r="105" spans="1:9" x14ac:dyDescent="0.3">
      <c r="A105" t="s">
        <v>344</v>
      </c>
      <c r="B105" t="s">
        <v>60</v>
      </c>
      <c r="C105" s="11" t="s">
        <v>62</v>
      </c>
      <c r="D105" s="11" t="s">
        <v>414</v>
      </c>
      <c r="E105" t="s">
        <v>332</v>
      </c>
      <c r="F105" t="s">
        <v>9</v>
      </c>
      <c r="G105" s="12">
        <v>500</v>
      </c>
      <c r="H105" s="13" t="s">
        <v>7</v>
      </c>
      <c r="I105" s="14">
        <v>42235.655883333333</v>
      </c>
    </row>
    <row r="106" spans="1:9" x14ac:dyDescent="0.3">
      <c r="A106" t="s">
        <v>344</v>
      </c>
      <c r="B106" t="s">
        <v>69</v>
      </c>
      <c r="C106" s="11" t="s">
        <v>74</v>
      </c>
      <c r="D106" s="11" t="s">
        <v>73</v>
      </c>
      <c r="E106" t="s">
        <v>75</v>
      </c>
      <c r="F106" t="s">
        <v>9</v>
      </c>
      <c r="G106" s="12">
        <v>4.5</v>
      </c>
      <c r="H106" s="13" t="s">
        <v>7</v>
      </c>
      <c r="I106" s="14">
        <v>42235.655883333333</v>
      </c>
    </row>
    <row r="107" spans="1:9" x14ac:dyDescent="0.3">
      <c r="A107" t="s">
        <v>344</v>
      </c>
      <c r="B107" t="s">
        <v>69</v>
      </c>
      <c r="C107" s="11" t="s">
        <v>71</v>
      </c>
      <c r="D107" s="11" t="s">
        <v>415</v>
      </c>
      <c r="E107" t="s">
        <v>72</v>
      </c>
      <c r="F107" t="s">
        <v>9</v>
      </c>
      <c r="G107" s="12">
        <v>0.14000000000000001</v>
      </c>
      <c r="H107" s="13" t="s">
        <v>7</v>
      </c>
      <c r="I107" s="14">
        <v>42235.655883333333</v>
      </c>
    </row>
    <row r="108" spans="1:9" x14ac:dyDescent="0.3">
      <c r="A108" t="s">
        <v>344</v>
      </c>
      <c r="B108" t="s">
        <v>69</v>
      </c>
      <c r="C108" s="11" t="s">
        <v>71</v>
      </c>
      <c r="D108" s="11" t="s">
        <v>70</v>
      </c>
      <c r="E108" t="s">
        <v>334</v>
      </c>
      <c r="F108" t="s">
        <v>9</v>
      </c>
      <c r="G108" s="12">
        <v>0.14000000000000001</v>
      </c>
      <c r="H108" s="13" t="s">
        <v>7</v>
      </c>
      <c r="I108" s="14">
        <v>42235.655883333333</v>
      </c>
    </row>
    <row r="109" spans="1:9" x14ac:dyDescent="0.3">
      <c r="A109" t="s">
        <v>344</v>
      </c>
      <c r="B109" t="s">
        <v>69</v>
      </c>
      <c r="C109" s="11" t="s">
        <v>74</v>
      </c>
      <c r="D109" s="11" t="s">
        <v>238</v>
      </c>
      <c r="E109" t="s">
        <v>335</v>
      </c>
      <c r="F109" t="s">
        <v>9</v>
      </c>
      <c r="G109" s="12">
        <v>4.5</v>
      </c>
      <c r="H109" s="13" t="s">
        <v>7</v>
      </c>
      <c r="I109" s="14">
        <v>42235.655883333333</v>
      </c>
    </row>
    <row r="110" spans="1:9" x14ac:dyDescent="0.3">
      <c r="A110" t="s">
        <v>344</v>
      </c>
      <c r="B110" s="23" t="s">
        <v>82</v>
      </c>
      <c r="C110" s="22" t="s">
        <v>84</v>
      </c>
      <c r="D110" s="22" t="s">
        <v>83</v>
      </c>
      <c r="E110" t="s">
        <v>85</v>
      </c>
      <c r="F110" t="s">
        <v>9</v>
      </c>
      <c r="G110" s="12">
        <v>30</v>
      </c>
      <c r="H110" s="13" t="s">
        <v>7</v>
      </c>
      <c r="I110" s="14">
        <v>42235.655883333333</v>
      </c>
    </row>
    <row r="111" spans="1:9" x14ac:dyDescent="0.3">
      <c r="A111" t="s">
        <v>344</v>
      </c>
      <c r="B111" t="s">
        <v>82</v>
      </c>
      <c r="C111" s="11" t="s">
        <v>84</v>
      </c>
      <c r="D111" s="11" t="s">
        <v>86</v>
      </c>
      <c r="E111" t="s">
        <v>382</v>
      </c>
      <c r="F111" t="s">
        <v>9</v>
      </c>
      <c r="G111" s="12">
        <v>9.6999999999999993</v>
      </c>
      <c r="H111" s="13" t="s">
        <v>7</v>
      </c>
      <c r="I111" s="14">
        <v>42235.655883333333</v>
      </c>
    </row>
    <row r="112" spans="1:9" x14ac:dyDescent="0.3">
      <c r="A112" t="s">
        <v>344</v>
      </c>
      <c r="B112" t="s">
        <v>82</v>
      </c>
      <c r="C112" s="11" t="s">
        <v>84</v>
      </c>
      <c r="D112" s="11" t="s">
        <v>416</v>
      </c>
      <c r="E112" t="s">
        <v>383</v>
      </c>
      <c r="F112" t="s">
        <v>9</v>
      </c>
      <c r="G112" s="12">
        <v>9.6999999999999993</v>
      </c>
      <c r="H112" s="13" t="s">
        <v>7</v>
      </c>
      <c r="I112" s="14">
        <v>42235.655883333333</v>
      </c>
    </row>
    <row r="113" spans="1:9" x14ac:dyDescent="0.3">
      <c r="A113" t="s">
        <v>344</v>
      </c>
      <c r="B113" t="s">
        <v>82</v>
      </c>
      <c r="C113" s="11" t="s">
        <v>84</v>
      </c>
      <c r="D113" s="11" t="s">
        <v>88</v>
      </c>
      <c r="E113" t="s">
        <v>384</v>
      </c>
      <c r="F113" t="s">
        <v>9</v>
      </c>
      <c r="G113" s="12">
        <v>43.8</v>
      </c>
      <c r="H113" s="13" t="s">
        <v>7</v>
      </c>
      <c r="I113" s="14">
        <v>42235.655883333333</v>
      </c>
    </row>
    <row r="114" spans="1:9" x14ac:dyDescent="0.3">
      <c r="A114" t="s">
        <v>344</v>
      </c>
      <c r="B114" t="s">
        <v>82</v>
      </c>
      <c r="C114" s="11" t="s">
        <v>84</v>
      </c>
      <c r="D114" s="11" t="s">
        <v>417</v>
      </c>
      <c r="E114" t="s">
        <v>385</v>
      </c>
      <c r="F114" t="s">
        <v>9</v>
      </c>
      <c r="G114" s="12">
        <v>-34.1</v>
      </c>
      <c r="H114" s="13" t="s">
        <v>7</v>
      </c>
      <c r="I114" s="14">
        <v>42235.655883333333</v>
      </c>
    </row>
    <row r="115" spans="1:9" x14ac:dyDescent="0.3">
      <c r="A115" t="s">
        <v>344</v>
      </c>
      <c r="B115" t="s">
        <v>82</v>
      </c>
      <c r="C115" s="11" t="s">
        <v>84</v>
      </c>
      <c r="D115" s="11" t="s">
        <v>90</v>
      </c>
      <c r="E115" t="s">
        <v>338</v>
      </c>
      <c r="F115" t="s">
        <v>9</v>
      </c>
      <c r="G115" s="12">
        <v>35</v>
      </c>
      <c r="H115" s="13" t="s">
        <v>7</v>
      </c>
      <c r="I115" s="14">
        <v>42235.655883333333</v>
      </c>
    </row>
    <row r="116" spans="1:9" x14ac:dyDescent="0.3">
      <c r="A116" t="s">
        <v>344</v>
      </c>
      <c r="B116" t="s">
        <v>76</v>
      </c>
      <c r="C116" s="11" t="s">
        <v>78</v>
      </c>
      <c r="D116" s="11" t="s">
        <v>77</v>
      </c>
      <c r="E116" t="s">
        <v>79</v>
      </c>
      <c r="F116" t="s">
        <v>9</v>
      </c>
      <c r="G116" s="12">
        <v>15.95</v>
      </c>
      <c r="H116" s="13" t="s">
        <v>7</v>
      </c>
      <c r="I116" s="14">
        <v>42235.655883333333</v>
      </c>
    </row>
    <row r="117" spans="1:9" x14ac:dyDescent="0.3">
      <c r="A117" t="s">
        <v>344</v>
      </c>
      <c r="B117" t="s">
        <v>76</v>
      </c>
      <c r="C117" s="11" t="s">
        <v>78</v>
      </c>
      <c r="D117" s="11" t="s">
        <v>80</v>
      </c>
      <c r="E117" t="s">
        <v>81</v>
      </c>
      <c r="F117" t="s">
        <v>9</v>
      </c>
      <c r="G117" s="12">
        <v>15.95</v>
      </c>
      <c r="H117" s="13" t="s">
        <v>7</v>
      </c>
      <c r="I117" s="14">
        <v>42235.655883333333</v>
      </c>
    </row>
    <row r="118" spans="1:9" x14ac:dyDescent="0.3">
      <c r="C118" s="11"/>
      <c r="D118" s="11"/>
      <c r="G118" s="12"/>
      <c r="H118" s="13"/>
      <c r="I118" s="14"/>
    </row>
    <row r="119" spans="1:9" x14ac:dyDescent="0.3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tarieven fmb2014</vt:lpstr>
      <vt:lpstr>verkoopplan ronde 3</vt:lpstr>
      <vt:lpstr>Tarieven2016FMB</vt:lpstr>
      <vt:lpstr>Upload tarieven</vt:lpstr>
      <vt:lpstr>hardcopy inleestarieven r&amp;i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Kolk van der, Henrie</dc:creator>
  <cp:lastModifiedBy>hjo20125</cp:lastModifiedBy>
  <cp:lastPrinted>2014-08-20T11:33:01Z</cp:lastPrinted>
  <dcterms:created xsi:type="dcterms:W3CDTF">2014-08-14T14:08:58Z</dcterms:created>
  <dcterms:modified xsi:type="dcterms:W3CDTF">2016-01-27T16:06:28Z</dcterms:modified>
</cp:coreProperties>
</file>